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a202831eefe7b6/Desktop/Analytics Project/Excel Project/"/>
    </mc:Choice>
  </mc:AlternateContent>
  <xr:revisionPtr revIDLastSave="26" documentId="8_{BE76271A-CBA6-4740-94A2-657860464F7A}" xr6:coauthVersionLast="47" xr6:coauthVersionMax="47" xr10:uidLastSave="{C4C9E67E-47A0-44A7-A1FF-7A9E1A50FB03}"/>
  <bookViews>
    <workbookView xWindow="28680" yWindow="-120" windowWidth="38640" windowHeight="21240" activeTab="2" xr2:uid="{00000000-000D-0000-FFFF-FFFF00000000}"/>
  </bookViews>
  <sheets>
    <sheet name="Kickstarter " sheetId="1" r:id="rId1"/>
    <sheet name="Theater outcomes by Launch Date" sheetId="7" r:id="rId2"/>
    <sheet name="Outcomes Based on Goals" sheetId="15" r:id="rId3"/>
    <sheet name="Category Statistics" sheetId="3" r:id="rId4"/>
    <sheet name="Subcategory statistics" sheetId="9" r:id="rId5"/>
  </sheets>
  <definedNames>
    <definedName name="_xlnm._FilterDatabase" localSheetId="0" hidden="1">'Kickstarter 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C3" i="15"/>
  <c r="C4" i="15"/>
  <c r="C5" i="15"/>
  <c r="C6" i="15"/>
  <c r="C7" i="15"/>
  <c r="C8" i="15"/>
  <c r="C9" i="15"/>
  <c r="C10" i="15"/>
  <c r="C11" i="15"/>
  <c r="C12" i="15"/>
  <c r="C13" i="15"/>
  <c r="B13" i="15"/>
  <c r="B3" i="15"/>
  <c r="B4" i="15"/>
  <c r="B5" i="15"/>
  <c r="B6" i="15"/>
  <c r="B7" i="15"/>
  <c r="B8" i="15"/>
  <c r="B9" i="15"/>
  <c r="B10" i="15"/>
  <c r="B11" i="15"/>
  <c r="B12" i="15"/>
  <c r="D2" i="15"/>
  <c r="C2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" i="1"/>
  <c r="S4" i="1"/>
  <c r="S5" i="1"/>
  <c r="S6" i="1"/>
  <c r="S7" i="1"/>
  <c r="S8" i="1"/>
  <c r="S9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5" l="1"/>
  <c r="F2" i="15" s="1"/>
  <c r="E12" i="15"/>
  <c r="H12" i="15" s="1"/>
  <c r="E13" i="15"/>
  <c r="F13" i="15" s="1"/>
  <c r="E6" i="15"/>
  <c r="H6" i="15" s="1"/>
  <c r="E7" i="15"/>
  <c r="G7" i="15" s="1"/>
  <c r="E8" i="15"/>
  <c r="F8" i="15" s="1"/>
  <c r="E9" i="15"/>
  <c r="F9" i="15" s="1"/>
  <c r="E10" i="15"/>
  <c r="G10" i="15" s="1"/>
  <c r="E11" i="15"/>
  <c r="G11" i="15" s="1"/>
  <c r="E5" i="15"/>
  <c r="F5" i="15" s="1"/>
  <c r="E4" i="15"/>
  <c r="F4" i="15" s="1"/>
  <c r="E3" i="15"/>
  <c r="F3" i="15" s="1"/>
  <c r="F12" i="15" l="1"/>
  <c r="H5" i="15"/>
  <c r="H2" i="15"/>
  <c r="H11" i="15"/>
  <c r="G6" i="15"/>
  <c r="G2" i="15"/>
  <c r="F11" i="15"/>
  <c r="G13" i="15"/>
  <c r="G4" i="15"/>
  <c r="G5" i="15"/>
  <c r="H10" i="15"/>
  <c r="H9" i="15"/>
  <c r="F10" i="15"/>
  <c r="G12" i="15"/>
  <c r="G9" i="15"/>
  <c r="H4" i="15"/>
  <c r="F6" i="15"/>
  <c r="H8" i="15"/>
  <c r="H7" i="15"/>
  <c r="G8" i="15"/>
  <c r="H3" i="15"/>
  <c r="F7" i="15"/>
  <c r="H13" i="15"/>
  <c r="G3" i="15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<sst xmlns="http://schemas.openxmlformats.org/spreadsheetml/2006/main" count="33000" uniqueCount="8400">
  <si>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</si>
  <si>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</si>
  <si>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</si>
  <si>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</si>
  <si>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</si>
  <si>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</si>
  <si>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</si>
  <si>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</si>
  <si>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</si>
  <si>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</si>
  <si>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</si>
  <si>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</si>
  <si>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</si>
  <si>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</si>
  <si>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</si>
  <si>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</si>
  <si>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</si>
  <si>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</si>
  <si>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</si>
  <si>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</si>
  <si>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</si>
  <si>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</si>
  <si>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</si>
  <si>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</si>
  <si>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</si>
  <si>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</si>
  <si>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</si>
  <si>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</si>
  <si>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</si>
  <si>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</si>
  <si>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</si>
  <si>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</si>
  <si>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</si>
  <si>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</si>
  <si>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</si>
  <si>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</si>
  <si>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</si>
  <si>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</si>
  <si>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</si>
  <si>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</si>
  <si>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</si>
  <si>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</si>
  <si>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</si>
  <si>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</si>
  <si>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</si>
  <si>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</si>
  <si>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</si>
  <si>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</si>
  <si>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</si>
  <si>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</si>
  <si>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</si>
  <si>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</si>
  <si>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</si>
  <si>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</si>
  <si>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</si>
  <si>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</si>
  <si>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</si>
  <si>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</si>
  <si>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</si>
  <si>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</si>
  <si>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</si>
  <si>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</si>
  <si>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</si>
  <si>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</si>
  <si>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</si>
  <si>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</si>
  <si>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</si>
  <si>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</si>
  <si>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</si>
  <si>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</si>
  <si>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</si>
  <si>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</si>
  <si>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</si>
  <si>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</si>
  <si>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</si>
  <si>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</si>
  <si>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</si>
  <si>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</si>
  <si>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</si>
  <si>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</si>
  <si>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</si>
  <si>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</si>
  <si>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</si>
  <si>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</si>
  <si>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</si>
  <si>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</si>
  <si>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</si>
  <si>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</si>
  <si>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</si>
  <si>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</si>
  <si>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</si>
  <si>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</si>
  <si>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</si>
  <si>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</si>
  <si>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</si>
  <si>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</si>
  <si>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</si>
  <si>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</si>
  <si>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</si>
  <si>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</si>
  <si>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</si>
  <si>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</si>
  <si>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</si>
  <si>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</si>
  <si>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</si>
  <si>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</si>
  <si>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</si>
  <si>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</si>
  <si>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</si>
  <si>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</si>
  <si>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</si>
  <si>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</si>
  <si>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</si>
  <si>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</si>
  <si>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</si>
  <si>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</si>
  <si>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</si>
  <si>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</si>
  <si>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</si>
  <si>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</si>
  <si>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</si>
  <si>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</si>
  <si>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</si>
  <si>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</si>
  <si>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</si>
  <si>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</si>
  <si>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</si>
  <si>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</si>
  <si>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</si>
  <si>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</si>
  <si>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</si>
  <si>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</si>
  <si>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</si>
  <si>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</si>
  <si>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</si>
  <si>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</si>
  <si>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</si>
  <si>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</si>
  <si>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</si>
  <si>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</si>
  <si>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</si>
  <si>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</si>
  <si>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</si>
  <si>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</si>
  <si>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</si>
  <si>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</si>
  <si>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</si>
  <si>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</si>
  <si>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</si>
  <si>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</si>
  <si>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</si>
  <si>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</si>
  <si>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</si>
  <si>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</si>
  <si>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</si>
  <si>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</si>
  <si>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</si>
  <si>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</si>
  <si>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</si>
  <si>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</si>
  <si>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</si>
  <si>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</si>
  <si>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</si>
  <si>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</si>
  <si>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</si>
  <si>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</si>
  <si>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</si>
  <si>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</si>
  <si>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</si>
  <si>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</si>
  <si>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</si>
  <si>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</si>
  <si>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</si>
  <si>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</si>
  <si>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</si>
  <si>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</si>
  <si>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</si>
  <si>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</si>
  <si>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</si>
  <si>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</si>
  <si>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</si>
  <si>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</si>
  <si>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</si>
  <si>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</si>
  <si>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</si>
  <si>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</si>
  <si>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</si>
  <si>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</si>
  <si>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</si>
  <si>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</si>
  <si>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</si>
  <si>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</si>
  <si>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</si>
  <si>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</si>
  <si>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</si>
  <si>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</si>
  <si>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</si>
  <si>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</si>
  <si>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</si>
  <si>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</si>
  <si>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</si>
  <si>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</si>
  <si>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</si>
  <si>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</si>
  <si>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</si>
  <si>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</si>
  <si>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</si>
  <si>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</si>
  <si>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</si>
  <si>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</si>
  <si>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</si>
  <si>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</si>
  <si>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</si>
  <si>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</si>
  <si>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</si>
  <si>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</si>
  <si>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</si>
  <si>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</si>
  <si>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</si>
  <si>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</si>
  <si>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</si>
  <si>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</si>
  <si>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</si>
  <si>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</si>
  <si>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</si>
  <si>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</si>
  <si>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</si>
  <si>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</si>
  <si>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</si>
  <si>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</si>
  <si>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</si>
  <si>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</si>
  <si>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</si>
  <si>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</si>
  <si>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</si>
  <si>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</si>
  <si>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</si>
  <si>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</si>
  <si>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</si>
  <si>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</si>
  <si>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</si>
  <si>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</si>
  <si>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</si>
  <si>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</si>
  <si>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</si>
  <si>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</si>
  <si>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</si>
  <si>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</si>
  <si>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</si>
  <si>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</si>
  <si>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</si>
  <si>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</si>
  <si>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</si>
  <si>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</si>
  <si>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</si>
  <si>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</si>
  <si>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</si>
  <si>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</si>
  <si>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</si>
  <si>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</si>
  <si>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</si>
  <si>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</si>
  <si>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</si>
  <si>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</si>
  <si>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</si>
  <si>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</si>
  <si>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</si>
  <si>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</si>
  <si>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</si>
  <si>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</si>
  <si>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</si>
  <si>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</si>
  <si>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</si>
  <si>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</si>
  <si>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</si>
  <si>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</si>
  <si>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</si>
  <si>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</si>
  <si>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</si>
  <si>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</si>
  <si>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</si>
  <si>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</si>
  <si>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</si>
  <si>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</si>
  <si>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</si>
  <si>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</si>
  <si>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</si>
  <si>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</si>
  <si>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</si>
  <si>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</si>
  <si>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</si>
  <si>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</si>
  <si>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</si>
  <si>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</si>
  <si>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</si>
  <si>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</si>
  <si>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</si>
  <si>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</si>
  <si>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</si>
  <si>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</si>
  <si>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</si>
  <si>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</si>
  <si>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</si>
  <si>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</si>
  <si>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</si>
  <si>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</si>
  <si>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</si>
  <si>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</si>
  <si>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</si>
  <si>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</si>
  <si>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</si>
  <si>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</si>
  <si>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</si>
  <si>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</si>
  <si>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</si>
  <si>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</si>
  <si>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</si>
  <si>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</si>
  <si>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</si>
  <si>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</si>
  <si>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</si>
  <si>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</si>
  <si>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</si>
  <si>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</si>
  <si>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</si>
  <si>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</si>
  <si>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</si>
  <si>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</si>
  <si>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</si>
  <si>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</si>
  <si>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</si>
  <si>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</si>
  <si>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</si>
  <si>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</si>
  <si>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</si>
  <si>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</si>
  <si>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</si>
  <si>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</si>
  <si>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</si>
  <si>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</si>
  <si>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</si>
  <si>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</si>
  <si>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</si>
  <si>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</si>
  <si>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</si>
  <si>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</si>
  <si>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</si>
  <si>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</si>
  <si>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</si>
  <si>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</si>
  <si>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</si>
  <si>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</si>
  <si>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</si>
  <si>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</si>
  <si>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</si>
  <si>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</si>
  <si>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</si>
  <si>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</si>
  <si>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</si>
  <si>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</si>
  <si>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</si>
  <si>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</si>
  <si>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</si>
  <si>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</si>
  <si>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</si>
  <si>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</si>
  <si>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</si>
  <si>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</si>
  <si>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</si>
  <si>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</si>
  <si>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</si>
  <si>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</si>
  <si>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</si>
  <si>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</si>
  <si>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</si>
  <si>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</si>
  <si>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</si>
  <si>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</si>
  <si>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</si>
  <si>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</si>
  <si>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</si>
  <si>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</si>
  <si>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</si>
  <si>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</si>
  <si>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</si>
  <si>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</si>
  <si>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</si>
  <si>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</si>
  <si>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</si>
  <si>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</si>
  <si>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</si>
  <si>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</si>
  <si>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</si>
  <si>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</si>
  <si>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</si>
  <si>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</si>
  <si>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</si>
  <si>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</si>
  <si>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</si>
  <si>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</si>
  <si>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</si>
  <si>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</si>
  <si>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</si>
  <si>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</si>
  <si>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</si>
  <si>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</si>
  <si>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</si>
  <si>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</si>
  <si>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</si>
  <si>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</si>
  <si>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</si>
  <si>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</si>
  <si>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</si>
  <si>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</si>
  <si>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</si>
  <si>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</si>
  <si>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</si>
  <si>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</si>
  <si>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</si>
  <si>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</si>
  <si>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</si>
  <si>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</si>
  <si>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</si>
  <si>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</si>
  <si>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</si>
  <si>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</si>
  <si>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</si>
  <si>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</si>
  <si>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</si>
  <si>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</si>
  <si>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</si>
  <si>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</si>
  <si>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</si>
  <si>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</si>
  <si>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</si>
  <si>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</si>
  <si>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</si>
  <si>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</si>
  <si>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</si>
  <si>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</si>
  <si>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</si>
  <si>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</si>
  <si>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</si>
  <si>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</si>
  <si>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</si>
  <si>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</si>
  <si>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</si>
  <si>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</si>
  <si>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</si>
  <si>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</si>
  <si>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</si>
  <si>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</si>
  <si>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</si>
  <si>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</si>
  <si>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</si>
  <si>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</si>
  <si>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</si>
  <si>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</si>
  <si>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</si>
  <si>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</si>
  <si>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</si>
  <si>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</si>
  <si>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</si>
  <si>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</si>
  <si>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</si>
  <si>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</si>
  <si>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</si>
  <si>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</si>
  <si>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</si>
  <si>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</si>
  <si>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</si>
  <si>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</si>
  <si>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</si>
  <si>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</si>
  <si>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</si>
  <si>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</si>
  <si>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</si>
  <si>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</si>
  <si>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</si>
  <si>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</si>
  <si>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</si>
  <si>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</si>
  <si>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</si>
  <si>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</si>
  <si>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</si>
  <si>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</si>
  <si>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</si>
  <si>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</si>
  <si>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</si>
  <si>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</si>
  <si>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</si>
  <si>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</si>
  <si>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</si>
  <si>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</si>
  <si>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</si>
  <si>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</si>
  <si>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</si>
  <si>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</si>
  <si>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</si>
  <si>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</si>
  <si>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</si>
  <si>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</si>
  <si>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</si>
  <si>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</si>
  <si>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</si>
  <si>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</si>
  <si>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</si>
  <si>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</si>
  <si>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</si>
  <si>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</si>
  <si>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</si>
  <si>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</si>
  <si>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</si>
  <si>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</si>
  <si>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</si>
  <si>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</si>
  <si>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</si>
  <si>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</si>
  <si>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</si>
  <si>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</si>
  <si>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</si>
  <si>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</si>
  <si>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</si>
  <si>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</si>
  <si>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</si>
  <si>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</si>
  <si>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</si>
  <si>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</si>
  <si>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</si>
  <si>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</si>
  <si>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</si>
  <si>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</si>
  <si>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</si>
  <si>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</si>
  <si>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</si>
  <si>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</si>
  <si>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</si>
  <si>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</si>
  <si>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</si>
  <si>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</si>
  <si>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</si>
  <si>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</si>
  <si>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</si>
  <si>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</si>
  <si>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</si>
  <si>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</si>
  <si>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</si>
  <si>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</si>
  <si>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</si>
  <si>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</si>
  <si>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</si>
  <si>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</si>
  <si>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</si>
  <si>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</si>
  <si>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</si>
  <si>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</si>
  <si>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</si>
  <si>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</si>
  <si>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</si>
  <si>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</si>
  <si>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</si>
  <si>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</si>
  <si>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</si>
  <si>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</si>
  <si>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</si>
  <si>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</si>
  <si>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</si>
  <si>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</si>
  <si>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</si>
  <si>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</si>
  <si>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</si>
  <si>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</si>
  <si>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</si>
  <si>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</si>
  <si>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</si>
  <si>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</si>
  <si>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</si>
  <si>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</si>
  <si>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</si>
  <si>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</si>
  <si>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</si>
  <si>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</si>
  <si>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</si>
  <si>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</si>
  <si>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</si>
  <si>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</si>
  <si>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</si>
  <si>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</si>
  <si>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</si>
  <si>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</si>
  <si>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</si>
  <si>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</si>
  <si>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</si>
  <si>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</si>
  <si>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</si>
  <si>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</si>
  <si>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</si>
  <si>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</si>
  <si>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</si>
  <si>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</si>
  <si>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</si>
  <si>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</si>
  <si>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</si>
  <si>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</si>
  <si>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</si>
  <si>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</si>
  <si>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</si>
  <si>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</si>
  <si>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</si>
  <si>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</si>
  <si>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</si>
  <si>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</si>
  <si>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</si>
  <si>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</si>
  <si>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</si>
  <si>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</si>
  <si>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</si>
  <si>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</si>
  <si>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</si>
  <si>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</si>
  <si>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</si>
  <si>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</si>
  <si>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</si>
  <si>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</si>
  <si>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</si>
  <si>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</si>
  <si>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</si>
  <si>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</si>
  <si>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</si>
  <si>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</si>
  <si>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</si>
  <si>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</si>
  <si>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</si>
  <si>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</si>
  <si>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</si>
  <si>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</si>
  <si>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</si>
  <si>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</si>
  <si>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</si>
  <si>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</si>
  <si>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</si>
  <si>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</si>
  <si>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</si>
  <si>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</si>
  <si>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</si>
  <si>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</si>
  <si>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</si>
  <si>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</si>
  <si>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</si>
  <si>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</si>
  <si>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</si>
  <si>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</si>
  <si>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</si>
  <si>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</si>
  <si>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</si>
  <si>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</si>
  <si>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</si>
  <si>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</si>
  <si>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</si>
  <si>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</si>
  <si>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</si>
  <si>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</si>
  <si>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</si>
  <si>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</si>
  <si>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</si>
  <si>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</si>
  <si>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</si>
  <si>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</si>
  <si>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</si>
  <si>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</si>
  <si>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</si>
  <si>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</si>
  <si>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</si>
  <si>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</si>
  <si>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</si>
  <si>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</si>
  <si>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</si>
  <si>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</si>
  <si>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</si>
  <si>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</si>
  <si>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</si>
  <si>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</si>
  <si>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</si>
  <si>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</si>
  <si>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</si>
  <si>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</si>
  <si>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</si>
  <si>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</si>
  <si>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</si>
  <si>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</si>
  <si>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</si>
  <si>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</si>
  <si>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</si>
  <si>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</si>
  <si>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</si>
  <si>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</si>
  <si>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</si>
  <si>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</si>
  <si>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</si>
  <si>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</si>
  <si>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</si>
  <si>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</si>
  <si>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</si>
  <si>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</si>
  <si>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</si>
  <si>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</si>
  <si>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</si>
  <si>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</si>
  <si>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</si>
  <si>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</si>
  <si>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</si>
  <si>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</si>
  <si>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</si>
  <si>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</si>
  <si>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</si>
  <si>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</si>
  <si>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</si>
  <si>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</si>
  <si>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</si>
  <si>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</si>
  <si>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</si>
  <si>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</si>
  <si>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</si>
  <si>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</si>
  <si>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</si>
  <si>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</si>
  <si>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</si>
  <si>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</si>
  <si>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</si>
  <si>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</si>
  <si>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</si>
  <si>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</si>
  <si>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</si>
  <si>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</si>
  <si>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</si>
  <si>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</si>
  <si>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</si>
  <si>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</si>
  <si>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</si>
  <si>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</si>
  <si>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</si>
  <si>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</si>
  <si>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</si>
  <si>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</si>
  <si>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</si>
  <si>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</si>
  <si>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</si>
  <si>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</si>
  <si>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</si>
  <si>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</si>
  <si>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</si>
  <si>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</si>
  <si>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</si>
  <si>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</si>
  <si>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</si>
  <si>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</si>
  <si>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</si>
  <si>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</si>
  <si>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</si>
  <si>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</si>
  <si>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</si>
  <si>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</si>
  <si>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</si>
  <si>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</si>
  <si>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</si>
  <si>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</si>
  <si>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</si>
  <si>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</si>
  <si>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</si>
  <si>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</si>
  <si>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</si>
  <si>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</si>
  <si>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</si>
  <si>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</si>
  <si>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</si>
  <si>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</si>
  <si>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</si>
  <si>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</si>
  <si>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</si>
  <si>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</si>
  <si>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</si>
  <si>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</si>
  <si>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</si>
  <si>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</si>
  <si>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</si>
  <si>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</si>
  <si>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</si>
  <si>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</si>
  <si>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</si>
  <si>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</si>
  <si>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</si>
  <si>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</si>
  <si>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</si>
  <si>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</si>
  <si>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</si>
  <si>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</si>
  <si>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</si>
  <si>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</si>
  <si>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</si>
  <si>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</si>
  <si>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</si>
  <si>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</si>
  <si>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</si>
  <si>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</si>
  <si>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</si>
  <si>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</si>
  <si>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</si>
  <si>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</si>
  <si>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</si>
  <si>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</si>
  <si>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</si>
  <si>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</si>
  <si>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</si>
  <si>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</si>
  <si>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</si>
  <si>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</si>
  <si>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</si>
  <si>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</si>
  <si>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</si>
  <si>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</si>
  <si>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</si>
  <si>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</si>
  <si>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</si>
  <si>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</si>
  <si>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</si>
  <si>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</si>
  <si>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</si>
  <si>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</si>
  <si>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</si>
  <si>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</si>
  <si>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</si>
  <si>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</si>
  <si>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</si>
  <si>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</si>
  <si>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</si>
  <si>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</si>
  <si>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</si>
  <si>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</si>
  <si>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</si>
  <si>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</si>
  <si>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</si>
  <si>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</si>
  <si>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</si>
  <si>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</si>
  <si>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</si>
  <si>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</si>
  <si>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</si>
  <si>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</si>
  <si>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</si>
  <si>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</si>
  <si>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</si>
  <si>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</si>
  <si>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</si>
  <si>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</si>
  <si>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</si>
  <si>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</si>
  <si>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</si>
  <si>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</si>
  <si>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</si>
  <si>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</si>
  <si>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</si>
  <si>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</si>
  <si>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</si>
  <si>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</si>
  <si>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</si>
  <si>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</si>
  <si>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</si>
  <si>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</si>
  <si>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</si>
  <si>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</si>
  <si>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</si>
  <si>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</si>
  <si>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</si>
  <si>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</si>
  <si>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</si>
  <si>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</si>
  <si>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</si>
  <si>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</si>
  <si>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</si>
  <si>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</si>
  <si>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</si>
  <si>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</si>
  <si>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</si>
  <si>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</si>
  <si>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</si>
  <si>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</si>
  <si>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</si>
  <si>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</si>
  <si>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</si>
  <si>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</si>
  <si>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</si>
  <si>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</si>
  <si>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</si>
  <si>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</si>
  <si>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</si>
  <si>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</si>
  <si>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</si>
  <si>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</si>
  <si>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</si>
  <si>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</si>
  <si>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</si>
  <si>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</si>
  <si>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</si>
  <si>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</si>
  <si>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</si>
  <si>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</si>
  <si>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</si>
  <si>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</si>
  <si>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</si>
  <si>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</si>
  <si>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</si>
  <si>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</si>
  <si>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</si>
  <si>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</si>
  <si>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</si>
  <si>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</si>
  <si>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</si>
  <si>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</si>
  <si>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</si>
  <si>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</si>
  <si>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</si>
  <si>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</si>
  <si>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</si>
  <si>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</si>
  <si>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</si>
  <si>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</si>
  <si>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</si>
  <si>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</si>
  <si>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</si>
  <si>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</si>
  <si>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</si>
  <si>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</si>
  <si>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</si>
  <si>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</si>
  <si>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</si>
  <si>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</si>
  <si>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</si>
  <si>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</si>
  <si>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</si>
  <si>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</si>
  <si>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</si>
  <si>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</si>
  <si>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</si>
  <si>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</si>
  <si>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</si>
  <si>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</si>
  <si>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</si>
  <si>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</si>
  <si>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</si>
  <si>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</si>
  <si>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</si>
  <si>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</si>
  <si>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</si>
  <si>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</si>
  <si>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</si>
  <si>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</si>
  <si>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</si>
  <si>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</si>
  <si>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</si>
  <si>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</si>
  <si>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</si>
  <si>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</si>
  <si>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</si>
  <si>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</si>
  <si>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</si>
  <si>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</si>
  <si>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</si>
  <si>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</si>
  <si>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</si>
  <si>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</si>
  <si>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</si>
  <si>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</si>
  <si>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</si>
  <si>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</si>
  <si>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</si>
  <si>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</si>
  <si>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</si>
  <si>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</si>
  <si>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</si>
  <si>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</si>
  <si>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</si>
  <si>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</si>
  <si>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</si>
  <si>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</si>
  <si>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</si>
  <si>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</si>
  <si>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</si>
  <si>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</si>
  <si>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</si>
  <si>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</si>
  <si>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</si>
  <si>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</si>
  <si>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</si>
  <si>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</si>
  <si>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</si>
  <si>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</si>
  <si>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</si>
  <si>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</si>
  <si>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</si>
  <si>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</si>
  <si>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</si>
  <si>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</si>
  <si>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</si>
  <si>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</si>
  <si>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</si>
  <si>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</si>
  <si>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</si>
  <si>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</si>
  <si>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</si>
  <si>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</si>
  <si>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</si>
  <si>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</si>
  <si>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</si>
  <si>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</si>
  <si>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</si>
  <si>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</si>
  <si>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</si>
  <si>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</si>
  <si>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</si>
  <si>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</si>
  <si>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</si>
  <si>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</si>
  <si>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</si>
  <si>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</si>
  <si>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</si>
  <si>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</si>
  <si>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</si>
  <si>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</si>
  <si>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</si>
  <si>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</si>
  <si>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</si>
  <si>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</si>
  <si>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</si>
  <si>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</si>
  <si>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</si>
  <si>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</si>
  <si>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</si>
  <si>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</si>
  <si>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</si>
  <si>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</si>
  <si>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</si>
  <si>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</si>
  <si>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</si>
  <si>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</si>
  <si>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</si>
  <si>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</si>
  <si>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</si>
  <si>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</si>
  <si>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</si>
  <si>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</si>
  <si>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</si>
  <si>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</si>
  <si>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</si>
  <si>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</si>
  <si>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</si>
  <si>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</si>
  <si>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</si>
  <si>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</si>
  <si>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</si>
  <si>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</si>
  <si>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</si>
  <si>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</si>
  <si>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</si>
  <si>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</si>
  <si>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</si>
  <si>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</si>
  <si>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</si>
  <si>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</si>
  <si>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</si>
  <si>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</si>
  <si>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</si>
  <si>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</si>
  <si>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</si>
  <si>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</si>
  <si>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</si>
  <si>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</si>
  <si>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</si>
  <si>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</si>
  <si>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</si>
  <si>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</si>
  <si>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</si>
  <si>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</si>
  <si>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</si>
  <si>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</si>
  <si>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</si>
  <si>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</si>
  <si>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</si>
  <si>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</si>
  <si>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</si>
  <si>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</si>
  <si>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</si>
  <si>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</si>
  <si>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</si>
  <si>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</si>
  <si>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</si>
  <si>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</si>
  <si>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</si>
  <si>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</si>
  <si>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</si>
  <si>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</si>
  <si>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</si>
  <si>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</si>
  <si>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</si>
  <si>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</si>
  <si>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</si>
  <si>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</si>
  <si>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</si>
  <si>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</si>
  <si>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</si>
  <si>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</si>
  <si>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</si>
  <si>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</si>
  <si>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</si>
  <si>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</si>
  <si>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</si>
  <si>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</si>
  <si>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</si>
  <si>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</si>
  <si>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</si>
  <si>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</si>
  <si>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</si>
  <si>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</si>
  <si>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</si>
  <si>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</si>
  <si>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</si>
  <si>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</si>
  <si>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</si>
  <si>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</si>
  <si>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</si>
  <si>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</si>
  <si>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</si>
  <si>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</si>
  <si>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</si>
  <si>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</si>
  <si>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</si>
  <si>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</si>
  <si>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</si>
  <si>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</si>
  <si>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</si>
  <si>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</si>
  <si>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</si>
  <si>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</si>
  <si>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</si>
  <si>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</si>
  <si>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</si>
  <si>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</si>
  <si>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</si>
  <si>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</si>
  <si>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</si>
  <si>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</si>
  <si>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</si>
  <si>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</si>
  <si>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</si>
  <si>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</si>
  <si>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</si>
  <si>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</si>
  <si>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</si>
  <si>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</si>
  <si>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</si>
  <si>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</si>
  <si>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</si>
  <si>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</si>
  <si>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</si>
  <si>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</si>
  <si>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</si>
  <si>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</si>
  <si>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</si>
  <si>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</si>
  <si>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</si>
  <si>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</si>
  <si>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</si>
  <si>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</si>
  <si>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</si>
  <si>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</si>
  <si>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</si>
  <si>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</si>
  <si>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</si>
  <si>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</si>
  <si>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</si>
  <si>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</si>
  <si>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</si>
  <si>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</si>
  <si>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</si>
  <si>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</si>
  <si>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</si>
  <si>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</si>
  <si>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</si>
  <si>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</si>
  <si>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</si>
  <si>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</si>
  <si>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</si>
  <si>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</si>
  <si>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</si>
  <si>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</si>
  <si>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</si>
  <si>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</si>
  <si>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</si>
  <si>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</si>
  <si>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</si>
  <si>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</si>
  <si>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</si>
  <si>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</si>
  <si>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</si>
  <si>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</si>
  <si>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</si>
  <si>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</si>
  <si>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</si>
  <si>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</si>
  <si>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</si>
  <si>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</si>
  <si>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</si>
  <si>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</si>
  <si>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</si>
  <si>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</si>
  <si>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</si>
  <si>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</si>
  <si>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</si>
  <si>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</si>
  <si>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</si>
  <si>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</si>
  <si>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</si>
  <si>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</si>
  <si>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</si>
  <si>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</si>
  <si>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</si>
  <si>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</si>
  <si>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</si>
  <si>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</si>
  <si>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</si>
  <si>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</si>
  <si>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</si>
  <si>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</si>
  <si>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</si>
  <si>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</si>
  <si>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</si>
  <si>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</si>
  <si>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</si>
  <si>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</si>
  <si>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</si>
  <si>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</si>
  <si>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</si>
  <si>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</si>
  <si>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</si>
  <si>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</si>
  <si>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</si>
  <si>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</si>
  <si>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</si>
  <si>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</si>
  <si>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</si>
  <si>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</si>
  <si>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</si>
  <si>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</si>
  <si>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</si>
  <si>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</si>
  <si>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</si>
  <si>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</si>
  <si>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</si>
  <si>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</si>
  <si>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</si>
  <si>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</si>
  <si>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</si>
  <si>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</si>
  <si>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</si>
  <si>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</si>
  <si>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</si>
  <si>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</si>
  <si>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</si>
  <si>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</si>
  <si>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</si>
  <si>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</si>
  <si>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</si>
  <si>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</si>
  <si>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</si>
  <si>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</si>
  <si>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</si>
  <si>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</si>
  <si>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</si>
  <si>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</si>
  <si>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</si>
  <si>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</si>
  <si>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</si>
  <si>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</si>
  <si>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</si>
  <si>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</si>
  <si>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</si>
  <si>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</si>
  <si>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</si>
  <si>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</si>
  <si>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</si>
  <si>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</si>
  <si>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</si>
  <si>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</si>
  <si>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</si>
  <si>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</si>
  <si>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</si>
  <si>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</si>
  <si>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</si>
  <si>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</si>
  <si>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</si>
  <si>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</si>
  <si>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</si>
  <si>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</si>
  <si>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</si>
  <si>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</si>
  <si>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</si>
  <si>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</si>
  <si>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</si>
  <si>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</si>
  <si>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</si>
  <si>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</si>
  <si>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</si>
  <si>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</si>
  <si>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</si>
  <si>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</si>
  <si>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</si>
  <si>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</si>
  <si>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</si>
  <si>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</si>
  <si>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</si>
  <si>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</si>
  <si>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</si>
  <si>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</si>
  <si>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</si>
  <si>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</si>
  <si>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</si>
  <si>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</si>
  <si>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</si>
  <si>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</si>
  <si>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</si>
  <si>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</si>
  <si>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</si>
  <si>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</si>
  <si>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</si>
  <si>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</si>
  <si>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</si>
  <si>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</si>
  <si>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</si>
  <si>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</si>
  <si>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</si>
  <si>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</si>
  <si>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</si>
  <si>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</si>
  <si>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</si>
  <si>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</si>
  <si>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</si>
  <si>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</si>
  <si>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</si>
  <si>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</si>
  <si>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</si>
  <si>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</si>
  <si>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</si>
  <si>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</si>
  <si>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</si>
  <si>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</si>
  <si>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</si>
  <si>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</si>
  <si>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</si>
  <si>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</si>
  <si>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</si>
  <si>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</si>
  <si>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</si>
  <si>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</si>
  <si>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</si>
  <si>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</si>
  <si>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</si>
  <si>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</si>
  <si>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</si>
  <si>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</si>
  <si>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</si>
  <si>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</si>
  <si>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</si>
  <si>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</si>
  <si>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</si>
  <si>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</si>
  <si>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</si>
  <si>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</si>
  <si>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</si>
  <si>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</si>
  <si>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</si>
  <si>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</si>
  <si>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</si>
  <si>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</si>
  <si>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</si>
  <si>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</si>
  <si>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</si>
  <si>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</si>
  <si>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</si>
  <si>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</si>
  <si>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</si>
  <si>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</si>
  <si>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</si>
  <si>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</si>
  <si>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</si>
  <si>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</si>
  <si>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</si>
  <si>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</si>
  <si>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</si>
  <si>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</si>
  <si>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</si>
  <si>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</si>
  <si>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</si>
  <si>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</si>
  <si>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</si>
  <si>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</si>
  <si>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</si>
  <si>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</si>
  <si>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</si>
  <si>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</si>
  <si>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</si>
  <si>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</si>
  <si>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</si>
  <si>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</si>
  <si>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</si>
  <si>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</si>
  <si>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</si>
  <si>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</si>
  <si>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</si>
  <si>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</si>
  <si>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</si>
  <si>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</si>
  <si>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</si>
  <si>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</si>
  <si>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</si>
  <si>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</si>
  <si>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</si>
  <si>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</si>
  <si>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</si>
  <si>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</si>
  <si>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</si>
  <si>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</si>
  <si>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</si>
  <si>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</si>
  <si>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</si>
  <si>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</si>
  <si>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</si>
  <si>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</si>
  <si>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</si>
  <si>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</si>
  <si>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</si>
  <si>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</si>
  <si>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</si>
  <si>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</si>
  <si>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</si>
  <si>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</si>
  <si>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</si>
  <si>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</si>
  <si>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</si>
  <si>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</si>
  <si>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</si>
  <si>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</si>
  <si>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</si>
  <si>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</si>
  <si>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</si>
  <si>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</si>
  <si>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</si>
  <si>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</si>
  <si>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</si>
  <si>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</si>
  <si>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</si>
  <si>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</si>
  <si>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</si>
  <si>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</si>
  <si>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</si>
  <si>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</si>
  <si>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</si>
  <si>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</si>
  <si>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</si>
  <si>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</si>
  <si>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</si>
  <si>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</si>
  <si>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</si>
  <si>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</si>
  <si>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</si>
  <si>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</si>
  <si>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</si>
  <si>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</si>
  <si>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</si>
  <si>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</si>
  <si>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</si>
  <si>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</si>
  <si>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</si>
  <si>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</si>
  <si>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</si>
  <si>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</si>
  <si>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</si>
  <si>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</si>
  <si>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</si>
  <si>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</si>
  <si>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</si>
  <si>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</si>
  <si>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</si>
  <si>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</si>
  <si>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</si>
  <si>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</si>
  <si>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</si>
  <si>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</si>
  <si>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</si>
  <si>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</si>
  <si>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</si>
  <si>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</si>
  <si>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</si>
  <si>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</si>
  <si>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</si>
  <si>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</si>
  <si>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</si>
  <si>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</si>
  <si>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</si>
  <si>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</si>
  <si>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</si>
  <si>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</si>
  <si>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</si>
  <si>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</si>
  <si>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</si>
  <si>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</si>
  <si>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</si>
  <si>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</si>
  <si>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</si>
  <si>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</si>
  <si>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</si>
  <si>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</si>
  <si>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</si>
  <si>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</si>
  <si>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</si>
  <si>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</si>
  <si>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</si>
  <si>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</si>
  <si>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</si>
  <si>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</si>
  <si>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</si>
  <si>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</si>
  <si>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</si>
  <si>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</si>
  <si>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</si>
  <si>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</si>
  <si>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</si>
  <si>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</si>
  <si>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</si>
  <si>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</si>
  <si>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</si>
  <si>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</si>
  <si>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</si>
  <si>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</si>
  <si>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</si>
  <si>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</si>
  <si>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</si>
  <si>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</si>
  <si>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</si>
  <si>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</si>
  <si>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</si>
  <si>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</si>
  <si>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</si>
  <si>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</si>
  <si>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</si>
  <si>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</si>
  <si>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</si>
  <si>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</si>
  <si>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</si>
  <si>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</si>
  <si>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</si>
  <si>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</si>
  <si>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</si>
  <si>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</si>
  <si>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</si>
  <si>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</si>
  <si>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</si>
  <si>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</si>
  <si>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</si>
  <si>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</si>
  <si>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</si>
  <si>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</si>
  <si>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</si>
  <si>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</si>
  <si>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</si>
  <si>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</si>
  <si>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</si>
  <si>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</si>
  <si>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</si>
  <si>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</si>
  <si>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</si>
  <si>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</si>
  <si>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</si>
  <si>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</si>
  <si>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</si>
  <si>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</si>
  <si>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</si>
  <si>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</si>
  <si>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</si>
  <si>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</si>
  <si>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</si>
  <si>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</si>
  <si>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</si>
  <si>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</si>
  <si>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</si>
  <si>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</si>
  <si>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</si>
  <si>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</si>
  <si>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</si>
  <si>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</si>
  <si>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</si>
  <si>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</si>
  <si>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</si>
  <si>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</si>
  <si>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</si>
  <si>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</si>
  <si>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</si>
  <si>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</si>
  <si>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</si>
  <si>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</si>
  <si>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</si>
  <si>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</si>
  <si>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</si>
  <si>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</si>
  <si>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</si>
  <si>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</si>
  <si>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</si>
  <si>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</si>
  <si>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</si>
  <si>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</si>
  <si>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</si>
  <si>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</si>
  <si>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</si>
  <si>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</si>
  <si>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</si>
  <si>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</si>
  <si>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</si>
  <si>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</si>
  <si>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</si>
  <si>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</si>
  <si>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</si>
  <si>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</si>
  <si>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</si>
  <si>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</si>
  <si>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</si>
  <si>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</si>
  <si>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</si>
  <si>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</si>
  <si>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</si>
  <si>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</si>
  <si>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</si>
  <si>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</si>
  <si>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</si>
  <si>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</si>
  <si>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</si>
  <si>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</si>
  <si>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</si>
  <si>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</si>
  <si>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</si>
  <si>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</si>
  <si>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</si>
  <si>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</si>
  <si>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</si>
  <si>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</si>
  <si>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</si>
  <si>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</si>
  <si>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</si>
  <si>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</si>
  <si>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</si>
  <si>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</si>
  <si>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</si>
  <si>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</si>
  <si>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</si>
  <si>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</si>
  <si>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</si>
  <si>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</si>
  <si>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</si>
  <si>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</si>
  <si>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</si>
  <si>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</si>
  <si>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</si>
  <si>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</si>
  <si>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</si>
  <si>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</si>
  <si>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</si>
  <si>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</si>
  <si>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</si>
  <si>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</si>
  <si>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</si>
  <si>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</si>
  <si>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</si>
  <si>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</si>
  <si>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</si>
  <si>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</si>
  <si>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</si>
  <si>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</si>
  <si>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</si>
  <si>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</si>
  <si>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</si>
  <si>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</si>
  <si>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</si>
  <si>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</si>
  <si>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</si>
  <si>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</si>
  <si>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</si>
  <si>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</si>
  <si>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</si>
  <si>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</si>
  <si>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</si>
  <si>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</si>
  <si>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</si>
  <si>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</si>
  <si>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</si>
  <si>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</si>
  <si>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</si>
  <si>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</si>
  <si>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</si>
  <si>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</si>
  <si>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</si>
  <si>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</si>
  <si>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</si>
  <si>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</si>
  <si>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</si>
  <si>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</si>
  <si>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</si>
  <si>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</si>
  <si>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</si>
  <si>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</si>
  <si>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</si>
  <si>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</si>
  <si>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</si>
  <si>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</si>
  <si>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</si>
  <si>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</si>
  <si>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</si>
  <si>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</si>
  <si>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</si>
  <si>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</si>
  <si>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</si>
  <si>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</si>
  <si>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</si>
  <si>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</si>
  <si>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</si>
  <si>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</si>
  <si>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</si>
  <si>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</si>
  <si>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</si>
  <si>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</si>
  <si>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</si>
  <si>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</si>
  <si>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</si>
  <si>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</si>
  <si>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</si>
  <si>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</si>
  <si>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</si>
  <si>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</si>
  <si>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</si>
  <si>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</si>
  <si>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</si>
  <si>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</si>
  <si>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</si>
  <si>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</si>
  <si>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</si>
  <si>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</si>
  <si>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</si>
  <si>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</si>
  <si>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</si>
  <si>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</si>
  <si>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</si>
  <si>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</si>
  <si>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</si>
  <si>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</si>
  <si>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</si>
  <si>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</si>
  <si>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</si>
  <si>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</si>
  <si>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</si>
  <si>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</si>
  <si>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</si>
  <si>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</si>
  <si>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</si>
  <si>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</si>
  <si>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</si>
  <si>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</si>
  <si>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</si>
  <si>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</si>
  <si>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</si>
  <si>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</si>
  <si>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</si>
  <si>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</si>
  <si>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</si>
  <si>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</si>
  <si>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</si>
  <si>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</si>
  <si>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</si>
  <si>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</si>
  <si>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</si>
  <si>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</si>
  <si>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</si>
  <si>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</si>
  <si>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</si>
  <si>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</si>
  <si>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</si>
  <si>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</si>
  <si>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</si>
  <si>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</si>
  <si>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</si>
  <si>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</si>
  <si>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</si>
  <si>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</si>
  <si>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</si>
  <si>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</si>
  <si>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</si>
  <si>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</si>
  <si>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</si>
  <si>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</si>
  <si>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</si>
  <si>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</si>
  <si>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</si>
  <si>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</si>
  <si>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</si>
  <si>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</si>
  <si>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</si>
  <si>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</si>
  <si>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</si>
  <si>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</si>
  <si>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</si>
  <si>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</si>
  <si>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</si>
  <si>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</si>
  <si>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</si>
  <si>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</si>
  <si>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</si>
  <si>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</si>
  <si>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</si>
  <si>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</si>
  <si>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</si>
  <si>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</si>
  <si>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</si>
  <si>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</si>
  <si>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</si>
  <si>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</si>
  <si>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</si>
  <si>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</si>
  <si>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</si>
  <si>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</si>
  <si>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</si>
  <si>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</si>
  <si>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</si>
  <si>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</si>
  <si>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</si>
  <si>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</si>
  <si>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</si>
  <si>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</si>
  <si>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</si>
  <si>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</si>
  <si>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</si>
  <si>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</si>
  <si>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</si>
  <si>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</si>
  <si>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</si>
  <si>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</si>
  <si>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</si>
  <si>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</si>
  <si>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</si>
  <si>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</si>
  <si>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</si>
  <si>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</si>
  <si>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</si>
  <si>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</si>
  <si>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</si>
  <si>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</si>
  <si>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</si>
  <si>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</si>
  <si>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</si>
  <si>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</si>
  <si>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</si>
  <si>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</si>
  <si>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</si>
  <si>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</si>
  <si>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</si>
  <si>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</si>
  <si>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</si>
  <si>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</si>
  <si>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</si>
  <si>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</si>
  <si>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</si>
  <si>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</si>
  <si>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</si>
  <si>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</si>
  <si>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</si>
  <si>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</si>
  <si>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</si>
  <si>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</si>
  <si>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</si>
  <si>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</si>
  <si>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</si>
  <si>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</si>
  <si>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</si>
  <si>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</si>
  <si>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</si>
  <si>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</si>
  <si>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</si>
  <si>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</si>
  <si>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</si>
  <si>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</si>
  <si>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</si>
  <si>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</si>
  <si>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</si>
  <si>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</si>
  <si>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</si>
  <si>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</si>
  <si>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</si>
  <si>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</si>
  <si>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</si>
  <si>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</si>
  <si>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</si>
  <si>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</si>
  <si>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</si>
  <si>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</si>
  <si>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</si>
  <si>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</si>
  <si>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</si>
  <si>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</si>
  <si>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</si>
  <si>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</si>
  <si>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</si>
  <si>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</si>
  <si>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</si>
  <si>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</si>
  <si>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</si>
  <si>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</si>
  <si>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</si>
  <si>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</si>
  <si>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</si>
  <si>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</si>
  <si>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</si>
  <si>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</si>
  <si>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</si>
  <si>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</si>
  <si>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</si>
  <si>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</si>
  <si>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</si>
  <si>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</si>
  <si>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</si>
  <si>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</si>
  <si>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</si>
  <si>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</si>
  <si>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</si>
  <si>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</si>
  <si>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</si>
  <si>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</si>
  <si>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</si>
  <si>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</si>
  <si>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</si>
  <si>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</si>
  <si>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</si>
  <si>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</si>
  <si>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</si>
  <si>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</si>
  <si>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</si>
  <si>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</si>
  <si>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</si>
  <si>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</si>
  <si>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</si>
  <si>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</si>
  <si>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</si>
  <si>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</si>
  <si>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</si>
  <si>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</si>
  <si>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</si>
  <si>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</si>
  <si>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</si>
  <si>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</si>
  <si>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</si>
  <si>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</si>
  <si>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</si>
  <si>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</si>
  <si>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</si>
  <si>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</si>
  <si>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</si>
  <si>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</si>
  <si>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</si>
  <si>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</si>
  <si>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</si>
  <si>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</si>
  <si>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</si>
  <si>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</si>
  <si>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</si>
  <si>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</si>
  <si>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</si>
  <si>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</si>
  <si>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</si>
  <si>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</si>
  <si>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</si>
  <si>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</si>
  <si>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</si>
  <si>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</si>
  <si>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</si>
  <si>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</si>
  <si>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</si>
  <si>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</si>
  <si>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</si>
  <si>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</si>
  <si>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</si>
  <si>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</si>
  <si>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</si>
  <si>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</si>
  <si>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</si>
  <si>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</si>
  <si>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</si>
  <si>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</si>
  <si>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</si>
  <si>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</si>
  <si>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</si>
  <si>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</si>
  <si>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</si>
  <si>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</si>
  <si>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</si>
  <si>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</si>
  <si>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</si>
  <si>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</si>
  <si>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</si>
  <si>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</si>
  <si>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</si>
  <si>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</si>
  <si>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</si>
  <si>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</si>
  <si>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</si>
  <si>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</si>
  <si>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</si>
  <si>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</si>
  <si>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</si>
  <si>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</si>
  <si>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</si>
  <si>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</si>
  <si>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</si>
  <si>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</si>
  <si>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</si>
  <si>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</si>
  <si>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</si>
  <si>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</si>
  <si>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</si>
  <si>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</si>
  <si>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</si>
  <si>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</si>
  <si>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</si>
  <si>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</si>
  <si>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</si>
  <si>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</si>
  <si>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</si>
  <si>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</si>
  <si>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</si>
  <si>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</si>
  <si>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</si>
  <si>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</si>
  <si>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</si>
  <si>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</si>
  <si>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</si>
  <si>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</si>
  <si>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</si>
  <si>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</si>
  <si>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</si>
  <si>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</si>
  <si>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</si>
  <si>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</si>
  <si>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</si>
  <si>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</si>
  <si>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</si>
  <si>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</si>
  <si>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</si>
  <si>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</si>
  <si>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</si>
  <si>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</si>
  <si>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</si>
  <si>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</si>
  <si>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</si>
  <si>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</si>
  <si>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</si>
  <si>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</si>
  <si>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</si>
  <si>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</si>
  <si>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</si>
  <si>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</si>
  <si>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</si>
  <si>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</si>
  <si>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</si>
  <si>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</si>
  <si>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</si>
  <si>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</si>
  <si>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</si>
  <si>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</si>
  <si>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</si>
  <si>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</si>
  <si>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</si>
  <si>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</si>
  <si>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</si>
  <si>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</si>
  <si>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</si>
  <si>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</si>
  <si>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</si>
  <si>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</si>
  <si>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</si>
  <si>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</si>
  <si>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</si>
  <si>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</si>
  <si>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</si>
  <si>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</si>
  <si>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</si>
  <si>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</si>
  <si>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</si>
  <si>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</si>
  <si>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</si>
  <si>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</si>
  <si>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</si>
  <si>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</si>
  <si>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</si>
  <si>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</si>
  <si>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</si>
  <si>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</si>
  <si>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</si>
  <si>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</si>
  <si>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</si>
  <si>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</si>
  <si>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</si>
  <si>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</si>
  <si>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</si>
  <si>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</si>
  <si>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</si>
  <si>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</si>
  <si>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</si>
  <si>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</si>
  <si>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</si>
  <si>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</si>
  <si>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</si>
  <si>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</si>
  <si>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</si>
  <si>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</si>
  <si>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</si>
  <si>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</si>
  <si>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</si>
  <si>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</si>
  <si>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</si>
  <si>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</si>
  <si>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</si>
  <si>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</si>
  <si>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</si>
  <si>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</si>
  <si>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</si>
  <si>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</si>
  <si>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</si>
  <si>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</si>
  <si>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</si>
  <si>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</si>
  <si>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</si>
  <si>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</si>
  <si>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</si>
  <si>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</si>
  <si>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</si>
  <si>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</si>
  <si>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</si>
  <si>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</si>
  <si>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</si>
  <si>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</si>
  <si>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</si>
  <si>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</si>
  <si>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</si>
  <si>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</si>
  <si>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</si>
  <si>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</si>
  <si>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</si>
  <si>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</si>
  <si>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</si>
  <si>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</si>
  <si>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</si>
  <si>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</si>
  <si>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</si>
  <si>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</si>
  <si>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</si>
  <si>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</si>
  <si>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</si>
  <si>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</si>
  <si>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</si>
  <si>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</si>
  <si>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</si>
  <si>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</si>
  <si>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</si>
  <si>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</si>
  <si>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</si>
  <si>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</si>
  <si>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</si>
  <si>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</si>
  <si>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</si>
  <si>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</si>
  <si>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</si>
  <si>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</si>
  <si>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</si>
  <si>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</si>
  <si>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</si>
  <si>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</si>
  <si>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</si>
  <si>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</si>
  <si>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</si>
  <si>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</si>
  <si>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</si>
  <si>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</si>
  <si>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</si>
  <si>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</si>
  <si>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</si>
  <si>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</si>
  <si>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</si>
  <si>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</si>
  <si>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</si>
  <si>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</si>
  <si>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</si>
  <si>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</si>
  <si>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</si>
  <si>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</si>
  <si>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</si>
  <si>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</si>
  <si>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</si>
  <si>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</si>
  <si>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</si>
  <si>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</si>
  <si>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</si>
  <si>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</si>
  <si>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</si>
  <si>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</si>
  <si>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</si>
  <si>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</si>
  <si>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</si>
  <si>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</si>
  <si>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</si>
  <si>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</si>
  <si>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</si>
  <si>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</si>
  <si>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</si>
  <si>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</si>
  <si>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</si>
  <si>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</si>
  <si>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</si>
  <si>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</si>
  <si>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</si>
  <si>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</si>
  <si>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</si>
  <si>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</si>
  <si>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</si>
  <si>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</si>
  <si>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</si>
  <si>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</si>
  <si>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</si>
  <si>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</si>
  <si>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</si>
  <si>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</si>
  <si>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</si>
  <si>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</si>
  <si>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</si>
  <si>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</si>
  <si>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</si>
  <si>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</si>
  <si>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</si>
  <si>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</si>
  <si>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</si>
  <si>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</si>
  <si>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</si>
  <si>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</si>
  <si>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</si>
  <si>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</si>
  <si>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</si>
  <si>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</si>
  <si>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</si>
  <si>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</si>
  <si>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</si>
  <si>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</si>
  <si>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</si>
  <si>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</si>
  <si>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</si>
  <si>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</si>
  <si>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</si>
  <si>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</si>
  <si>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</si>
  <si>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</si>
  <si>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</si>
  <si>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</si>
  <si>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</si>
  <si>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</si>
  <si>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</si>
  <si>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</si>
  <si>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</si>
  <si>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</si>
  <si>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</si>
  <si>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</si>
  <si>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</si>
  <si>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</si>
  <si>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</si>
  <si>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</si>
  <si>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</si>
  <si>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</si>
  <si>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</si>
  <si>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</si>
  <si>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</si>
  <si>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</si>
  <si>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</si>
  <si>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</si>
  <si>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</si>
  <si>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</si>
  <si>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</si>
  <si>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</si>
  <si>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</si>
  <si>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</si>
  <si>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</si>
  <si>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</si>
  <si>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</si>
  <si>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</si>
  <si>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</si>
  <si>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</si>
  <si>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</si>
  <si>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</si>
  <si>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</si>
  <si>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</si>
  <si>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</si>
  <si>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</si>
  <si>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</si>
  <si>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</si>
  <si>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</si>
  <si>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</si>
  <si>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</si>
  <si>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</si>
  <si>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</si>
  <si>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</si>
  <si>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</si>
  <si>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</si>
  <si>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</si>
  <si>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</si>
  <si>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</si>
  <si>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</si>
  <si>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</si>
  <si>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</si>
  <si>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</si>
  <si>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</si>
  <si>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</si>
  <si>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</si>
  <si>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</si>
  <si>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</si>
  <si>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</si>
  <si>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</si>
  <si>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</si>
  <si>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</si>
  <si>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</si>
  <si>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</si>
  <si>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</si>
  <si>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</si>
  <si>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</si>
  <si>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</si>
  <si>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</si>
  <si>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</si>
  <si>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</si>
  <si>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</si>
  <si>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</si>
  <si>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</si>
  <si>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</si>
  <si>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</si>
  <si>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</si>
  <si>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</si>
  <si>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</si>
  <si>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</si>
  <si>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</si>
  <si>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</si>
  <si>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</si>
  <si>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</si>
  <si>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</si>
  <si>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</si>
  <si>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</si>
  <si>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</si>
  <si>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</si>
  <si>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</si>
  <si>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</si>
  <si>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</si>
  <si>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</si>
  <si>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</si>
  <si>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</si>
  <si>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</si>
  <si>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</si>
  <si>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</si>
  <si>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</si>
  <si>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</si>
  <si>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</si>
  <si>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</si>
  <si>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</si>
  <si>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</si>
  <si>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</si>
  <si>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</si>
  <si>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</si>
  <si>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</si>
  <si>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</si>
  <si>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</si>
  <si>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</si>
  <si>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</si>
  <si>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</si>
  <si>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</si>
  <si>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</si>
  <si>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</si>
  <si>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</si>
  <si>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</si>
  <si>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</si>
  <si>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</si>
  <si>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</si>
  <si>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</si>
  <si>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</si>
  <si>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</si>
  <si>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</si>
  <si>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</si>
  <si>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</si>
  <si>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</si>
  <si>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</si>
  <si>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</si>
  <si>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</si>
  <si>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</si>
  <si>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</si>
  <si>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</si>
  <si>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</si>
  <si>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</si>
  <si>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</si>
  <si>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</si>
  <si>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</si>
  <si>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</si>
  <si>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</si>
  <si>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</si>
  <si>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</si>
  <si>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</si>
  <si>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</si>
  <si>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</si>
  <si>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</si>
  <si>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</si>
  <si>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</si>
  <si>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</si>
  <si>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</si>
  <si>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</si>
  <si>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</si>
  <si>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</si>
  <si>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</si>
  <si>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</si>
  <si>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</si>
  <si>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</si>
  <si>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</si>
  <si>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</si>
  <si>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</si>
  <si>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</si>
  <si>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</si>
  <si>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</si>
  <si>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</si>
  <si>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</si>
  <si>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</si>
  <si>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</si>
  <si>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</si>
  <si>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</si>
  <si>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</si>
  <si>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</si>
  <si>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</si>
  <si>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</si>
  <si>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</si>
  <si>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</si>
  <si>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</si>
  <si>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</si>
  <si>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</si>
  <si>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</si>
  <si>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</si>
  <si>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</si>
  <si>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</si>
  <si>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</si>
  <si>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</si>
  <si>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</si>
  <si>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</si>
  <si>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</si>
  <si>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</si>
  <si>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</si>
  <si>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</si>
  <si>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</si>
  <si>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</si>
  <si>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</si>
  <si>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</si>
  <si>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</si>
  <si>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</si>
  <si>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</si>
  <si>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</si>
  <si>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</si>
  <si>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</si>
  <si>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</si>
  <si>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</si>
  <si>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</si>
  <si>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</si>
  <si>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</si>
  <si>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</si>
  <si>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</si>
  <si>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</si>
  <si>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</si>
  <si>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</si>
  <si>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</si>
  <si>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</si>
  <si>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</si>
  <si>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</si>
  <si>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</si>
  <si>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</si>
  <si>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</si>
  <si>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</si>
  <si>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</si>
  <si>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</si>
  <si>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</si>
  <si>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</si>
  <si>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</si>
  <si>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</si>
  <si>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</si>
  <si>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</si>
  <si>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</si>
  <si>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</si>
  <si>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</si>
  <si>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</si>
  <si>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</si>
  <si>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</si>
  <si>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</si>
  <si>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</si>
  <si>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</si>
  <si>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</si>
  <si>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</si>
  <si>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</si>
  <si>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</si>
  <si>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</si>
  <si>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</si>
  <si>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</si>
  <si>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</si>
  <si>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</si>
  <si>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</si>
  <si>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</si>
  <si>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</si>
  <si>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</si>
  <si>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</si>
  <si>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</si>
  <si>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</si>
  <si>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</si>
  <si>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</si>
  <si>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</si>
  <si>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</si>
  <si>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</si>
  <si>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</si>
  <si>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</si>
  <si>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</si>
  <si>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</si>
  <si>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</si>
  <si>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</si>
  <si>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</si>
  <si>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</si>
  <si>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</si>
  <si>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</si>
  <si>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</si>
  <si>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</si>
  <si>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</si>
  <si>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</si>
  <si>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</si>
  <si>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</si>
  <si>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</si>
  <si>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</si>
  <si>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</si>
  <si>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</si>
  <si>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</si>
  <si>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</si>
  <si>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</si>
  <si>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</si>
  <si>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</si>
  <si>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</si>
  <si>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</si>
  <si>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</si>
  <si>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</si>
  <si>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</si>
  <si>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</si>
  <si>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</si>
  <si>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</si>
  <si>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</si>
  <si>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</si>
  <si>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</si>
  <si>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</si>
  <si>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</si>
  <si>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</si>
  <si>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</si>
  <si>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</si>
  <si>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</si>
  <si>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</si>
  <si>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</si>
  <si>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</si>
  <si>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</si>
  <si>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</si>
  <si>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</si>
  <si>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</si>
  <si>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</si>
  <si>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</si>
  <si>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</si>
  <si>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</si>
  <si>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</si>
  <si>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</si>
  <si>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</si>
  <si>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</si>
  <si>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</si>
  <si>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</si>
  <si>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</si>
  <si>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</si>
  <si>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</si>
  <si>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</si>
  <si>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</si>
  <si>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</si>
  <si>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</si>
  <si>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</si>
  <si>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</si>
  <si>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</si>
  <si>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</si>
  <si>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</si>
  <si>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</si>
  <si>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</si>
  <si>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</si>
  <si>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</si>
  <si>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</si>
  <si>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</si>
  <si>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</si>
  <si>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</si>
  <si>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</si>
  <si>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</si>
  <si>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</si>
  <si>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</si>
  <si>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</si>
  <si>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</si>
  <si>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</si>
  <si>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</si>
  <si>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</si>
  <si>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</si>
  <si>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</si>
  <si>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</si>
  <si>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</si>
  <si>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</si>
  <si>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</si>
  <si>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</si>
  <si>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</si>
  <si>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</si>
  <si>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</si>
  <si>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</si>
  <si>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</si>
  <si>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</si>
  <si>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</si>
  <si>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</si>
  <si>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</si>
  <si>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</si>
  <si>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</si>
  <si>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</si>
  <si>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</si>
  <si>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</si>
  <si>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</si>
  <si>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</si>
  <si>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</si>
  <si>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</si>
  <si>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</si>
  <si>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</si>
  <si>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</si>
  <si>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</si>
  <si>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</si>
  <si>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</si>
  <si>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</si>
  <si>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</si>
  <si>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</si>
  <si>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</si>
  <si>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</si>
  <si>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</si>
  <si>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</si>
  <si>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</si>
  <si>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</si>
  <si>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</si>
  <si>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</si>
  <si>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</si>
  <si>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</si>
  <si>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</si>
  <si>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</si>
  <si>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</si>
  <si>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</si>
  <si>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</si>
  <si>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</si>
  <si>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</si>
  <si>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</si>
  <si>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</si>
  <si>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</si>
  <si>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</si>
  <si>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</si>
  <si>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</si>
  <si>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</si>
  <si>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</si>
  <si>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</si>
  <si>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</si>
  <si>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</si>
  <si>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</si>
  <si>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</si>
  <si>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</si>
  <si>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</si>
  <si>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</si>
  <si>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</si>
  <si>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</si>
  <si>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</si>
  <si>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</si>
  <si>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</si>
  <si>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</si>
  <si>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</si>
  <si>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</si>
  <si>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</si>
  <si>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</si>
  <si>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</si>
  <si>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</si>
  <si>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</si>
  <si>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</si>
  <si>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</si>
  <si>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</si>
  <si>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</si>
  <si>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</si>
  <si>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</si>
  <si>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</si>
  <si>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</si>
  <si>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</si>
  <si>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</si>
  <si>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</si>
  <si>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</si>
  <si>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</si>
  <si>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</si>
  <si>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</si>
  <si>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</si>
  <si>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</si>
  <si>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</si>
  <si>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</si>
  <si>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</si>
  <si>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</si>
  <si>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</si>
  <si>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</si>
  <si>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</si>
  <si>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</si>
  <si>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</si>
  <si>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</si>
  <si>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</si>
  <si>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</si>
  <si>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</si>
  <si>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</si>
  <si>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</si>
  <si>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</si>
  <si>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</si>
  <si>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</si>
  <si>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</si>
  <si>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</si>
  <si>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</si>
  <si>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</si>
  <si>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</si>
  <si>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</si>
  <si>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</si>
  <si>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</si>
  <si>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</si>
  <si>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</si>
  <si>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</si>
  <si>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</si>
  <si>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</si>
  <si>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</si>
  <si>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</si>
  <si>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</si>
  <si>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</si>
  <si>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</si>
  <si>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</si>
  <si>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</si>
  <si>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</si>
  <si>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</si>
  <si>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</si>
  <si>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</si>
  <si>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</si>
  <si>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</si>
  <si>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</si>
  <si>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</si>
  <si>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</si>
  <si>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</si>
  <si>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</si>
  <si>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</si>
  <si>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</si>
  <si>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</si>
  <si>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</si>
  <si>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</si>
  <si>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</si>
  <si>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</si>
  <si>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</si>
  <si>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</si>
  <si>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</si>
  <si>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</si>
  <si>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</si>
  <si>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</si>
  <si>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</si>
  <si>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</si>
  <si>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</si>
  <si>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</si>
  <si>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</si>
  <si>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</si>
  <si>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</si>
  <si>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</si>
  <si>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</si>
  <si>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</si>
  <si>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</si>
  <si>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</si>
  <si>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</si>
  <si>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</si>
  <si>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</si>
  <si>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</si>
  <si>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</si>
  <si>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</si>
  <si>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</si>
  <si>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</si>
  <si>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</si>
  <si>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</si>
  <si>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</si>
  <si>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</si>
  <si>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</si>
  <si>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</si>
  <si>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</si>
  <si>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</si>
  <si>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</si>
  <si>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</si>
  <si>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</si>
  <si>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</si>
  <si>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</si>
  <si>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</si>
  <si>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</si>
  <si>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</si>
  <si>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</si>
  <si>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</si>
  <si>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</si>
  <si>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</si>
  <si>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</si>
  <si>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</si>
  <si>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</si>
  <si>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</si>
  <si>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</si>
  <si>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</si>
  <si>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</si>
  <si>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</si>
  <si>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</si>
  <si>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</si>
  <si>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</si>
  <si>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</si>
  <si>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</si>
  <si>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</si>
  <si>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</si>
  <si>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</si>
  <si>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</si>
  <si>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</si>
  <si>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</si>
  <si>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</si>
  <si>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</si>
  <si>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</si>
  <si>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</si>
  <si>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</si>
  <si>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</si>
  <si>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</si>
  <si>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</si>
  <si>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</si>
  <si>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</si>
  <si>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</si>
  <si>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</si>
  <si>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</si>
  <si>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</si>
  <si>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</si>
  <si>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</si>
  <si>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</si>
  <si>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</si>
  <si>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</si>
  <si>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</si>
  <si>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</si>
  <si>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</si>
  <si>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</si>
  <si>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</si>
  <si>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</si>
  <si>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</si>
  <si>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</si>
  <si>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</si>
  <si>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</si>
  <si>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</si>
  <si>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</si>
  <si>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</si>
  <si>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</si>
  <si>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</si>
  <si>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</si>
  <si>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</si>
  <si>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</si>
  <si>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</si>
  <si>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</si>
  <si>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</si>
  <si>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</si>
  <si>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</si>
  <si>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</si>
  <si>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</si>
  <si>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</si>
  <si>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</si>
  <si>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</si>
  <si>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</si>
  <si>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</si>
  <si>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</si>
  <si>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</si>
  <si>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</si>
  <si>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</si>
  <si>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</si>
  <si>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</si>
  <si>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</si>
  <si>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</si>
  <si>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</si>
  <si>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</si>
  <si>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</si>
  <si>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</si>
  <si>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</si>
  <si>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</si>
  <si>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</si>
  <si>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</si>
  <si>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</si>
  <si>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</si>
  <si>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</si>
  <si>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</si>
  <si>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</si>
  <si>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</si>
  <si>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</si>
  <si>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</si>
  <si>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</si>
  <si>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</si>
  <si>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</si>
  <si>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</si>
  <si>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</si>
  <si>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</si>
  <si>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</si>
  <si>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</si>
  <si>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</si>
  <si>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</si>
  <si>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</si>
  <si>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</si>
  <si>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</si>
  <si>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</si>
  <si>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</si>
  <si>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</si>
  <si>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</si>
  <si>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</si>
  <si>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</si>
  <si>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</si>
  <si>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</si>
  <si>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</si>
  <si>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</si>
  <si>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</si>
  <si>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</si>
  <si>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</si>
  <si>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</si>
  <si>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</si>
  <si>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</si>
  <si>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</si>
  <si>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</si>
  <si>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</si>
  <si>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</si>
  <si>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</si>
  <si>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</si>
  <si>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</si>
  <si>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</si>
  <si>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</si>
  <si>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</si>
  <si>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</si>
  <si>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</si>
  <si>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</si>
  <si>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</si>
  <si>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</si>
  <si>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</si>
  <si>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</si>
  <si>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</si>
  <si>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</si>
  <si>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</si>
  <si>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</si>
  <si>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</si>
  <si>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</si>
  <si>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</si>
  <si>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</si>
  <si>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</si>
  <si>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</si>
  <si>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</si>
  <si>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</si>
  <si>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</si>
  <si>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</si>
  <si>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</si>
  <si>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</si>
  <si>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</si>
  <si>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</si>
  <si>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</si>
  <si>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</si>
  <si>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</si>
  <si>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</si>
  <si>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</si>
  <si>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</si>
  <si>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</si>
  <si>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</si>
  <si>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</si>
  <si>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</si>
  <si>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</si>
  <si>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</si>
  <si>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</si>
  <si>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</si>
  <si>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</si>
  <si>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</si>
  <si>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</si>
  <si>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</si>
  <si>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</si>
  <si>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</si>
  <si>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</si>
  <si>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</si>
  <si>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</si>
  <si>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</si>
  <si>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</si>
  <si>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</si>
  <si>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</si>
  <si>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</si>
  <si>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</si>
  <si>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</si>
  <si>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</si>
  <si>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</si>
  <si>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</si>
  <si>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</si>
  <si>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</si>
  <si>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</si>
  <si>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</si>
  <si>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</si>
  <si>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</si>
  <si>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</si>
  <si>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</si>
  <si>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</si>
  <si>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</si>
  <si>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</si>
  <si>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</si>
  <si>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</si>
  <si>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</si>
  <si>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</si>
  <si>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</si>
  <si>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</si>
  <si>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</si>
  <si>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</si>
  <si>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</si>
  <si>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</si>
  <si>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</si>
  <si>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</si>
  <si>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</si>
  <si>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</si>
  <si>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</si>
  <si>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</si>
  <si>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</si>
  <si>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</si>
  <si>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</si>
  <si>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</si>
  <si>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</si>
  <si>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</si>
  <si>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</si>
  <si>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</si>
  <si>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</si>
  <si>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</si>
  <si>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</si>
  <si>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</si>
  <si>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</si>
  <si>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</si>
  <si>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</si>
  <si>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</si>
  <si>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</si>
  <si>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</si>
  <si>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</si>
  <si>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</si>
  <si>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</si>
  <si>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</si>
  <si>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</si>
  <si>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</si>
  <si>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</si>
  <si>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</si>
  <si>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</si>
  <si>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</si>
  <si>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</si>
  <si>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</si>
  <si>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</si>
  <si>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</si>
  <si>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</si>
  <si>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</si>
  <si>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</si>
  <si>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</si>
  <si>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</si>
  <si>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</si>
  <si>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</si>
  <si>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</si>
  <si>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</si>
  <si>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</si>
  <si>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</si>
  <si>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</si>
  <si>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</si>
  <si>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</si>
  <si>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</si>
  <si>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</si>
  <si>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</si>
  <si>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</si>
  <si>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</si>
  <si>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</si>
  <si>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</si>
  <si>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</si>
  <si>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</si>
  <si>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</si>
  <si>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</si>
  <si>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</si>
  <si>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</si>
  <si>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</si>
  <si>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</si>
  <si>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</si>
  <si>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</si>
  <si>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</si>
  <si>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</si>
  <si>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</si>
  <si>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</si>
  <si>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</si>
  <si>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</si>
  <si>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</si>
  <si>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</si>
  <si>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</si>
  <si>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</si>
  <si>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</si>
  <si>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</si>
  <si>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</si>
  <si>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</si>
  <si>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</si>
  <si>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</si>
  <si>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</si>
  <si>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</si>
  <si>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</si>
  <si>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</si>
  <si>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</si>
  <si>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</si>
  <si>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</si>
  <si>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</si>
  <si>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</si>
  <si>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</si>
  <si>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</si>
  <si>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</si>
  <si>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</si>
  <si>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</si>
  <si>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</si>
  <si>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</si>
  <si>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</si>
  <si>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</si>
  <si>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</si>
  <si>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</si>
  <si>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</si>
  <si>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</si>
  <si>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</si>
  <si>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</si>
  <si>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</si>
  <si>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</si>
  <si>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</si>
  <si>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</si>
  <si>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</si>
  <si>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</si>
  <si>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</si>
  <si>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</si>
  <si>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</si>
  <si>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</si>
  <si>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</si>
  <si>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</si>
  <si>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</si>
  <si>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</si>
  <si>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</si>
  <si>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</si>
  <si>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</si>
  <si>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</si>
  <si>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</si>
  <si>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</si>
  <si>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</si>
  <si>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</si>
  <si>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</si>
  <si>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</si>
  <si>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</si>
  <si>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</si>
  <si>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</si>
  <si>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</si>
  <si>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</si>
  <si>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</si>
  <si>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</si>
  <si>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</si>
  <si>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</si>
  <si>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</si>
  <si>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</si>
  <si>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</si>
  <si>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</si>
  <si>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</si>
  <si>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</si>
  <si>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</si>
  <si>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</si>
  <si>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</si>
  <si>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</si>
  <si>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</si>
  <si>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</si>
  <si>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</si>
  <si>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</si>
  <si>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</si>
  <si>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</si>
  <si>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</si>
  <si>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</si>
  <si>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</si>
  <si>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</si>
  <si>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</si>
  <si>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</si>
  <si>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</si>
  <si>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</si>
  <si>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</si>
  <si>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</si>
  <si>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</si>
  <si>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</si>
  <si>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</si>
  <si>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</si>
  <si>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</si>
  <si>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</si>
  <si>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</si>
  <si>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</si>
  <si>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</si>
  <si>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</si>
  <si>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</si>
  <si>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</si>
  <si>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</si>
  <si>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</si>
  <si>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</si>
  <si>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</si>
  <si>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</si>
  <si>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</si>
  <si>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</si>
  <si>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</si>
  <si>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</si>
  <si>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</si>
  <si>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</si>
  <si>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</si>
  <si>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</si>
  <si>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</si>
  <si>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</si>
  <si>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</si>
  <si>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</si>
  <si>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</si>
  <si>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</si>
  <si>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</si>
  <si>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</si>
  <si>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</si>
  <si>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</si>
  <si>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</si>
  <si>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</si>
  <si>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</si>
  <si>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</si>
  <si>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</si>
  <si>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</si>
  <si>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</si>
  <si>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</si>
  <si>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</si>
  <si>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</si>
  <si>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</si>
  <si>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</si>
  <si>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</si>
  <si>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</si>
  <si>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</si>
  <si>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</si>
  <si>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</si>
  <si>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</si>
  <si>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</si>
  <si>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</si>
  <si>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</si>
  <si>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</si>
  <si>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</si>
  <si>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</si>
  <si>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</si>
  <si>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</si>
  <si>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</si>
  <si>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</si>
  <si>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</si>
  <si>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</si>
  <si>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</si>
  <si>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</si>
  <si>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</si>
  <si>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</si>
  <si>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</si>
  <si>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</si>
  <si>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</si>
  <si>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</si>
  <si>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</si>
  <si>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</si>
  <si>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</si>
  <si>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</si>
  <si>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</si>
  <si>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</si>
  <si>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</si>
  <si>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</si>
  <si>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</si>
  <si>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</si>
  <si>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</si>
  <si>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</si>
  <si>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</si>
  <si>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</si>
  <si>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</si>
  <si>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</si>
  <si>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</si>
  <si>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</si>
  <si>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</si>
  <si>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</si>
  <si>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</si>
  <si>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</si>
  <si>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</si>
  <si>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</si>
  <si>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</si>
  <si>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</si>
  <si>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</si>
  <si>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</si>
  <si>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</si>
  <si>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</si>
  <si>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</si>
  <si>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</si>
  <si>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</si>
  <si>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</si>
  <si>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</si>
  <si>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</si>
  <si>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</si>
  <si>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</si>
  <si>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</si>
  <si>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</si>
  <si>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</si>
  <si>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</si>
  <si>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</si>
  <si>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</si>
  <si>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</si>
  <si>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</si>
  <si>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</si>
  <si>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</si>
  <si>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</si>
  <si>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</si>
  <si>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</si>
  <si>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</si>
  <si>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</si>
  <si>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</si>
  <si>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</si>
  <si>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</si>
  <si>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</si>
  <si>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</si>
  <si>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</si>
  <si>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</si>
  <si>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</si>
  <si>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</si>
  <si>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</si>
  <si>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</si>
  <si>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</si>
  <si>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</si>
  <si>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</si>
  <si>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</si>
  <si>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</si>
  <si>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</si>
  <si>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</si>
  <si>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</si>
  <si>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</si>
  <si>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</si>
  <si>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</si>
  <si>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</si>
  <si>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</si>
  <si>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</si>
  <si>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</si>
  <si>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</si>
  <si>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</si>
  <si>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</si>
  <si>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</si>
  <si>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</si>
  <si>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</si>
  <si>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</si>
  <si>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</si>
  <si>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</si>
  <si>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</si>
  <si>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</si>
  <si>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</si>
  <si>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</si>
  <si>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</si>
  <si>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</si>
  <si>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</si>
  <si>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</si>
  <si>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</si>
  <si>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</si>
  <si>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</si>
  <si>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</si>
  <si>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</si>
  <si>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</si>
  <si>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</si>
  <si>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</si>
  <si>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</si>
  <si>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</si>
  <si>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</si>
  <si>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</si>
  <si>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</si>
  <si>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</si>
  <si>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</si>
  <si>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</si>
  <si>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</si>
  <si>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</si>
  <si>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</si>
  <si>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</si>
  <si>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</si>
  <si>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</si>
  <si>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</si>
  <si>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</si>
  <si>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</si>
  <si>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</si>
  <si>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</si>
  <si>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</si>
  <si>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</si>
  <si>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</si>
  <si>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</si>
  <si>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</si>
  <si>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</si>
  <si>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</si>
  <si>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</si>
  <si>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</si>
  <si>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</si>
  <si>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</si>
  <si>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</si>
  <si>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</si>
  <si>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</si>
  <si>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</si>
  <si>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</si>
  <si>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</si>
  <si>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</si>
  <si>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</si>
  <si>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</si>
  <si>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</si>
  <si>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</si>
  <si>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</si>
  <si>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</si>
  <si>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</si>
  <si>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</si>
  <si>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</si>
  <si>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</si>
  <si>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</si>
  <si>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</si>
  <si>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</si>
  <si>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</si>
  <si>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</si>
  <si>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</si>
  <si>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</si>
  <si>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</si>
  <si>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</si>
  <si>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</si>
  <si>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</si>
  <si>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</si>
  <si>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</si>
  <si>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</si>
  <si>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</si>
  <si>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</si>
  <si>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</si>
  <si>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</si>
  <si>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</si>
  <si>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</si>
  <si>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</si>
  <si>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</si>
  <si>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</si>
  <si>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</si>
  <si>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</si>
  <si>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</si>
  <si>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</si>
  <si>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</si>
  <si>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</si>
  <si>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</si>
  <si>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</si>
  <si>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</si>
  <si>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</si>
  <si>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</si>
  <si>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</si>
  <si>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</si>
  <si>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</si>
  <si>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</si>
  <si>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</si>
  <si>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</si>
  <si>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</si>
  <si>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</si>
  <si>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</si>
  <si>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</si>
  <si>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</si>
  <si>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</si>
  <si>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</si>
  <si>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</si>
  <si>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</si>
  <si>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</si>
  <si>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</si>
  <si>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</si>
  <si>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</si>
  <si>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</si>
  <si>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</si>
  <si>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</si>
  <si>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</si>
  <si>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</si>
  <si>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</si>
  <si>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</si>
  <si>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</si>
  <si>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</si>
  <si>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</si>
  <si>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</si>
  <si>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</si>
  <si>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</si>
  <si>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</si>
  <si>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</si>
  <si>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</si>
  <si>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</si>
  <si>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</si>
  <si>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</si>
  <si>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</si>
  <si>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</si>
  <si>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</si>
  <si>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</si>
  <si>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</si>
  <si>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</si>
  <si>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</si>
  <si>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</si>
  <si>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</si>
  <si>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</si>
  <si>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</si>
  <si>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</si>
  <si>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</si>
  <si>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</si>
  <si>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</si>
  <si>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</si>
  <si>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</si>
  <si>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</si>
  <si>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</si>
  <si>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</si>
  <si>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</si>
  <si>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</si>
  <si>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</si>
  <si>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</si>
  <si>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</si>
  <si>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</si>
  <si>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</si>
  <si>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</si>
  <si>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</si>
  <si>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</si>
  <si>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</si>
  <si>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</si>
  <si>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</si>
  <si>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</si>
  <si>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</si>
  <si>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</si>
  <si>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</si>
  <si>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</si>
  <si>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</si>
  <si>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</si>
  <si>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</si>
  <si>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</si>
  <si>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</si>
  <si>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</si>
  <si>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</si>
  <si>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</si>
  <si>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</si>
  <si>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</si>
  <si>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</si>
  <si>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</si>
  <si>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</si>
  <si>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</si>
  <si>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</si>
  <si>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</si>
  <si>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</si>
  <si>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</si>
  <si>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</si>
  <si>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</si>
  <si>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</si>
  <si>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</si>
  <si>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</si>
  <si>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</si>
  <si>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</si>
  <si>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</si>
  <si>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</si>
  <si>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</si>
  <si>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</si>
  <si>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</si>
  <si>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</si>
  <si>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</si>
  <si>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</si>
  <si>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</si>
  <si>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</si>
  <si>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</si>
  <si>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</si>
  <si>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</si>
  <si>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</si>
  <si>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</si>
  <si>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</si>
  <si>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</si>
  <si>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</si>
  <si>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</si>
  <si>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</si>
  <si>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</si>
  <si>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</si>
  <si>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</si>
  <si>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</si>
  <si>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</si>
  <si>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</si>
  <si>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</si>
  <si>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</si>
  <si>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</si>
  <si>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</si>
  <si>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</si>
  <si>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</si>
  <si>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</si>
  <si>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</si>
  <si>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</si>
  <si>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</si>
  <si>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</si>
  <si>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</si>
  <si>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</si>
  <si>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</si>
  <si>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</si>
  <si>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</si>
  <si>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</si>
  <si>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</si>
  <si>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</si>
  <si>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</si>
  <si>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</si>
  <si>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</si>
  <si>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</si>
  <si>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</si>
  <si>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</si>
  <si>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</si>
  <si>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</si>
  <si>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</si>
  <si>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</si>
  <si>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</si>
  <si>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</si>
  <si>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</si>
  <si>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</si>
  <si>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</si>
  <si>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</si>
  <si>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</si>
  <si>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</si>
  <si>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</si>
  <si>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</si>
  <si>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</si>
  <si>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</si>
  <si>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</si>
  <si>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</si>
  <si>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</si>
  <si>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</si>
  <si>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</si>
  <si>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</si>
  <si>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</si>
  <si>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</si>
  <si>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</si>
  <si>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</si>
  <si>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</si>
  <si>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</si>
  <si>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</si>
  <si>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</si>
  <si>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</si>
  <si>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</si>
  <si>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</si>
  <si>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</si>
  <si>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</si>
  <si>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</si>
  <si>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</si>
  <si>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</si>
  <si>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</si>
  <si>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</si>
  <si>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</si>
  <si>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</si>
  <si>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</si>
  <si>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</si>
  <si>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</si>
  <si>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</si>
  <si>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</si>
  <si>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</si>
  <si>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</si>
  <si>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</si>
  <si>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</si>
  <si>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</si>
  <si>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</si>
  <si>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</si>
  <si>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</si>
  <si>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</si>
  <si>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</si>
  <si>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</si>
  <si>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</si>
  <si>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</si>
  <si>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</si>
  <si>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</si>
  <si>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</si>
  <si>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</si>
  <si>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</si>
  <si>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</si>
  <si>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</si>
  <si>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</si>
  <si>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</si>
  <si>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</si>
  <si>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</si>
  <si>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</si>
  <si>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</si>
  <si>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</si>
  <si>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</si>
  <si>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</si>
  <si>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</si>
  <si>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</si>
  <si>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</si>
  <si>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</si>
  <si>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</si>
  <si>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</si>
  <si>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</si>
  <si>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</si>
  <si>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</si>
  <si>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</si>
  <si>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</si>
  <si>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</si>
  <si>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</si>
  <si>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</si>
  <si>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</si>
  <si>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</si>
  <si>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</si>
  <si>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</si>
  <si>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</si>
  <si>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</si>
  <si>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</si>
  <si>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</si>
  <si>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</si>
  <si>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</si>
  <si>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</si>
  <si>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</si>
  <si>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</si>
  <si>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</si>
  <si>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</si>
  <si>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</si>
  <si>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</si>
  <si>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</si>
  <si>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</si>
  <si>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</si>
  <si>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</si>
  <si>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</si>
  <si>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</si>
  <si>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</si>
  <si>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</si>
  <si>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</si>
  <si>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</si>
  <si>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</si>
  <si>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</si>
  <si>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</si>
  <si>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</si>
  <si>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</si>
  <si>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</si>
  <si>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</si>
  <si>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</si>
  <si>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</si>
  <si>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</si>
  <si>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</si>
  <si>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</si>
  <si>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</si>
  <si>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</si>
  <si>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</si>
  <si>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</si>
  <si>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</si>
  <si>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</si>
  <si>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</si>
  <si>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</si>
  <si>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</si>
  <si>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</si>
  <si>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</si>
  <si>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</si>
  <si>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</si>
  <si>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</si>
  <si>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</si>
  <si>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</si>
  <si>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</si>
  <si>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</si>
  <si>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</si>
  <si>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</si>
  <si>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</si>
  <si>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</si>
  <si>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</si>
  <si>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</si>
  <si>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</si>
  <si>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</si>
  <si>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</si>
  <si>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</si>
  <si>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</si>
  <si>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</si>
  <si>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</si>
  <si>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</si>
  <si>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</si>
  <si>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</si>
  <si>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</si>
  <si>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</si>
  <si>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</si>
  <si>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</si>
  <si>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</si>
  <si>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</si>
  <si>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</si>
  <si>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</si>
  <si>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</si>
  <si>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</si>
  <si>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</si>
  <si>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</si>
  <si>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</si>
  <si>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</si>
  <si>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</si>
  <si>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</si>
  <si>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</si>
  <si>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</si>
  <si>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</si>
  <si>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</si>
  <si>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</si>
  <si>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</si>
  <si>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</si>
  <si>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</si>
  <si>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</si>
  <si>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</si>
  <si>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</si>
  <si>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</si>
  <si>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</si>
  <si>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</si>
  <si>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</si>
  <si>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</si>
  <si>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</si>
  <si>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</si>
  <si>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</si>
  <si>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</si>
  <si>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</si>
  <si>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</si>
  <si>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</si>
  <si>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</si>
  <si>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</si>
  <si>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</si>
  <si>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</si>
  <si>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</si>
  <si>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</si>
  <si>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</si>
  <si>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</si>
  <si>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</si>
  <si>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</si>
  <si>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</si>
  <si>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</si>
  <si>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</si>
  <si>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</si>
  <si>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</si>
  <si>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</si>
  <si>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</si>
  <si>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</si>
  <si>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</si>
  <si>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</si>
  <si>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</si>
  <si>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</si>
  <si>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</si>
  <si>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</si>
  <si>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</si>
  <si>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</si>
  <si>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</si>
  <si>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</si>
  <si>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</si>
  <si>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</si>
  <si>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</si>
  <si>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</si>
  <si>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</si>
  <si>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</si>
  <si>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</si>
  <si>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</si>
  <si>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</si>
  <si>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</si>
  <si>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</si>
  <si>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</si>
  <si>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</si>
  <si>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</si>
  <si>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</si>
  <si>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</si>
  <si>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</si>
  <si>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</si>
  <si>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</si>
  <si>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</si>
  <si>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</si>
  <si>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</si>
  <si>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</si>
  <si>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</si>
  <si>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</si>
  <si>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</si>
  <si>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</si>
  <si>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</si>
  <si>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</si>
  <si>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</si>
  <si>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</si>
  <si>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</si>
  <si>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</si>
  <si>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</si>
  <si>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</si>
  <si>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</si>
  <si>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</si>
  <si>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</si>
  <si>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</si>
  <si>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</si>
  <si>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</si>
  <si>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</si>
  <si>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</si>
  <si>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</si>
  <si>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</si>
  <si>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</si>
  <si>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</si>
  <si>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</si>
  <si>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</si>
  <si>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</si>
  <si>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</si>
  <si>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</si>
  <si>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</si>
  <si>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</si>
  <si>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</si>
  <si>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</si>
  <si>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</si>
  <si>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</si>
  <si>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</si>
  <si>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</si>
  <si>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</si>
  <si>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</si>
  <si>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</si>
  <si>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</si>
  <si>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</si>
  <si>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</si>
  <si>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</si>
  <si>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</si>
  <si>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</si>
  <si>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</si>
  <si>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</si>
  <si>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</si>
  <si>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</si>
  <si>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</si>
  <si>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</si>
  <si>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</si>
  <si>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</si>
  <si>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</si>
  <si>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</si>
  <si>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</si>
  <si>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</si>
  <si>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</si>
  <si>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</si>
  <si>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</si>
  <si>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</si>
  <si>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</si>
  <si>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</si>
  <si>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</si>
  <si>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</si>
  <si>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</si>
  <si>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</si>
  <si>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</si>
  <si>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</si>
  <si>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</si>
  <si>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</si>
  <si>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</si>
  <si>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</si>
  <si>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</si>
  <si>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</si>
  <si>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</si>
  <si>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</si>
  <si>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</si>
  <si>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</si>
  <si>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</si>
  <si>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</si>
  <si>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</si>
  <si>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</si>
  <si>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</si>
  <si>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</si>
  <si>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</si>
  <si>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</si>
  <si>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</si>
  <si>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</si>
  <si>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</si>
  <si>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</si>
  <si>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</si>
  <si>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</si>
  <si>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</si>
  <si>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</si>
  <si>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</si>
  <si>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</si>
  <si>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</si>
  <si>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</si>
  <si>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</si>
  <si>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</si>
  <si>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</si>
  <si>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</si>
  <si>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</si>
  <si>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</si>
  <si>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</si>
  <si>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</si>
  <si>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</si>
  <si>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</si>
  <si>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</si>
  <si>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</si>
  <si>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</si>
  <si>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</si>
  <si>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</si>
  <si>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</si>
  <si>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</si>
  <si>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</si>
  <si>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</si>
  <si>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</si>
  <si>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</si>
  <si>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</si>
  <si>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</si>
  <si>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</si>
  <si>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</si>
  <si>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</si>
  <si>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</si>
  <si>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</si>
  <si>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</si>
  <si>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</si>
  <si>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</si>
  <si>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</si>
  <si>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</si>
  <si>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</si>
  <si>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</si>
  <si>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</si>
  <si>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</si>
  <si>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</si>
  <si>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</si>
  <si>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</si>
  <si>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</si>
  <si>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</si>
  <si>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</si>
  <si>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</si>
  <si>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</si>
  <si>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</si>
  <si>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</si>
  <si>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</si>
  <si>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</si>
  <si>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</si>
  <si>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</si>
  <si>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</si>
  <si>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</si>
  <si>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</si>
  <si>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</si>
  <si>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</si>
  <si>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</si>
  <si>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</si>
  <si>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</si>
  <si>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</si>
  <si>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</si>
  <si>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</si>
  <si>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</si>
  <si>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</si>
  <si>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</si>
  <si>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</si>
  <si>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</si>
  <si>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</si>
  <si>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</si>
  <si>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</si>
  <si>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</si>
  <si>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</si>
  <si>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</si>
  <si>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</si>
  <si>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</si>
  <si>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</si>
  <si>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</si>
  <si>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</si>
  <si>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</si>
  <si>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</si>
  <si>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</si>
  <si>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</si>
  <si>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</si>
  <si>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</si>
  <si>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</si>
  <si>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</si>
  <si>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</si>
  <si>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</si>
  <si>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</si>
  <si>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</si>
  <si>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</si>
  <si>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</si>
  <si>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</si>
  <si>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</si>
  <si>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</si>
  <si>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</si>
  <si>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</si>
  <si>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</si>
  <si>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</si>
  <si>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</si>
  <si>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</si>
  <si>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</si>
  <si>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</si>
  <si>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</si>
  <si>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</si>
  <si>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</si>
  <si>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</si>
  <si>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</si>
  <si>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</si>
  <si>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</si>
  <si>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</si>
  <si>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</si>
  <si>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</si>
  <si>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</si>
  <si>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</si>
  <si>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</si>
  <si>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</si>
  <si>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</si>
  <si>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</si>
  <si>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</si>
  <si>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</si>
  <si>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</si>
  <si>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</si>
  <si>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</si>
  <si>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</si>
  <si>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</si>
  <si>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</si>
  <si>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</si>
  <si>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</si>
  <si>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</si>
  <si>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</si>
  <si>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</si>
  <si>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</si>
  <si>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</si>
  <si>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</si>
  <si>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</si>
  <si>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</si>
  <si>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</si>
  <si>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</si>
  <si>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</si>
  <si>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</si>
  <si>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</si>
  <si>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</si>
  <si>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</si>
  <si>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</si>
  <si>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</si>
  <si>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</si>
  <si>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</si>
  <si>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</si>
  <si>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</si>
  <si>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</si>
  <si>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</si>
  <si>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</si>
  <si>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</si>
  <si>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</si>
  <si>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</si>
  <si>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</si>
  <si>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</si>
  <si>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</si>
  <si>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</si>
  <si>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</si>
  <si>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</si>
  <si>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</si>
  <si>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</si>
  <si>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</si>
  <si>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</si>
  <si>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</si>
  <si>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</si>
  <si>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</si>
  <si>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</si>
  <si>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</si>
  <si>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</si>
  <si>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</si>
  <si>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</si>
  <si>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</si>
  <si>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</si>
  <si>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</si>
  <si>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</si>
  <si>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</si>
  <si>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</si>
  <si>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</si>
  <si>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</si>
  <si>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</si>
  <si>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</si>
  <si>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</si>
  <si>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</si>
  <si>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</si>
  <si>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</si>
  <si>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</si>
  <si>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</si>
  <si>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</si>
  <si>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</si>
  <si>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</si>
  <si>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</si>
  <si>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</si>
  <si>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</si>
  <si>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</si>
  <si>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</si>
  <si>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</si>
  <si>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</si>
  <si>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</si>
  <si>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</si>
  <si>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</si>
  <si>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</si>
  <si>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</si>
  <si>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</si>
  <si>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</si>
  <si>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</si>
  <si>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</si>
  <si>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</si>
  <si>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</si>
  <si>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</si>
  <si>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</si>
  <si>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</si>
  <si>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</si>
  <si>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</si>
  <si>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</si>
  <si>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</si>
  <si>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</si>
  <si>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</si>
  <si>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</si>
  <si>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</si>
  <si>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</si>
  <si>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</si>
  <si>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</si>
  <si>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</si>
  <si>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</si>
  <si>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</si>
  <si>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</si>
  <si>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</si>
  <si>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</si>
  <si>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</si>
  <si>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</si>
  <si>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</si>
  <si>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</si>
  <si>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</si>
  <si>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</si>
  <si>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</si>
  <si>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</si>
  <si>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</si>
  <si>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</si>
  <si>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</si>
  <si>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</si>
  <si>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</si>
  <si>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</si>
  <si>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</si>
  <si>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</si>
  <si>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</si>
  <si>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</si>
  <si>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</si>
  <si>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</si>
  <si>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</si>
  <si>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</si>
  <si>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</si>
  <si>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</si>
  <si>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</si>
  <si>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</si>
  <si>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</si>
  <si>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</si>
  <si>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</si>
  <si>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</si>
  <si>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</si>
  <si>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</si>
  <si>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</si>
  <si>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</si>
  <si>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</si>
  <si>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</si>
  <si>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</si>
  <si>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</si>
  <si>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</si>
  <si>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</si>
  <si>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</si>
  <si>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</si>
  <si>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</si>
  <si>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</si>
  <si>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</si>
  <si>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</si>
  <si>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</si>
  <si>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</si>
  <si>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</si>
  <si>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</si>
  <si>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</si>
  <si>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</si>
  <si>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</si>
  <si>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</si>
  <si>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</si>
  <si>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</si>
  <si>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</si>
  <si>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</si>
  <si>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</si>
  <si>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</si>
  <si>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</si>
  <si>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</si>
  <si>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</si>
  <si>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</si>
  <si>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</si>
  <si>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</si>
  <si>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</si>
  <si>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</si>
  <si>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</si>
  <si>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</si>
  <si>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</si>
  <si>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</si>
  <si>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</si>
  <si>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</si>
  <si>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</si>
  <si>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</si>
  <si>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</si>
  <si>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</si>
  <si>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</si>
  <si>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</si>
  <si>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</si>
  <si>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</si>
  <si>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</si>
  <si>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</si>
  <si>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</si>
  <si>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</si>
  <si>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</si>
  <si>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</si>
  <si>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</si>
  <si>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</si>
  <si>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</si>
  <si>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</si>
  <si>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</si>
  <si>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</si>
  <si>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</si>
  <si>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</si>
  <si>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</si>
  <si>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</si>
  <si>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</si>
  <si>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</si>
  <si>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</si>
  <si>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</si>
  <si>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</si>
  <si>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</si>
  <si>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</si>
  <si>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</si>
  <si>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</si>
  <si>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</si>
  <si>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</si>
  <si>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</si>
  <si>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</si>
  <si>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</si>
  <si>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</si>
  <si>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</si>
  <si>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</si>
  <si>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</si>
  <si>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</si>
  <si>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</si>
  <si>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</si>
  <si>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</si>
  <si>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</si>
  <si>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</si>
  <si>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</si>
  <si>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</si>
  <si>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</si>
  <si>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</si>
  <si>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</si>
  <si>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</si>
  <si>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</si>
  <si>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</si>
  <si>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</si>
  <si>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</si>
  <si>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</si>
  <si>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</si>
  <si>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</si>
  <si>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</si>
  <si>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</si>
  <si>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</si>
  <si>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</si>
  <si>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</si>
  <si>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</si>
  <si>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</si>
  <si>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</si>
  <si>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</si>
  <si>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</si>
  <si>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</si>
  <si>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</si>
  <si>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</si>
  <si>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</si>
  <si>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</si>
  <si>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</si>
  <si>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</si>
  <si>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</si>
  <si>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</si>
  <si>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</si>
  <si>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</si>
  <si>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</si>
  <si>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</si>
  <si>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</si>
  <si>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</si>
  <si>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</si>
  <si>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</si>
  <si>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</si>
  <si>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</si>
  <si>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</si>
  <si>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</si>
  <si>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</si>
  <si>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</si>
  <si>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</si>
  <si>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</si>
  <si>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</si>
  <si>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</si>
  <si>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</si>
  <si>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</si>
  <si>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</si>
  <si>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</si>
  <si>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</si>
  <si>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</si>
  <si>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</si>
  <si>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</si>
  <si>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</si>
  <si>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</si>
  <si>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</si>
  <si>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</si>
  <si>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</si>
  <si>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</si>
  <si>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</si>
  <si>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</si>
  <si>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</si>
  <si>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</si>
  <si>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</si>
  <si>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</si>
  <si>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</si>
  <si>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</si>
  <si>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</si>
  <si>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</si>
  <si>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</si>
  <si>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</si>
  <si>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</si>
  <si>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</si>
  <si>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</si>
  <si>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</si>
  <si>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</si>
  <si>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</si>
  <si>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</si>
  <si>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</si>
  <si>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</si>
  <si>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</si>
  <si>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</si>
  <si>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</si>
  <si>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</si>
  <si>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</si>
  <si>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</si>
  <si>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</si>
  <si>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</si>
  <si>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</si>
  <si>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</si>
  <si>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</si>
  <si>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</si>
  <si>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</si>
  <si>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</si>
  <si>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</si>
  <si>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</si>
  <si>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</si>
  <si>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</si>
  <si>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</si>
  <si>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</si>
  <si>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</si>
  <si>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</si>
  <si>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</si>
  <si>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</si>
  <si>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</si>
  <si>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</si>
  <si>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</si>
  <si>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</si>
  <si>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</si>
  <si>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</si>
  <si>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</si>
  <si>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</si>
  <si>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</si>
  <si>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</si>
  <si>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</si>
  <si>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</si>
  <si>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</si>
  <si>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</si>
  <si>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</si>
  <si>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</si>
  <si>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</si>
  <si>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</si>
  <si>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</si>
  <si>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</si>
  <si>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</si>
  <si>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</si>
  <si>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</si>
  <si>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</si>
  <si>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</si>
  <si>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</si>
  <si>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</si>
  <si>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</si>
  <si>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</si>
  <si>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</si>
  <si>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</si>
  <si>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</si>
  <si>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</si>
  <si>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</si>
  <si>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</si>
  <si>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</si>
  <si>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</si>
  <si>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</si>
  <si>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</si>
  <si>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</si>
  <si>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</si>
  <si>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</si>
  <si>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</si>
  <si>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</si>
  <si>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</si>
  <si>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</si>
  <si>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</si>
  <si>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</si>
  <si>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</si>
  <si>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</si>
  <si>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</si>
  <si>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</si>
  <si>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</si>
  <si>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</si>
  <si>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</si>
  <si>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</si>
  <si>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</si>
  <si>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</si>
  <si>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</si>
  <si>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</si>
  <si>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</si>
  <si>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</si>
  <si>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</si>
  <si>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</si>
  <si>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</si>
  <si>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</si>
  <si>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</si>
  <si>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</si>
  <si>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</si>
  <si>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</si>
  <si>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</si>
  <si>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</si>
  <si>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</si>
  <si>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</si>
  <si>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</si>
  <si>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</si>
  <si>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</si>
  <si>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</si>
  <si>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</si>
  <si>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</si>
  <si>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</si>
  <si>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</si>
  <si>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</si>
  <si>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</si>
  <si>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</si>
  <si>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</si>
  <si>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</si>
  <si>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</si>
  <si>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</si>
  <si>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</si>
  <si>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</si>
  <si>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</si>
  <si>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</si>
  <si>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</si>
  <si>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</si>
  <si>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</si>
  <si>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</si>
  <si>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</si>
  <si>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</si>
  <si>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</si>
  <si>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</si>
  <si>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</si>
  <si>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</si>
  <si>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</si>
  <si>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</si>
  <si>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</si>
  <si>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</si>
  <si>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</si>
  <si>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</si>
  <si>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</si>
  <si>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</si>
  <si>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</si>
  <si>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</si>
  <si>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</si>
  <si>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</si>
  <si>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</si>
  <si>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</si>
  <si>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</si>
  <si>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</si>
  <si>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</si>
  <si>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</si>
  <si>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</si>
  <si>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</si>
  <si>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</si>
  <si>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</si>
  <si>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</si>
  <si>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</si>
  <si>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</si>
  <si>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</si>
  <si>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</si>
  <si>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</si>
  <si>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</si>
  <si>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</si>
  <si>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</si>
  <si>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</si>
  <si>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</si>
  <si>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</si>
  <si>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</si>
  <si>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</si>
  <si>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</si>
  <si>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</si>
  <si>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</si>
  <si>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</si>
  <si>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</si>
  <si>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</si>
  <si>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</si>
  <si>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</si>
  <si>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</si>
  <si>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</si>
  <si>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</si>
  <si>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</si>
  <si>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</si>
  <si>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</si>
  <si>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</si>
  <si>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</si>
  <si>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</si>
  <si>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</si>
  <si>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</si>
  <si>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</si>
  <si>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</si>
  <si>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</si>
  <si>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</si>
  <si>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</si>
  <si>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</si>
  <si>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</si>
  <si>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</si>
  <si>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</si>
  <si>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</si>
  <si>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</si>
  <si>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</si>
  <si>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</si>
  <si>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</si>
  <si>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</si>
  <si>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</si>
  <si>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</si>
  <si>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</si>
  <si>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</si>
  <si>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</si>
  <si>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</si>
  <si>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</si>
  <si>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</si>
  <si>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</si>
  <si>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</si>
  <si>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</si>
  <si>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</si>
  <si>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</si>
  <si>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</si>
  <si>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</si>
  <si>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</si>
  <si>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</si>
  <si>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</si>
  <si>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</si>
  <si>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</si>
  <si>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</si>
  <si>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</si>
  <si>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</si>
  <si>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</si>
  <si>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</si>
  <si>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</si>
  <si>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</si>
  <si>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</si>
  <si>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</si>
  <si>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</si>
  <si>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</si>
  <si>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</si>
  <si>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</si>
  <si>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</si>
  <si>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</si>
  <si>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</si>
  <si>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</si>
  <si>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</si>
  <si>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</si>
  <si>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</si>
  <si>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</si>
  <si>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</si>
  <si>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</si>
  <si>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</si>
  <si>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</si>
  <si>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</si>
  <si>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</si>
  <si>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</si>
  <si>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</si>
  <si>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</si>
  <si>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</si>
  <si>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</si>
  <si>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</si>
  <si>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</si>
  <si>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</si>
  <si>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</si>
  <si>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</si>
  <si>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</si>
  <si>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</si>
  <si>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</si>
  <si>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</si>
  <si>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</si>
  <si>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</si>
  <si>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</si>
  <si>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</si>
  <si>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</si>
  <si>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</si>
  <si>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</si>
  <si>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</si>
  <si>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</si>
  <si>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</si>
  <si>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</si>
  <si>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</si>
  <si>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</si>
  <si>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</si>
  <si>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</si>
  <si>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</si>
  <si>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</si>
  <si>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</si>
  <si>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</si>
  <si>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</si>
  <si>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</si>
  <si>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</si>
  <si>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</si>
  <si>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</si>
  <si>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</si>
  <si>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</si>
  <si>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</si>
  <si>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</si>
  <si>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</si>
  <si>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</si>
  <si>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</si>
  <si>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</si>
  <si>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</si>
  <si>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</si>
  <si>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</si>
  <si>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</si>
  <si>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</si>
  <si>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</si>
  <si>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</si>
  <si>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</si>
  <si>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</si>
  <si>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</si>
  <si>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</si>
  <si>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</si>
  <si>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</si>
  <si>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</si>
  <si>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</si>
  <si>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</si>
  <si>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</si>
  <si>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</si>
  <si>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</si>
  <si>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</si>
  <si>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</si>
  <si>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</si>
  <si>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</si>
  <si>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</si>
  <si>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</si>
  <si>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</si>
  <si>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</si>
  <si>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</si>
  <si>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</si>
  <si>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</si>
  <si>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</si>
  <si>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</si>
  <si>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</si>
  <si>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</si>
  <si>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</si>
  <si>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</si>
  <si>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</si>
  <si>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</si>
  <si>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</si>
  <si>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</si>
  <si>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</si>
  <si>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</si>
  <si>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</si>
  <si>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</si>
  <si>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</si>
  <si>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</si>
  <si>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</si>
  <si>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</si>
  <si>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</si>
  <si>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</si>
  <si>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</si>
  <si>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</si>
  <si>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</si>
  <si>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</si>
  <si>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</si>
  <si>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</si>
  <si>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</si>
  <si>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</si>
  <si>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</si>
  <si>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</si>
  <si>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</si>
  <si>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</si>
  <si>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</si>
  <si>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</si>
  <si>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</si>
  <si>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</si>
  <si>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</si>
  <si>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</si>
  <si>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</si>
  <si>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</si>
  <si>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</si>
  <si>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</si>
  <si>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</si>
  <si>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</si>
  <si>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</si>
  <si>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</si>
  <si>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</si>
  <si>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</si>
  <si>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</si>
  <si>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</si>
  <si>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</si>
  <si>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</si>
  <si>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</si>
  <si>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</si>
  <si>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</si>
  <si>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</si>
  <si>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</si>
  <si>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</si>
  <si>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</si>
  <si>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</si>
  <si>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</si>
  <si>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</si>
  <si>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</si>
  <si>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</si>
  <si>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</si>
  <si>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</si>
  <si>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</si>
  <si>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</si>
  <si>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</si>
  <si>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</si>
  <si>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</si>
  <si>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</si>
  <si>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</si>
  <si>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</si>
  <si>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</si>
  <si>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</si>
  <si>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</si>
  <si>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</si>
  <si>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</si>
  <si>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</si>
  <si>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</si>
  <si>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</si>
  <si>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</si>
  <si>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</si>
  <si>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</si>
  <si>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</si>
  <si>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</si>
  <si>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</si>
  <si>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</si>
  <si>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</si>
  <si>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</si>
  <si>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</si>
  <si>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</si>
  <si>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</si>
  <si>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</si>
  <si>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</si>
  <si>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</si>
  <si>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</si>
  <si>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</si>
  <si>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</si>
  <si>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</si>
  <si>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</si>
  <si>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</si>
  <si>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</si>
  <si>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</si>
  <si>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</si>
  <si>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</si>
  <si>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</si>
  <si>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</si>
  <si>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</si>
  <si>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</si>
  <si>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</si>
  <si>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</si>
  <si>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</si>
  <si>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</si>
  <si>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</si>
  <si>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</si>
  <si>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</si>
  <si>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</si>
  <si>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</si>
  <si>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</si>
  <si>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</si>
  <si>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</si>
  <si>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</si>
  <si>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</si>
  <si>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</si>
  <si>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</si>
  <si>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</si>
  <si>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</si>
  <si>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</si>
  <si>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</si>
  <si>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</si>
  <si>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</si>
  <si>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</si>
  <si>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</si>
  <si>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</si>
  <si>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</si>
  <si>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</si>
  <si>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</si>
  <si>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</si>
  <si>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</si>
  <si>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</si>
  <si>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</si>
  <si>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</si>
  <si>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</si>
  <si>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</si>
  <si>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</si>
  <si>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</si>
  <si>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</si>
  <si>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</si>
  <si>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</si>
  <si>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</si>
  <si>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</si>
  <si>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</si>
  <si>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</si>
  <si>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</si>
  <si>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</si>
  <si>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</si>
  <si>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</si>
  <si>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</si>
  <si>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</si>
  <si>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</si>
  <si>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</si>
  <si>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</si>
  <si>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</si>
  <si>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</si>
  <si>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</si>
  <si>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</si>
  <si>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</si>
  <si>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</si>
  <si>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</si>
  <si>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</si>
  <si>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</si>
  <si>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</si>
  <si>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</si>
  <si>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</si>
  <si>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</si>
  <si>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</si>
  <si>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</si>
  <si>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</si>
  <si>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</si>
  <si>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</si>
  <si>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</si>
  <si>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</si>
  <si>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</si>
  <si>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</si>
  <si>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</si>
  <si>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</si>
  <si>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</si>
  <si>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</si>
  <si>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</si>
  <si>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</si>
  <si>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</si>
  <si>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</si>
  <si>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</si>
  <si>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</si>
  <si>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</si>
  <si>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</si>
  <si>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</si>
  <si>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</si>
  <si>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</si>
  <si>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</si>
  <si>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</si>
  <si>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</si>
  <si>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</si>
  <si>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</si>
  <si>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</si>
  <si>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</si>
  <si>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</si>
  <si>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</si>
  <si>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</si>
  <si>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</si>
  <si>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</si>
  <si>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</si>
  <si>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</si>
  <si>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</si>
  <si>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</si>
  <si>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</si>
  <si>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</si>
  <si>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</si>
  <si>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</si>
  <si>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</si>
  <si>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</si>
  <si>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</si>
  <si>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</si>
  <si>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</si>
  <si>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</si>
  <si>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</si>
  <si>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</si>
  <si>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</si>
  <si>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</si>
  <si>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</si>
  <si>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</si>
  <si>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</si>
  <si>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</si>
  <si>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</si>
  <si>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</si>
  <si>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</si>
  <si>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</si>
  <si>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</si>
  <si>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</si>
  <si>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</si>
  <si>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</si>
  <si>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</si>
  <si>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</si>
  <si>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</si>
  <si>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</si>
  <si>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</si>
  <si>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</si>
  <si>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</si>
  <si>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</si>
  <si>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</si>
  <si>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</si>
  <si>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</si>
  <si>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</si>
  <si>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</si>
  <si>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</si>
  <si>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</si>
  <si>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</si>
  <si>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</si>
  <si>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</si>
  <si>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</si>
  <si>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</si>
  <si>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</si>
  <si>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</si>
  <si>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</si>
  <si>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</si>
  <si>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</si>
  <si>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</si>
  <si>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</si>
  <si>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</si>
  <si>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</si>
  <si>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</si>
  <si>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</si>
  <si>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</si>
  <si>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</si>
  <si>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</si>
  <si>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</si>
  <si>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</si>
  <si>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</si>
  <si>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</si>
  <si>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</si>
  <si>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</si>
  <si>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</si>
  <si>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</si>
  <si>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</si>
  <si>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</si>
  <si>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</si>
  <si>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</si>
  <si>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</si>
  <si>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</si>
  <si>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</si>
  <si>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</si>
  <si>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</si>
  <si>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</si>
  <si>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</si>
  <si>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</si>
  <si>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</si>
  <si>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</si>
  <si>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</si>
  <si>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</si>
  <si>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</si>
  <si>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</si>
  <si>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</si>
  <si>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</si>
  <si>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</si>
  <si>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</si>
  <si>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</si>
  <si>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</si>
  <si>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</si>
  <si>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</si>
  <si>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</si>
  <si>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</si>
  <si>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</si>
  <si>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</si>
  <si>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</si>
  <si>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</si>
  <si>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</si>
  <si>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</si>
  <si>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</si>
  <si>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</si>
  <si>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</si>
  <si>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</si>
  <si>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</si>
  <si>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</si>
  <si>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</si>
  <si>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</si>
  <si>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</si>
  <si>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</si>
  <si>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</si>
  <si>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</si>
  <si>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</si>
  <si>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</si>
  <si>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</si>
  <si>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</si>
  <si>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</si>
  <si>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</si>
  <si>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</si>
  <si>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</si>
  <si>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</si>
  <si>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</si>
  <si>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</si>
  <si>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</si>
  <si>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</si>
  <si>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</si>
  <si>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</si>
  <si>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</si>
  <si>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</si>
  <si>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</si>
  <si>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</si>
  <si>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</si>
  <si>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</si>
  <si>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</si>
  <si>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</si>
  <si>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</si>
  <si>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</si>
  <si>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</si>
  <si>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</si>
  <si>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</si>
  <si>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</si>
  <si>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</si>
  <si>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</si>
  <si>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</si>
  <si>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</si>
  <si>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</si>
  <si>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</si>
  <si>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</si>
  <si>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</si>
  <si>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</si>
  <si>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</si>
  <si>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</si>
  <si>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</si>
  <si>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</si>
  <si>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</si>
  <si>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</si>
  <si>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</si>
  <si>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</si>
  <si>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</si>
  <si>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</si>
  <si>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</si>
  <si>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</si>
  <si>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</si>
  <si>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</si>
  <si>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</si>
  <si>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</si>
  <si>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</si>
  <si>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</si>
  <si>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</si>
  <si>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</si>
  <si>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</si>
  <si>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</si>
  <si>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</si>
  <si>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</si>
  <si>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</si>
  <si>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</si>
  <si>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</si>
  <si>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</si>
  <si>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</si>
  <si>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</si>
  <si>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</si>
  <si>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</si>
  <si>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</si>
  <si>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</si>
  <si>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</si>
  <si>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</si>
  <si>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</si>
  <si>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</si>
  <si>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</si>
  <si>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</si>
  <si>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</si>
  <si>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</si>
  <si>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</si>
  <si>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</si>
  <si>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</si>
  <si>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</si>
  <si>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</si>
  <si>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</si>
  <si>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</si>
  <si>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</si>
  <si>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</si>
  <si>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</si>
  <si>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</si>
  <si>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</si>
  <si>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</si>
  <si>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</si>
  <si>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</si>
  <si>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</si>
  <si>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</si>
  <si>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</si>
  <si>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</si>
  <si>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</si>
  <si>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</si>
  <si>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</si>
  <si>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</si>
  <si>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</si>
  <si>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</si>
  <si>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</si>
  <si>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</si>
  <si>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</si>
  <si>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</si>
  <si>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</si>
  <si>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</si>
  <si>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</si>
  <si>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</si>
  <si>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</si>
  <si>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</si>
  <si>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</si>
  <si>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</si>
  <si>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</si>
  <si>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</si>
  <si>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</si>
  <si>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</si>
  <si>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</si>
  <si>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</si>
  <si>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</si>
  <si>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</si>
  <si>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</si>
  <si>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</si>
  <si>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</si>
  <si>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</si>
  <si>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</si>
  <si>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</si>
  <si>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</si>
  <si>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</si>
  <si>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</si>
  <si>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</si>
  <si>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</si>
  <si>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</si>
  <si>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</si>
  <si>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</si>
  <si>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</si>
  <si>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</si>
  <si>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</si>
  <si>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</si>
  <si>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</si>
  <si>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</si>
  <si>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</si>
  <si>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</si>
  <si>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</si>
  <si>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</si>
  <si>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</si>
  <si>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</si>
  <si>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</si>
  <si>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</si>
  <si>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</si>
  <si>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</si>
  <si>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</si>
  <si>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</si>
  <si>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</si>
  <si>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</si>
  <si>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</si>
  <si>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</si>
  <si>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</si>
  <si>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</si>
  <si>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</si>
  <si>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</si>
  <si>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</si>
  <si>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</si>
  <si>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</si>
  <si>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</si>
  <si>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</si>
  <si>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</si>
  <si>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</si>
  <si>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</si>
  <si>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</si>
  <si>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</si>
  <si>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</si>
  <si>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</si>
  <si>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</si>
  <si>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</si>
  <si>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</si>
  <si>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</si>
  <si>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</si>
  <si>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</si>
  <si>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</si>
  <si>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</si>
  <si>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</si>
  <si>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</si>
  <si>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</si>
  <si>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</si>
  <si>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</si>
  <si>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</si>
  <si>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</si>
  <si>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</si>
  <si>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</si>
  <si>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</si>
  <si>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</si>
  <si>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</si>
  <si>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</si>
  <si>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</si>
  <si>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</si>
  <si>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</si>
  <si>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</si>
  <si>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</si>
  <si>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</si>
  <si>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</si>
  <si>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</si>
  <si>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</si>
  <si>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</si>
  <si>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</si>
  <si>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</si>
  <si>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</si>
  <si>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</si>
  <si>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</si>
  <si>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</si>
  <si>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</si>
  <si>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</si>
  <si>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</si>
  <si>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</si>
  <si>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</si>
  <si>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</si>
  <si>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</si>
  <si>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</si>
  <si>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</si>
  <si>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</si>
  <si>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</si>
  <si>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</si>
  <si>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</si>
  <si>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</si>
  <si>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</si>
  <si>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</si>
  <si>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</si>
  <si>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</si>
  <si>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</si>
  <si>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</si>
  <si>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</si>
  <si>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</si>
  <si>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</si>
  <si>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</si>
  <si>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</si>
  <si>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</si>
  <si>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</si>
  <si>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</si>
  <si>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</si>
  <si>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</si>
  <si>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</si>
  <si>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</si>
  <si>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</si>
  <si>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</si>
  <si>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</si>
  <si>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</si>
  <si>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</si>
  <si>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</si>
  <si>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</si>
  <si>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</si>
  <si>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</si>
  <si>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</si>
  <si>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</si>
  <si>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</si>
  <si>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</si>
  <si>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</si>
  <si>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</si>
  <si>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</si>
  <si>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</si>
  <si>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</si>
  <si>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</si>
  <si>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</si>
  <si>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</si>
  <si>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</si>
  <si>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</si>
  <si>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</si>
  <si>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</si>
  <si>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</si>
  <si>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</si>
  <si>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</si>
  <si>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</si>
  <si>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</si>
  <si>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</si>
  <si>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</si>
  <si>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</si>
  <si>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</si>
  <si>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</si>
  <si>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</si>
  <si>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</si>
  <si>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</si>
  <si>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</si>
  <si>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</si>
  <si>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</si>
  <si>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</si>
  <si>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</si>
  <si>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</si>
  <si>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</si>
  <si>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</si>
  <si>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</si>
  <si>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</si>
  <si>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</si>
  <si>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</si>
  <si>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</si>
  <si>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</si>
  <si>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</si>
  <si>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</si>
  <si>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</si>
  <si>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</si>
  <si>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</si>
  <si>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</si>
  <si>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</si>
  <si>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</si>
  <si>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</si>
  <si>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</si>
  <si>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</si>
  <si>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</si>
  <si>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</si>
  <si>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</si>
  <si>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</si>
  <si>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</si>
  <si>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</si>
  <si>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</si>
  <si>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</si>
  <si>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</si>
  <si>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</si>
  <si>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</si>
  <si>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</si>
  <si>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</si>
  <si>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</si>
  <si>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</si>
  <si>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</si>
  <si>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</si>
  <si>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</si>
  <si>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</si>
  <si>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</si>
  <si>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</si>
  <si>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</si>
  <si>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</si>
  <si>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</si>
  <si>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</si>
  <si>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</si>
  <si>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</si>
  <si>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</si>
  <si>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</si>
  <si>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</si>
  <si>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</si>
  <si>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</si>
  <si>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</si>
  <si>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</si>
  <si>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</si>
  <si>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</si>
  <si>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</si>
  <si>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</si>
  <si>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</si>
  <si>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</si>
  <si>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</si>
  <si>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</si>
  <si>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</si>
  <si>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</si>
  <si>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</si>
  <si>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</si>
  <si>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</si>
  <si>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</si>
  <si>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</si>
  <si>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</si>
  <si>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</si>
  <si>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</si>
  <si>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</si>
  <si>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</si>
  <si>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</si>
  <si>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</si>
  <si>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</si>
  <si>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</si>
  <si>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</si>
  <si>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</si>
  <si>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</si>
  <si>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</si>
  <si>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</si>
  <si>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</si>
  <si>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</si>
  <si>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</si>
  <si>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</si>
  <si>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</si>
  <si>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</si>
  <si>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</si>
  <si>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</si>
  <si>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</si>
  <si>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</si>
  <si>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</si>
  <si>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</si>
  <si>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</si>
  <si>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</si>
  <si>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</si>
  <si>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</si>
  <si>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</si>
  <si>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</si>
  <si>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</si>
  <si>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</si>
  <si>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</si>
  <si>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</si>
  <si>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</si>
  <si>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</si>
  <si>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</si>
  <si>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</si>
  <si>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</si>
  <si>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</si>
  <si>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</si>
  <si>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</si>
  <si>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</si>
  <si>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</si>
  <si>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</si>
  <si>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</si>
  <si>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</si>
  <si>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</si>
  <si>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</si>
  <si>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</si>
  <si>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</si>
  <si>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</si>
  <si>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</si>
  <si>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</si>
  <si>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</si>
  <si>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</si>
  <si>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</si>
  <si>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</si>
  <si>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</si>
  <si>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</si>
  <si>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</si>
  <si>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</si>
  <si>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</si>
  <si>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</si>
  <si>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</si>
  <si>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</si>
  <si>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</si>
  <si>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</si>
  <si>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</si>
  <si>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</si>
  <si>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</si>
  <si>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</si>
  <si>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</si>
  <si>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</si>
  <si>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</si>
  <si>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</si>
  <si>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</si>
  <si>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</si>
  <si>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</si>
  <si>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</si>
  <si>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</si>
  <si>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</si>
  <si>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</si>
  <si>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</si>
  <si>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</si>
  <si>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</si>
  <si>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</si>
  <si>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</si>
  <si>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</si>
  <si>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</si>
  <si>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</si>
  <si>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</si>
  <si>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</si>
  <si>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</si>
  <si>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</si>
  <si>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</si>
  <si>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</si>
  <si>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</si>
  <si>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</si>
  <si>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</si>
  <si>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</si>
  <si>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</si>
  <si>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</si>
  <si>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</si>
  <si>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</si>
  <si>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</si>
  <si>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</si>
  <si>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</si>
  <si>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</si>
  <si>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</si>
  <si>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</si>
  <si>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</si>
  <si>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</si>
  <si>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</si>
  <si>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</si>
  <si>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</si>
  <si>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</si>
  <si>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</si>
  <si>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</si>
  <si>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</si>
  <si>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</si>
  <si>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</si>
  <si>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</si>
  <si>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</si>
  <si>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</si>
  <si>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</si>
  <si>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</si>
  <si>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</si>
  <si>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</si>
  <si>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</si>
  <si>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</si>
  <si>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</si>
  <si>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</si>
  <si>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</si>
  <si>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</si>
  <si>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</si>
  <si>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</si>
  <si>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</si>
  <si>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</si>
  <si>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</si>
  <si>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</si>
  <si>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</si>
  <si>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</si>
  <si>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</si>
  <si>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</si>
  <si>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</si>
  <si>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</si>
  <si>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</si>
  <si>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</si>
  <si>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</si>
  <si>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</si>
  <si>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</si>
  <si>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</si>
  <si>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</si>
  <si>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</si>
  <si>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</si>
  <si>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</si>
  <si>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</si>
  <si>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</si>
  <si>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</si>
  <si>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</si>
  <si>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</si>
  <si>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</si>
  <si>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</si>
  <si>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</si>
  <si>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</si>
  <si>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</si>
  <si>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</si>
  <si>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</si>
  <si>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</si>
  <si>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</si>
  <si>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</si>
  <si>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</si>
  <si>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</si>
  <si>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</si>
  <si>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</si>
  <si>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</si>
  <si>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</si>
  <si>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</si>
  <si>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</si>
  <si>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</si>
  <si>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</si>
  <si>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</si>
  <si>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</si>
  <si>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</si>
  <si>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</si>
  <si>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</si>
  <si>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</si>
  <si>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</si>
  <si>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</si>
  <si>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</si>
  <si>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</si>
  <si>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</si>
  <si>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</si>
  <si>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</si>
  <si>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</si>
  <si>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</si>
  <si>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</si>
  <si>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</si>
  <si>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</si>
  <si>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</si>
  <si>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</si>
  <si>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</si>
  <si>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</si>
  <si>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</si>
  <si>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</si>
  <si>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</si>
  <si>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</si>
  <si>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</si>
  <si>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</si>
  <si>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</si>
  <si>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</si>
  <si>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</si>
  <si>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</si>
  <si>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</si>
  <si>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</si>
  <si>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</si>
  <si>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</si>
  <si>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</si>
  <si>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</si>
  <si>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</si>
  <si>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</si>
  <si>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</si>
  <si>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</si>
  <si>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</si>
  <si>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</si>
  <si>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</si>
  <si>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</si>
  <si>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</si>
  <si>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</si>
  <si>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</si>
  <si>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</si>
  <si>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</si>
  <si>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</si>
  <si>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</si>
  <si>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</si>
  <si>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</si>
  <si>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</si>
  <si>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</si>
  <si>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</si>
  <si>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</si>
  <si>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</si>
  <si>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</si>
  <si>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</si>
  <si>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</si>
  <si>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</si>
  <si>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</si>
  <si>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</si>
  <si>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</si>
  <si>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</si>
  <si>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</si>
  <si>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</si>
  <si>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</si>
  <si>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</si>
  <si>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</si>
  <si>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</si>
  <si>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</si>
  <si>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</si>
  <si>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</si>
  <si>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</si>
  <si>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</si>
  <si>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</si>
  <si>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</si>
  <si>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</si>
  <si>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</si>
  <si>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</si>
  <si>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</si>
  <si>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</si>
  <si>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</si>
  <si>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</si>
  <si>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</si>
  <si>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</si>
  <si>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</si>
  <si>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</si>
  <si>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</si>
  <si>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</si>
  <si>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</si>
  <si>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</si>
  <si>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</si>
  <si>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</si>
  <si>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</si>
  <si>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</si>
  <si>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</si>
  <si>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</si>
  <si>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</si>
  <si>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</si>
  <si>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</si>
  <si>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</si>
  <si>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</si>
  <si>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</si>
  <si>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</si>
  <si>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</si>
  <si>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</si>
  <si>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</si>
  <si>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</si>
  <si>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</si>
  <si>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</si>
  <si>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</si>
  <si>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</si>
  <si>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</si>
  <si>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</si>
  <si>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</si>
  <si>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</si>
  <si>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</si>
  <si>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</si>
  <si>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</si>
  <si>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</si>
  <si>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</si>
  <si>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</si>
  <si>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</si>
  <si>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</si>
  <si>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</si>
  <si>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</si>
  <si>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</si>
  <si>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</si>
  <si>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</si>
  <si>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</si>
  <si>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</si>
  <si>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</si>
  <si>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</si>
  <si>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</si>
  <si>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</si>
  <si>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</si>
  <si>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</si>
  <si>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</si>
  <si>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</si>
  <si>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</si>
  <si>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</si>
  <si>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</si>
  <si>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</si>
  <si>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</si>
  <si>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</si>
  <si>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</si>
  <si>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</si>
  <si>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</si>
  <si>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</si>
  <si>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</si>
  <si>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</si>
  <si>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</si>
  <si>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</si>
  <si>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</si>
  <si>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</si>
  <si>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</si>
  <si>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</si>
  <si>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</si>
  <si>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</si>
  <si>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</si>
  <si>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</si>
  <si>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</si>
  <si>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</si>
  <si>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</si>
  <si>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</si>
  <si>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</si>
  <si>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</si>
  <si>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</si>
  <si>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</si>
  <si>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</si>
  <si>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</si>
  <si>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</si>
  <si>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</si>
  <si>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</si>
  <si>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</si>
  <si>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</si>
  <si>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</si>
  <si>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</si>
  <si>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</si>
  <si>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</si>
  <si>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</si>
  <si>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</si>
  <si>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</si>
  <si>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</si>
  <si>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</si>
  <si>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</si>
  <si>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</si>
  <si>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</si>
  <si>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</si>
  <si>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</si>
  <si>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</si>
  <si>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</si>
  <si>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</si>
  <si>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</si>
  <si>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</si>
  <si>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</si>
  <si>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</si>
  <si>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</si>
  <si>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</si>
  <si>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</si>
  <si>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</si>
  <si>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</si>
  <si>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</si>
  <si>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</si>
  <si>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</si>
  <si>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</si>
  <si>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</si>
  <si>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</si>
  <si>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</si>
  <si>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</si>
  <si>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</si>
  <si>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</si>
  <si>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</si>
  <si>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</si>
  <si>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</si>
  <si>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</si>
  <si>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</si>
  <si>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</si>
  <si>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</si>
  <si>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</si>
  <si>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</si>
  <si>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</si>
  <si>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</si>
  <si>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</si>
  <si>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</si>
  <si>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</si>
  <si>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</si>
  <si>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</si>
  <si>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</si>
  <si>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</si>
  <si>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</si>
  <si>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</si>
  <si>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</si>
  <si>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</si>
  <si>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</si>
  <si>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</si>
  <si>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</si>
  <si>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</si>
  <si>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</si>
  <si>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</si>
  <si>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</si>
  <si>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</si>
  <si>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</si>
  <si>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</si>
  <si>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</si>
  <si>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</si>
  <si>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</si>
  <si>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</si>
  <si>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</si>
  <si>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</si>
  <si>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</si>
  <si>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</si>
  <si>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</si>
  <si>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</si>
  <si>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</si>
  <si>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</si>
  <si>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</si>
  <si>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</si>
  <si>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</si>
  <si>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</si>
  <si>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</si>
  <si>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</si>
  <si>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</si>
  <si>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</si>
  <si>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</si>
  <si>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</si>
  <si>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</si>
  <si>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</si>
  <si>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</si>
  <si>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</si>
  <si>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</si>
  <si>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</si>
  <si>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</si>
  <si>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</si>
  <si>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</si>
  <si>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</si>
  <si>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</si>
  <si>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</si>
  <si>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</si>
  <si>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</si>
  <si>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</si>
  <si>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</si>
  <si>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</si>
  <si>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</si>
  <si>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</si>
  <si>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</si>
  <si>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</si>
  <si>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</si>
  <si>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</si>
  <si>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</si>
  <si>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</si>
  <si>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</si>
  <si>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</si>
  <si>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</si>
  <si>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</si>
  <si>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</si>
  <si>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</si>
  <si>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</si>
  <si>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</si>
  <si>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</si>
  <si>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</si>
  <si>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</si>
  <si>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</si>
  <si>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</si>
  <si>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</si>
  <si>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</si>
  <si>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</si>
  <si>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</si>
  <si>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</si>
  <si>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</si>
  <si>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</si>
  <si>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</si>
  <si>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</si>
  <si>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</si>
  <si>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</si>
  <si>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</si>
  <si>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</si>
  <si>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</si>
  <si>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</si>
  <si>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</si>
  <si>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</si>
  <si>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</si>
  <si>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</si>
  <si>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</si>
  <si>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</si>
  <si>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</si>
  <si>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</si>
  <si>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</si>
  <si>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</si>
  <si>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</si>
  <si>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</si>
  <si>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</si>
  <si>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</si>
  <si>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</si>
  <si>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</si>
  <si>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</si>
  <si>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</si>
  <si>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</si>
  <si>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</si>
  <si>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</si>
  <si>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</si>
  <si>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</si>
  <si>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</si>
  <si>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</si>
  <si>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</si>
  <si>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</si>
  <si>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</si>
  <si>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</si>
  <si>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</si>
  <si>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</si>
  <si>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</si>
  <si>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</si>
  <si>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</si>
  <si>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</si>
  <si>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</si>
  <si>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</si>
  <si>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</si>
  <si>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</si>
  <si>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</si>
  <si>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</si>
  <si>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</si>
  <si>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</si>
  <si>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</si>
  <si>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</si>
  <si>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</si>
  <si>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</si>
  <si>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</si>
  <si>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</si>
  <si>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</si>
  <si>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</si>
  <si>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</si>
  <si>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</si>
  <si>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</si>
  <si>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</si>
  <si>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</si>
  <si>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</si>
  <si>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</si>
  <si>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</si>
  <si>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</si>
  <si>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</si>
  <si>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</si>
  <si>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</si>
  <si>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</si>
  <si>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</si>
  <si>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</si>
  <si>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</si>
  <si>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</si>
  <si>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</si>
  <si>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</si>
  <si>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</si>
  <si>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</si>
  <si>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</si>
  <si>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</si>
  <si>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</si>
  <si>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</si>
  <si>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</si>
  <si>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</si>
  <si>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</si>
  <si>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</si>
  <si>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</si>
  <si>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</si>
  <si>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</si>
  <si>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</si>
  <si>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</si>
  <si>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</si>
  <si>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</si>
  <si>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</si>
  <si>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</si>
  <si>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</si>
  <si>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</si>
  <si>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</si>
  <si>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</si>
  <si>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</si>
  <si>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</si>
  <si>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</si>
  <si>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</si>
  <si>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</si>
  <si>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</si>
  <si>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</si>
  <si>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</si>
  <si>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</si>
  <si>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</si>
  <si>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</si>
  <si>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</si>
  <si>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</si>
  <si>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</si>
  <si>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</si>
  <si>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</si>
  <si>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</si>
  <si>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</si>
  <si>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</si>
  <si>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</si>
  <si>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</si>
  <si>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</si>
  <si>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</si>
  <si>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</si>
  <si>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</si>
  <si>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</si>
  <si>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</si>
  <si>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</si>
  <si>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</si>
  <si>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</si>
  <si>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</si>
  <si>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</si>
  <si>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</si>
  <si>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</si>
  <si>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</si>
  <si>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</si>
  <si>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</si>
  <si>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</si>
  <si>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</si>
  <si>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</si>
  <si>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</si>
  <si>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</si>
  <si>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</si>
  <si>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</si>
  <si>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</si>
  <si>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</si>
  <si>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</si>
  <si>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</si>
  <si>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</si>
  <si>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</si>
  <si>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</si>
  <si>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</si>
  <si>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</si>
  <si>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</si>
  <si>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</si>
  <si>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</si>
  <si>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</si>
  <si>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</si>
  <si>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</si>
  <si>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</si>
  <si>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</si>
  <si>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</si>
  <si>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</si>
  <si>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</si>
  <si>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</si>
  <si>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</si>
  <si>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</si>
  <si>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</si>
  <si>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</si>
  <si>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</si>
  <si>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</si>
  <si>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</si>
  <si>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</si>
  <si>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</si>
  <si>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</si>
  <si>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</si>
  <si>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</si>
  <si>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</si>
  <si>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</si>
  <si>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</si>
  <si>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</si>
  <si>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</si>
  <si>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</si>
  <si>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</si>
  <si>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</si>
  <si>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</si>
  <si>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</si>
  <si>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</si>
  <si>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</si>
  <si>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</si>
  <si>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</si>
  <si>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</si>
  <si>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</si>
  <si>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</si>
  <si>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</si>
  <si>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</si>
  <si>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</si>
  <si>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</si>
  <si>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</si>
  <si>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</si>
  <si>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</si>
  <si>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</si>
  <si>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</si>
  <si>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</si>
  <si>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</si>
  <si>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</si>
  <si>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</si>
  <si>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</si>
  <si>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</si>
  <si>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</si>
  <si>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</si>
  <si>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</si>
  <si>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</si>
  <si>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</si>
  <si>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</si>
  <si>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</si>
  <si>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</si>
  <si>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</si>
  <si>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</si>
  <si>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</si>
  <si>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</si>
  <si>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</si>
  <si>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</si>
  <si>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</si>
  <si>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</si>
  <si>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</si>
  <si>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</si>
  <si>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</si>
  <si>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</si>
  <si>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</si>
  <si>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</si>
  <si>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</si>
  <si>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</si>
  <si>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</si>
  <si>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</si>
  <si>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</si>
  <si>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</si>
  <si>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</si>
  <si>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</si>
  <si>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</si>
  <si>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</si>
  <si>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</si>
  <si>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</si>
  <si>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</si>
  <si>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</si>
  <si>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</si>
  <si>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</si>
  <si>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</si>
  <si>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</si>
  <si>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</si>
  <si>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</si>
  <si>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</si>
  <si>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</si>
  <si>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</si>
  <si>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</si>
  <si>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</si>
  <si>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</si>
  <si>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</si>
  <si>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</si>
  <si>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</si>
  <si>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</si>
  <si>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</si>
  <si>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</si>
  <si>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</si>
  <si>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</si>
  <si>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</si>
  <si>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</si>
  <si>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</si>
  <si>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</si>
  <si>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</si>
  <si>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</si>
  <si>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</si>
  <si>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</si>
  <si>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</si>
  <si>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</si>
  <si>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</si>
  <si>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</si>
  <si>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</si>
  <si>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</si>
  <si>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</si>
  <si>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</si>
  <si>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</si>
  <si>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</si>
  <si>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</si>
  <si>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</si>
  <si>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</si>
  <si>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</si>
  <si>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</si>
  <si>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</si>
  <si>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</si>
  <si>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</si>
  <si>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</si>
  <si>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</si>
  <si>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</si>
  <si>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</si>
  <si>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</si>
  <si>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</si>
  <si>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</si>
  <si>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</si>
  <si>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</si>
  <si>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</si>
  <si>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</si>
  <si>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</si>
  <si>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</si>
  <si>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</si>
  <si>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</si>
  <si>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</si>
  <si>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</si>
  <si>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</si>
  <si>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</si>
  <si>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</si>
  <si>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</si>
  <si>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</si>
  <si>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</si>
  <si>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</si>
  <si>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</si>
  <si>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</si>
  <si>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</si>
  <si>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</si>
  <si>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</si>
  <si>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</si>
  <si>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</si>
  <si>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</si>
  <si>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</si>
  <si>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</si>
  <si>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</si>
  <si>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</si>
  <si>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</si>
  <si>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</si>
  <si>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</si>
  <si>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</si>
  <si>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</si>
  <si>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</si>
  <si>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</si>
  <si>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</si>
  <si>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</si>
  <si>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</si>
  <si>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</si>
  <si>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</si>
  <si>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</si>
  <si>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</si>
  <si>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</si>
  <si>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</si>
  <si>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</si>
  <si>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</si>
  <si>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</si>
  <si>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</si>
  <si>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</si>
  <si>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</si>
  <si>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</si>
  <si>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</si>
  <si>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</si>
  <si>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</si>
  <si>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</si>
  <si>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</si>
  <si>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</si>
  <si>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</si>
  <si>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</si>
  <si>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</si>
  <si>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</si>
  <si>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</si>
  <si>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</si>
  <si>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</si>
  <si>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</si>
  <si>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</si>
  <si>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</si>
  <si>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</si>
  <si>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</si>
  <si>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</si>
  <si>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</si>
  <si>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</si>
  <si>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</si>
  <si>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</si>
  <si>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</si>
  <si>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</si>
  <si>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</si>
  <si>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</si>
  <si>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</si>
  <si>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</si>
  <si>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</si>
  <si>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</si>
  <si>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</si>
  <si>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</si>
  <si>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</si>
  <si>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</si>
  <si>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</si>
  <si>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</si>
  <si>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</si>
  <si>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</si>
  <si>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</si>
  <si>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</si>
  <si>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</si>
  <si>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</si>
  <si>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</si>
  <si>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</si>
  <si>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</si>
  <si>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</si>
  <si>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</si>
  <si>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</si>
  <si>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</si>
  <si>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</si>
  <si>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</si>
  <si>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</si>
  <si>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</si>
  <si>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</si>
  <si>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</si>
  <si>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</si>
  <si>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</si>
  <si>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</si>
  <si>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</si>
  <si>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</si>
  <si>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</si>
  <si>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</si>
  <si>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</si>
  <si>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</si>
  <si>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</si>
  <si>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</si>
  <si>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</si>
  <si>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</si>
  <si>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</si>
  <si>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</si>
  <si>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</si>
  <si>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</si>
  <si>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</si>
  <si>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</si>
  <si>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</si>
  <si>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</si>
  <si>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</si>
  <si>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</si>
  <si>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</si>
  <si>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</si>
  <si>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</si>
  <si>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</si>
  <si>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</si>
  <si>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</si>
  <si>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</si>
  <si>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</si>
  <si>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</si>
  <si>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</si>
  <si>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</si>
  <si>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</si>
  <si>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</si>
  <si>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</si>
  <si>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</si>
  <si>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</si>
  <si>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</si>
  <si>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</si>
  <si>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</si>
  <si>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</si>
  <si>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</si>
  <si>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</si>
  <si>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</si>
  <si>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</si>
  <si>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</si>
  <si>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</si>
  <si>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</si>
  <si>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</si>
  <si>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</si>
  <si>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</si>
  <si>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</si>
  <si>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</si>
  <si>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</si>
  <si>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</si>
  <si>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</si>
  <si>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</si>
  <si>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</si>
  <si>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</si>
  <si>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</si>
  <si>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</si>
  <si>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</si>
  <si>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</si>
  <si>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</si>
  <si>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</si>
  <si>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</si>
  <si>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</si>
  <si>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</si>
  <si>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</si>
  <si>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</si>
  <si>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</si>
  <si>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</si>
  <si>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</si>
  <si>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</si>
  <si>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</si>
  <si>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</si>
  <si>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</si>
  <si>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</si>
  <si>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</si>
  <si>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</si>
  <si>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</si>
  <si>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</si>
  <si>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</si>
  <si>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</si>
  <si>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</si>
  <si>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</si>
  <si>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</si>
  <si>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</si>
  <si>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</si>
  <si>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</si>
  <si>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</si>
  <si>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</si>
  <si>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</si>
  <si>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</si>
  <si>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</si>
  <si>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</si>
  <si>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</si>
  <si>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</si>
  <si>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</si>
  <si>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</si>
  <si>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</si>
  <si>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</si>
  <si>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</si>
  <si>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</si>
  <si>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</si>
  <si>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</si>
  <si>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</si>
  <si>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</si>
  <si>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</si>
  <si>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</si>
  <si>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</si>
  <si>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</si>
  <si>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</si>
  <si>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</si>
  <si>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</si>
  <si>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</si>
  <si>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</si>
  <si>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</si>
  <si>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</si>
  <si>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</si>
  <si>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</si>
  <si>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</si>
  <si>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</si>
  <si>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</si>
  <si>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</si>
  <si>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</si>
  <si>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</si>
  <si>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</si>
  <si>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</si>
  <si>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</si>
  <si>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</si>
  <si>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</si>
  <si>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</si>
  <si>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</si>
  <si>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</si>
  <si>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</si>
  <si>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</si>
  <si>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</si>
  <si>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</si>
  <si>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</si>
  <si>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</si>
  <si>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</si>
  <si>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</si>
  <si>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</si>
  <si>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</si>
  <si>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</si>
  <si>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</si>
  <si>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</si>
  <si>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</si>
  <si>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</si>
  <si>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</si>
  <si>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</si>
  <si>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</si>
  <si>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</si>
  <si>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</si>
  <si>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</si>
  <si>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</si>
  <si>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</si>
  <si>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</si>
  <si>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</si>
  <si>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</si>
  <si>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</si>
  <si>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</si>
  <si>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</si>
  <si>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</si>
  <si>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</si>
  <si>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</si>
  <si>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</si>
  <si>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</si>
  <si>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</si>
  <si>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</si>
  <si>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</si>
  <si>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</si>
  <si>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</si>
  <si>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</si>
  <si>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</si>
  <si>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</si>
  <si>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</si>
  <si>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</si>
  <si>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</si>
  <si>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</si>
  <si>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</si>
  <si>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</si>
  <si>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</si>
  <si>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</si>
  <si>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</si>
  <si>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</si>
  <si>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</si>
  <si>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</si>
  <si>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</si>
  <si>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</si>
  <si>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</si>
  <si>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</si>
  <si>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</si>
  <si>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</si>
  <si>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</si>
  <si>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</si>
  <si>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</si>
  <si>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</si>
  <si>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</si>
  <si>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</si>
  <si>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</si>
  <si>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</si>
  <si>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</si>
  <si>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</si>
  <si>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</si>
  <si>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</si>
  <si>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</si>
  <si>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</si>
  <si>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</si>
  <si>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</si>
  <si>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</si>
  <si>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</si>
  <si>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</si>
  <si>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</si>
  <si>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</si>
  <si>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</si>
  <si>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</si>
  <si>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</si>
  <si>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</si>
  <si>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</si>
  <si>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</si>
  <si>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</si>
  <si>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</si>
  <si>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</si>
  <si>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</si>
  <si>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</si>
  <si>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</si>
  <si>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</si>
  <si>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</si>
  <si>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</si>
  <si>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</si>
  <si>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</si>
  <si>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</si>
  <si>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</si>
  <si>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</si>
  <si>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</si>
  <si>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</si>
  <si>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</si>
  <si>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</si>
  <si>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</si>
  <si>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</si>
  <si>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</si>
  <si>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</si>
  <si>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</si>
  <si>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</si>
  <si>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</si>
  <si>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</si>
  <si>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</si>
  <si>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</si>
  <si>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</si>
  <si>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</si>
  <si>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</si>
  <si>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</si>
  <si>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</si>
  <si>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</si>
  <si>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</si>
  <si>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</si>
  <si>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</si>
  <si>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</si>
  <si>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</si>
  <si>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</si>
  <si>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</si>
  <si>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</si>
  <si>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</si>
  <si>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</si>
  <si>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</si>
  <si>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</si>
  <si>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</si>
  <si>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</si>
  <si>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</si>
  <si>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</si>
  <si>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</si>
  <si>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</si>
  <si>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</si>
  <si>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</si>
  <si>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</si>
  <si>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</si>
  <si>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</si>
  <si>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</si>
  <si>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</si>
  <si>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</si>
  <si>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</si>
  <si>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</si>
  <si>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</si>
  <si>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</si>
  <si>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</si>
  <si>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</si>
  <si>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</si>
  <si>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</si>
  <si>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</si>
  <si>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</si>
  <si>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</si>
  <si>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</si>
  <si>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</si>
  <si>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</si>
  <si>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</si>
  <si>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</si>
  <si>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</si>
  <si>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</si>
  <si>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</si>
  <si>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</si>
  <si>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</si>
  <si>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</si>
  <si>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</si>
  <si>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</si>
  <si>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</si>
  <si>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</si>
  <si>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</si>
  <si>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</si>
  <si>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</si>
  <si>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</si>
  <si>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</si>
  <si>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</si>
  <si>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</si>
  <si>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</si>
  <si>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</si>
  <si>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</si>
  <si>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</si>
  <si>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</si>
  <si>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</si>
  <si>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</si>
  <si>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</si>
  <si>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</si>
  <si>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</si>
  <si>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</si>
  <si>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</si>
  <si>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</si>
  <si>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</si>
  <si>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</si>
  <si>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</si>
  <si>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</si>
  <si>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</si>
  <si>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</si>
  <si>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</si>
  <si>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</si>
  <si>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</si>
  <si>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</si>
  <si>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</si>
  <si>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</si>
  <si>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</si>
  <si>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</si>
  <si>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</si>
  <si>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</si>
  <si>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</si>
  <si>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</si>
  <si>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</si>
  <si>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</si>
  <si>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</si>
  <si>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</si>
  <si>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</si>
  <si>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</si>
  <si>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</si>
  <si>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</si>
  <si>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</si>
  <si>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</si>
  <si>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</si>
  <si>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</si>
  <si>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</si>
  <si>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</si>
  <si>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</si>
  <si>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</si>
  <si>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</si>
  <si>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</si>
  <si>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</si>
  <si>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</si>
  <si>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</si>
  <si>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</si>
  <si>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</si>
  <si>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</si>
  <si>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</si>
  <si>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</si>
  <si>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</si>
  <si>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</si>
  <si>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</si>
  <si>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</si>
  <si>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</si>
  <si>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</si>
  <si>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</si>
  <si>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</si>
  <si>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</si>
  <si>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</si>
  <si>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</si>
  <si>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</si>
  <si>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</si>
  <si>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</si>
  <si>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</si>
  <si>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</si>
  <si>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</si>
  <si>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</si>
  <si>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</si>
  <si>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</si>
  <si>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</si>
  <si>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</si>
  <si>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</si>
  <si>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</si>
  <si>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</si>
  <si>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</si>
  <si>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</si>
  <si>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</si>
  <si>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</si>
  <si>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</si>
  <si>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</si>
  <si>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</si>
  <si>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</si>
  <si>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</si>
  <si>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</si>
  <si>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</si>
  <si>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</si>
  <si>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</si>
  <si>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</si>
  <si>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</si>
  <si>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</si>
  <si>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</si>
  <si>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</si>
  <si>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</si>
  <si>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</si>
  <si>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</si>
  <si>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</si>
  <si>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</si>
  <si>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</si>
  <si>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</si>
  <si>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</si>
  <si>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</si>
  <si>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</si>
  <si>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</si>
  <si>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</si>
  <si>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</si>
  <si>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</si>
  <si>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</si>
  <si>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</si>
  <si>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</si>
  <si>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</si>
  <si>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</si>
  <si>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</si>
  <si>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</si>
  <si>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</si>
  <si>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</si>
  <si>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</si>
  <si>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</si>
  <si>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</si>
  <si>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</si>
  <si>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</si>
  <si>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</si>
  <si>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</si>
  <si>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</si>
  <si>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</si>
  <si>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</si>
  <si>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</si>
  <si>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</si>
  <si>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</si>
  <si>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</si>
  <si>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</si>
  <si>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</si>
  <si>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</si>
  <si>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</si>
  <si>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</si>
  <si>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</si>
  <si>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</si>
  <si>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</si>
  <si>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</si>
  <si>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</si>
  <si>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</si>
  <si>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</si>
  <si>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</si>
  <si>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</si>
  <si>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</si>
  <si>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</si>
  <si>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</si>
  <si>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</si>
  <si>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</si>
  <si>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</si>
  <si>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</si>
  <si>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</si>
  <si>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</si>
  <si>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</si>
  <si>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</si>
  <si>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</si>
  <si>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</si>
  <si>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</si>
  <si>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</si>
  <si>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</si>
  <si>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</si>
  <si>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</si>
  <si>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</si>
  <si>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</si>
  <si>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</si>
  <si>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</si>
  <si>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</si>
  <si>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</si>
  <si>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</si>
  <si>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</si>
  <si>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</si>
  <si>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</si>
  <si>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</si>
  <si>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</si>
  <si>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</si>
  <si>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</si>
  <si>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</si>
  <si>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</si>
  <si>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</si>
  <si>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</si>
  <si>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</si>
  <si>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</si>
  <si>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</si>
  <si>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</si>
  <si>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</si>
  <si>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</si>
  <si>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</si>
  <si>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</si>
  <si>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</si>
  <si>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</si>
  <si>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</si>
  <si>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</si>
  <si>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</si>
  <si>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</si>
  <si>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</si>
  <si>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</si>
  <si>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</si>
  <si>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</si>
  <si>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</si>
  <si>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</si>
  <si>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</si>
  <si>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</si>
  <si>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</si>
  <si>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</si>
  <si>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</si>
  <si>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</si>
  <si>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</si>
  <si>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</si>
  <si>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</si>
  <si>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</si>
  <si>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</si>
  <si>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</si>
  <si>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</si>
  <si>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</si>
  <si>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</si>
  <si>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</si>
  <si>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</si>
  <si>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</si>
  <si>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</si>
  <si>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</si>
  <si>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</si>
  <si>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</si>
  <si>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</si>
  <si>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</si>
  <si>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</si>
  <si>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</si>
  <si>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</si>
  <si>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</si>
  <si>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</si>
  <si>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</si>
  <si>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</si>
  <si>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</si>
  <si>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</si>
  <si>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</si>
  <si>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</si>
  <si>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</si>
  <si>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</si>
  <si>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</si>
  <si>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</si>
  <si>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</si>
  <si>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</si>
  <si>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</si>
  <si>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</si>
  <si>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</si>
  <si>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</si>
  <si>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</si>
  <si>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</si>
  <si>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</si>
  <si>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</si>
  <si>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</si>
  <si>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</si>
  <si>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</si>
  <si>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</si>
  <si>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</si>
  <si>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</si>
  <si>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</si>
  <si>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</si>
  <si>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</si>
  <si>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</si>
  <si>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</si>
  <si>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</si>
  <si>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</si>
  <si>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</si>
  <si>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</si>
  <si>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</si>
  <si>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</si>
  <si>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</si>
  <si>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</si>
  <si>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</si>
  <si>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</si>
  <si>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</si>
  <si>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</si>
  <si>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</si>
  <si>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</si>
  <si>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</si>
  <si>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</si>
  <si>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</si>
  <si>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</si>
  <si>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</si>
  <si>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</si>
  <si>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</si>
  <si>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</si>
  <si>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</si>
  <si>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</si>
  <si>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</si>
  <si>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</si>
  <si>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</si>
  <si>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</si>
  <si>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</si>
  <si>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</si>
  <si>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</si>
  <si>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</si>
  <si>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</si>
  <si>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</si>
  <si>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</si>
  <si>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</si>
  <si>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</si>
  <si>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</si>
  <si>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</si>
  <si>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</si>
  <si>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</si>
  <si>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</si>
  <si>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</si>
  <si>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</si>
  <si>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</si>
  <si>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</si>
  <si>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</si>
  <si>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</si>
  <si>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</si>
  <si>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</si>
  <si>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</si>
  <si>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</si>
  <si>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</si>
  <si>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</si>
  <si>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</si>
  <si>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</si>
  <si>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</si>
  <si>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</si>
  <si>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</si>
  <si>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</si>
  <si>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</si>
  <si>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</si>
  <si>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</si>
  <si>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</si>
  <si>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</si>
  <si>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</si>
  <si>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</si>
  <si>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</si>
  <si>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</si>
  <si>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</si>
  <si>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</si>
  <si>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</si>
  <si>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</si>
  <si>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</si>
  <si>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</si>
  <si>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</si>
  <si>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</si>
  <si>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</si>
  <si>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</si>
  <si>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</si>
  <si>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</si>
  <si>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</si>
  <si>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</si>
  <si>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</si>
  <si>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</si>
  <si>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</si>
  <si>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</si>
  <si>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</si>
  <si>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</si>
  <si>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</si>
  <si>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</si>
  <si>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</si>
  <si>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</si>
  <si>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</si>
  <si>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</si>
  <si>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</si>
  <si>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</si>
  <si>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</si>
  <si>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</si>
  <si>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</si>
  <si>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</si>
  <si>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</si>
  <si>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</si>
  <si>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</si>
  <si>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</si>
  <si>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</si>
  <si>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</si>
  <si>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</si>
  <si>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</si>
  <si>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</si>
  <si>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</si>
  <si>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</si>
  <si>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</si>
  <si>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</si>
  <si>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</si>
  <si>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</si>
  <si>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</si>
  <si>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</si>
  <si>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</si>
  <si>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</si>
  <si>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</si>
  <si>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</si>
  <si>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</si>
  <si>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</si>
  <si>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</si>
  <si>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</si>
  <si>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</si>
  <si>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</si>
  <si>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</si>
  <si>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</si>
  <si>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</si>
  <si>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</si>
  <si>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</si>
  <si>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</si>
  <si>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</si>
  <si>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</si>
  <si>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</si>
  <si>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</si>
  <si>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</si>
  <si>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</si>
  <si>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</si>
  <si>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</si>
  <si>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</si>
  <si>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</si>
  <si>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</si>
  <si>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</si>
  <si>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</si>
  <si>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</si>
  <si>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</si>
  <si>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</si>
  <si>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</si>
  <si>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</si>
  <si>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</si>
  <si>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</si>
  <si>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</si>
  <si>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</si>
  <si>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</si>
  <si>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</si>
  <si>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</si>
  <si>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</si>
  <si>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</si>
  <si>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</si>
  <si>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</si>
  <si>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</si>
  <si>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</si>
  <si>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</si>
  <si>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</si>
  <si>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</si>
  <si>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</si>
  <si>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</si>
  <si>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</si>
  <si>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</si>
  <si>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</si>
  <si>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</si>
  <si>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</si>
  <si>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</si>
  <si>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</si>
  <si>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</si>
  <si>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</si>
  <si>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</si>
  <si>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</si>
  <si>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</si>
  <si>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</si>
  <si>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</si>
  <si>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</si>
  <si>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</si>
  <si>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</si>
  <si>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</si>
  <si>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</si>
  <si>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</si>
  <si>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</si>
  <si>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</si>
  <si>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</si>
  <si>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</si>
  <si>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</si>
  <si>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</si>
  <si>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</si>
  <si>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</si>
  <si>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</si>
  <si>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</si>
  <si>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</si>
  <si>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</si>
  <si>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</si>
  <si>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</si>
  <si>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</si>
  <si>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</si>
  <si>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</si>
  <si>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</si>
  <si>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</si>
  <si>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</si>
  <si>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</si>
  <si>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</si>
  <si>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</si>
  <si>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</si>
  <si>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</si>
  <si>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</si>
  <si>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</si>
  <si>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</si>
  <si>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</si>
  <si>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</si>
  <si>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</si>
  <si>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</si>
  <si>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</si>
  <si>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</si>
  <si>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</si>
  <si>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</si>
  <si>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</si>
  <si>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</si>
  <si>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</si>
  <si>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</si>
  <si>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</si>
  <si>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</si>
  <si>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</si>
  <si>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</si>
  <si>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</si>
  <si>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</si>
  <si>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</si>
  <si>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</si>
  <si>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</si>
  <si>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</si>
  <si>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</si>
  <si>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</si>
  <si>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</si>
  <si>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</si>
  <si>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</si>
  <si>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</si>
  <si>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</si>
  <si>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</si>
  <si>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</si>
  <si>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</si>
  <si>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</si>
  <si>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</si>
  <si>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</si>
  <si>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</si>
  <si>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</si>
  <si>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</si>
  <si>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</si>
  <si>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</si>
  <si>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</si>
  <si>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</si>
  <si>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</si>
  <si>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</si>
  <si>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</si>
  <si>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</si>
  <si>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</si>
  <si>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</si>
  <si>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</si>
  <si>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</si>
  <si>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</si>
  <si>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</si>
  <si>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</si>
  <si>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</si>
  <si>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</si>
  <si>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</si>
  <si>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</si>
  <si>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</si>
  <si>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</si>
  <si>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</si>
  <si>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</si>
  <si>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</si>
  <si>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</si>
  <si>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</si>
  <si>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</si>
  <si>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</si>
  <si>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</si>
  <si>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</si>
  <si>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</si>
  <si>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</si>
  <si>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</si>
  <si>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</si>
  <si>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</si>
  <si>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</si>
  <si>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</si>
  <si>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</si>
  <si>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</si>
  <si>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</si>
  <si>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</si>
  <si>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</si>
  <si>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</si>
  <si>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</si>
  <si>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</si>
  <si>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</si>
  <si>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</si>
  <si>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</si>
  <si>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</si>
  <si>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</si>
  <si>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</si>
  <si>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</si>
  <si>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</si>
  <si>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</si>
  <si>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</si>
  <si>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</si>
  <si>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</si>
  <si>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</si>
  <si>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</si>
  <si>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</si>
  <si>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</si>
  <si>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</si>
  <si>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</si>
  <si>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</si>
  <si>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</si>
  <si>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</si>
  <si>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</si>
  <si>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</si>
  <si>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</si>
  <si>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</si>
  <si>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</si>
  <si>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</si>
  <si>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</si>
  <si>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</si>
  <si>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</si>
  <si>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</si>
  <si>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</si>
  <si>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</si>
  <si>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</si>
  <si>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</si>
  <si>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</si>
  <si>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</si>
  <si>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</si>
  <si>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</si>
  <si>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</si>
  <si>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</si>
  <si>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</si>
  <si>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</si>
  <si>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</si>
  <si>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</si>
  <si>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</si>
  <si>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</si>
  <si>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</si>
  <si>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</si>
  <si>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</si>
  <si>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</si>
  <si>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</si>
  <si>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</si>
  <si>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</si>
  <si>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</si>
  <si>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</si>
  <si>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</si>
  <si>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</si>
  <si>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</si>
  <si>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</si>
  <si>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</si>
  <si>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</si>
  <si>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</si>
  <si>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</si>
  <si>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</si>
  <si>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</si>
  <si>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</si>
  <si>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</si>
  <si>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</si>
  <si>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</si>
  <si>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</si>
  <si>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</si>
  <si>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</si>
  <si>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</si>
  <si>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</si>
  <si>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</si>
  <si>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</si>
  <si>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</si>
  <si>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</si>
  <si>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</si>
  <si>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</si>
  <si>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</si>
  <si>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</si>
  <si>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</si>
  <si>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</si>
  <si>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</si>
  <si>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</si>
  <si>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</si>
  <si>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</si>
  <si>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</si>
  <si>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</si>
  <si>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</si>
  <si>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</si>
  <si>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</si>
  <si>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</si>
  <si>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</si>
  <si>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</si>
  <si>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</si>
  <si>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</si>
  <si>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</si>
  <si>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</si>
  <si>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</si>
  <si>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</si>
  <si>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</si>
  <si>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</si>
  <si>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</si>
  <si>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</si>
  <si>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</si>
  <si>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</si>
  <si>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</si>
  <si>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</si>
  <si>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</si>
  <si>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</si>
  <si>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</si>
  <si>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</si>
  <si>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</si>
  <si>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</si>
  <si>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</si>
  <si>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</si>
  <si>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</si>
  <si>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</si>
  <si>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</si>
  <si>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</si>
  <si>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</si>
  <si>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</si>
  <si>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</si>
  <si>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</si>
  <si>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</si>
  <si>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</si>
  <si>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</si>
  <si>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</si>
  <si>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</si>
  <si>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</si>
  <si>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</si>
  <si>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</si>
  <si>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</si>
  <si>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</si>
  <si>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</si>
  <si>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</si>
  <si>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</si>
  <si>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</si>
  <si>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</si>
  <si>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</si>
  <si>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</si>
  <si>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</si>
  <si>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</si>
  <si>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</si>
  <si>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</si>
  <si>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</si>
  <si>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</si>
  <si>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</si>
  <si>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</si>
  <si>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</si>
  <si>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</si>
  <si>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</si>
  <si>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</si>
  <si>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</si>
  <si>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</si>
  <si>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</si>
  <si>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</si>
  <si>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</si>
  <si>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</si>
  <si>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</si>
  <si>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</si>
  <si>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</si>
  <si>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</si>
  <si>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</si>
  <si>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</si>
  <si>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</si>
  <si>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</si>
  <si>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</si>
  <si>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</si>
  <si>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</si>
  <si>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</si>
  <si>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</si>
  <si>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</si>
  <si>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</si>
  <si>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</si>
  <si>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</si>
  <si>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</si>
  <si>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</si>
  <si>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</si>
  <si>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</si>
  <si>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</si>
  <si>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</si>
  <si>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</si>
  <si>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</si>
  <si>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</si>
  <si>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</si>
  <si>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</si>
  <si>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</si>
  <si>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</si>
  <si>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</si>
  <si>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</si>
  <si>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</si>
  <si>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</si>
  <si>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</si>
  <si>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</si>
  <si>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</si>
  <si>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</si>
  <si>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</si>
  <si>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</si>
  <si>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</si>
  <si>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</si>
  <si>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</si>
  <si>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</si>
  <si>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</si>
  <si>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</si>
  <si>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</si>
  <si>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</si>
  <si>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</si>
  <si>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</si>
  <si>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</si>
  <si>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</si>
  <si>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</si>
  <si>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</si>
  <si>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</si>
  <si>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</si>
  <si>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</si>
  <si>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</si>
  <si>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</si>
  <si>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</si>
  <si>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</si>
  <si>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</si>
  <si>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</si>
  <si>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</si>
  <si>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</si>
  <si>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</si>
  <si>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</si>
  <si>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</si>
  <si>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</si>
  <si>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</si>
  <si>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</si>
  <si>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</si>
  <si>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</si>
  <si>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</si>
  <si>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</si>
  <si>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</si>
  <si>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</si>
  <si>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</si>
  <si>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</si>
  <si>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</si>
  <si>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</si>
  <si>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</si>
  <si>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</si>
  <si>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</si>
  <si>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</si>
  <si>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</si>
  <si>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</si>
  <si>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</si>
  <si>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</si>
  <si>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</si>
  <si>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</si>
  <si>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</si>
  <si>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</si>
  <si>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</si>
  <si>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</si>
  <si>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</si>
  <si>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</si>
  <si>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</si>
  <si>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</si>
  <si>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</si>
  <si>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</si>
  <si>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</si>
  <si>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</si>
  <si>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</si>
  <si>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</si>
  <si>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</si>
  <si>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</si>
  <si>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</si>
  <si>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</si>
  <si>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</si>
  <si>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</si>
  <si>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</si>
  <si>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</si>
  <si>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</si>
  <si>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</si>
  <si>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</si>
  <si>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</si>
  <si>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</si>
  <si>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</si>
  <si>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</si>
  <si>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</si>
  <si>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</si>
  <si>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</si>
  <si>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</si>
  <si>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</si>
  <si>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</si>
  <si>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</si>
  <si>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</si>
  <si>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</si>
  <si>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</si>
  <si>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</si>
  <si>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</si>
  <si>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</si>
  <si>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</si>
  <si>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</si>
  <si>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</si>
  <si>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</si>
  <si>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</si>
  <si>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</si>
  <si>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</si>
  <si>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</si>
  <si>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</si>
  <si>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</si>
  <si>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</si>
  <si>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</si>
  <si>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</si>
  <si>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</si>
  <si>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</si>
  <si>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</si>
  <si>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</si>
  <si>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</si>
  <si>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</si>
  <si>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</si>
  <si>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</si>
  <si>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</si>
  <si>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</si>
  <si>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</si>
  <si>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</si>
  <si>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</si>
  <si>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</si>
  <si>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</si>
  <si>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</si>
  <si>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</si>
  <si>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</si>
  <si>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</si>
  <si>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</si>
  <si>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</si>
  <si>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</si>
  <si>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</si>
  <si>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</si>
  <si>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</si>
  <si>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</si>
  <si>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</si>
  <si>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</si>
  <si>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</si>
  <si>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</si>
  <si>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</si>
  <si>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</si>
  <si>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</si>
  <si>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</si>
  <si>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</si>
  <si>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</si>
  <si>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</si>
  <si>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</si>
  <si>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</si>
  <si>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</si>
  <si>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</si>
  <si>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</si>
  <si>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</si>
  <si>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</si>
  <si>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</si>
  <si>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</si>
  <si>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</si>
  <si>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</si>
  <si>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</si>
  <si>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</si>
  <si>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</si>
  <si>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</si>
  <si>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</si>
  <si>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</si>
  <si>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</si>
  <si>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</si>
  <si>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</si>
  <si>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</si>
  <si>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</si>
  <si>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</si>
  <si>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</si>
  <si>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</si>
  <si>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</si>
  <si>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</si>
  <si>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</si>
  <si>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</si>
  <si>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</si>
  <si>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</si>
  <si>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</si>
  <si>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</si>
  <si>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</si>
  <si>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</si>
  <si>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</si>
  <si>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</si>
  <si>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</si>
  <si>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</si>
  <si>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</si>
  <si>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</si>
  <si>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</si>
  <si>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</si>
  <si>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</si>
  <si>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</si>
  <si>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</si>
  <si>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</si>
  <si>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</si>
  <si>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</si>
  <si>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</si>
  <si>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</si>
  <si>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</si>
  <si>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</si>
  <si>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</si>
  <si>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</si>
  <si>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</si>
  <si>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</si>
  <si>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</si>
  <si>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</si>
  <si>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</si>
  <si>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</si>
  <si>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</si>
  <si>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</si>
  <si>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</si>
  <si>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</si>
  <si>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</si>
  <si>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</si>
  <si>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</si>
  <si>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</si>
  <si>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</si>
  <si>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</si>
  <si>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</si>
  <si>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</si>
  <si>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</si>
  <si>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</si>
  <si>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</si>
  <si>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</si>
  <si>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</si>
  <si>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</si>
  <si>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</si>
  <si>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</si>
  <si>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</si>
  <si>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</si>
  <si>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</si>
  <si>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</si>
  <si>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</si>
  <si>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</si>
  <si>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</si>
  <si>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</si>
  <si>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</si>
  <si>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</si>
  <si>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</si>
  <si>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</si>
  <si>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</si>
  <si>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</si>
  <si>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</si>
  <si>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</si>
  <si>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</si>
  <si>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</si>
  <si>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</si>
  <si>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</si>
  <si>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</si>
  <si>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</si>
  <si>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</si>
  <si>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</si>
  <si>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</si>
  <si>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</si>
  <si>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</si>
  <si>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</si>
  <si>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</si>
  <si>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</si>
  <si>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</si>
  <si>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</si>
  <si>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</si>
  <si>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</si>
  <si>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</si>
  <si>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</si>
  <si>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</si>
  <si>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</si>
  <si>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</si>
  <si>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</si>
  <si>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</si>
  <si>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</si>
  <si>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</si>
  <si>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</si>
  <si>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</si>
  <si>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</si>
  <si>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</si>
  <si>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</si>
  <si>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</si>
  <si>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</si>
  <si>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</si>
  <si>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</si>
  <si>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</si>
  <si>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</si>
  <si>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</si>
  <si>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</si>
  <si>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</si>
  <si>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</si>
  <si>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</si>
  <si>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</si>
  <si>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</si>
  <si>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</si>
  <si>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</si>
  <si>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</si>
  <si>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</si>
  <si>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</si>
  <si>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</si>
  <si>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</si>
  <si>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</si>
  <si>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</si>
  <si>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</si>
  <si>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</si>
  <si>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</si>
  <si>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</si>
  <si>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</si>
  <si>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</si>
  <si>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</si>
  <si>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</si>
  <si>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</si>
  <si>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</si>
  <si>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</si>
  <si>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</si>
  <si>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</si>
  <si>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</si>
  <si>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</si>
  <si>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</si>
  <si>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</si>
  <si>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</si>
  <si>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</si>
  <si>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</si>
  <si>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</si>
  <si>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</si>
  <si>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</si>
  <si>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</si>
  <si>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</si>
  <si>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</si>
  <si>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</si>
  <si>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</si>
  <si>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</si>
  <si>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</si>
  <si>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</si>
  <si>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</si>
  <si>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</si>
  <si>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</si>
  <si>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</si>
  <si>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</si>
  <si>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</si>
  <si>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</si>
  <si>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</si>
  <si>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</si>
  <si>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</si>
  <si>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</si>
  <si>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</si>
  <si>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</si>
  <si>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</si>
  <si>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</si>
  <si>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</si>
  <si>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</si>
  <si>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</si>
  <si>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</si>
  <si>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</si>
  <si>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</si>
  <si>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</si>
  <si>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</si>
  <si>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</si>
  <si>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</si>
  <si>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</si>
  <si>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</si>
  <si>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</si>
  <si>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</si>
  <si>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</si>
  <si>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</si>
  <si>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</si>
  <si>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</si>
  <si>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</si>
  <si>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</si>
  <si>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</si>
  <si>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</si>
  <si>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</si>
  <si>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</si>
  <si>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</si>
  <si>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</si>
  <si>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</si>
  <si>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</si>
  <si>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</si>
  <si>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</si>
  <si>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</si>
  <si>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</si>
  <si>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</si>
  <si>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</si>
  <si>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</si>
  <si>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</si>
  <si>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</si>
  <si>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</si>
  <si>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</si>
  <si>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</si>
  <si>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</si>
  <si>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</si>
  <si>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</si>
  <si>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</si>
  <si>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</si>
  <si>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</si>
  <si>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</si>
  <si>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</si>
  <si>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</si>
  <si>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</si>
  <si>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</si>
  <si>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</si>
  <si>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</si>
  <si>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</si>
  <si>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</si>
  <si>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</si>
  <si>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</si>
  <si>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</si>
  <si>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</si>
  <si>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</si>
  <si>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</si>
  <si>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</si>
  <si>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</si>
  <si>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</si>
  <si>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</si>
  <si>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</si>
  <si>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</si>
  <si>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</si>
  <si>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</si>
  <si>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</si>
  <si>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</si>
  <si>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</si>
  <si>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</si>
  <si>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</si>
  <si>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</si>
  <si>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</si>
  <si>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</si>
  <si>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</si>
  <si>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</si>
  <si>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</si>
  <si>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</si>
  <si>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</si>
  <si>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</si>
  <si>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</si>
  <si>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</si>
  <si>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</si>
  <si>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</si>
  <si>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</si>
  <si>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</si>
  <si>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</si>
  <si>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</si>
  <si>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</si>
  <si>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</si>
  <si>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</si>
  <si>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</si>
  <si>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</si>
  <si>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</si>
  <si>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</si>
  <si>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</si>
  <si>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</si>
  <si>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</si>
  <si>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</si>
  <si>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</si>
  <si>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</si>
  <si>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</si>
  <si>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</si>
  <si>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</si>
  <si>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</si>
  <si>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</si>
  <si>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</si>
  <si>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</si>
  <si>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</si>
  <si>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</si>
  <si>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</si>
  <si>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</si>
  <si>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</si>
  <si>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</si>
  <si>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</si>
  <si>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</si>
  <si>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</si>
  <si>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</si>
  <si>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</si>
  <si>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</si>
  <si>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</si>
  <si>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</si>
  <si>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</si>
  <si>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</si>
  <si>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</si>
  <si>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</si>
  <si>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</si>
  <si>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</si>
  <si>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</si>
  <si>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</si>
  <si>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</si>
  <si>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</si>
  <si>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</si>
  <si>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</si>
  <si>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</si>
  <si>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</si>
  <si>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</si>
  <si>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</si>
  <si>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</si>
  <si>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</si>
  <si>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</si>
  <si>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</si>
  <si>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</si>
  <si>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</si>
  <si>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</si>
  <si>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</si>
  <si>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</si>
  <si>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</si>
  <si>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</si>
  <si>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</si>
  <si>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</si>
  <si>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</si>
  <si>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</si>
  <si>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</si>
  <si>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</si>
  <si>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</si>
  <si>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</si>
  <si>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</si>
  <si>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</si>
  <si>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</si>
  <si>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</si>
  <si>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</si>
  <si>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</si>
  <si>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</si>
  <si>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</si>
  <si>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</si>
  <si>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</si>
  <si>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</si>
  <si>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</si>
  <si>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</si>
  <si>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</si>
  <si>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</si>
  <si>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</si>
  <si>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</si>
  <si>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</si>
  <si>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</si>
  <si>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</si>
  <si>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</si>
  <si>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</si>
  <si>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</si>
  <si>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</si>
  <si>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</si>
  <si>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</si>
  <si>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</si>
  <si>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</si>
  <si>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</si>
  <si>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</si>
  <si>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</si>
  <si>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</si>
  <si>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</si>
  <si>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</si>
  <si>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</si>
  <si>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</si>
  <si>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</si>
  <si>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</si>
  <si>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</si>
  <si>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</si>
  <si>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</si>
  <si>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</si>
  <si>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</si>
  <si>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</si>
  <si>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</si>
  <si>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</si>
  <si>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</si>
  <si>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</si>
  <si>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</si>
  <si>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</si>
  <si>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</si>
  <si>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</si>
  <si>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</si>
  <si>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</si>
  <si>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</si>
  <si>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</si>
  <si>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</si>
  <si>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</si>
  <si>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</si>
  <si>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</si>
  <si>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</si>
  <si>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</si>
  <si>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</si>
  <si>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</si>
  <si>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</si>
  <si>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</si>
  <si>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</si>
  <si>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</si>
  <si>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</si>
  <si>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</si>
  <si>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</si>
  <si>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</si>
  <si>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</si>
  <si>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</si>
  <si>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</si>
  <si>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</si>
  <si>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</si>
  <si>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</si>
  <si>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</si>
  <si>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</si>
  <si>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</si>
  <si>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</si>
  <si>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</si>
  <si>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</si>
  <si>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</si>
  <si>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</si>
  <si>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</si>
  <si>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</si>
  <si>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</si>
  <si>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</si>
  <si>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</si>
  <si>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</si>
  <si>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</si>
  <si>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</si>
  <si>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</si>
  <si>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</si>
  <si>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</si>
  <si>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</si>
  <si>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</si>
  <si>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</si>
  <si>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</si>
  <si>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</si>
  <si>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</si>
  <si>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</si>
  <si>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</si>
  <si>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</si>
  <si>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</si>
  <si>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</si>
  <si>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</si>
  <si>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</si>
  <si>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</si>
  <si>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</si>
  <si>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</si>
  <si>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</si>
  <si>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</si>
  <si>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</si>
  <si>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</si>
  <si>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</si>
  <si>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</si>
  <si>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</si>
  <si>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</si>
  <si>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</si>
  <si>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</si>
  <si>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</si>
  <si>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</si>
  <si>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</si>
  <si>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</si>
  <si>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</si>
  <si>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</si>
  <si>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</si>
  <si>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</si>
  <si>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</si>
  <si>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</si>
  <si>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</si>
  <si>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</si>
  <si>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</si>
  <si>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</si>
  <si>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</si>
  <si>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</si>
  <si>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</si>
  <si>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</si>
  <si>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</si>
  <si>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</si>
  <si>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</si>
  <si>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</si>
  <si>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</si>
  <si>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</si>
  <si>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</si>
  <si>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</si>
  <si>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</si>
  <si>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</si>
  <si>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</si>
  <si>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</si>
  <si>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</si>
  <si>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</si>
  <si>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</si>
  <si>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</si>
  <si>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</si>
  <si>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</si>
  <si>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</si>
  <si>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</si>
  <si>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</si>
  <si>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</si>
  <si>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</si>
  <si>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</si>
  <si>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</si>
  <si>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</si>
  <si>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</si>
  <si>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</si>
  <si>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</si>
  <si>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</si>
  <si>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</si>
  <si>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</si>
  <si>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</si>
  <si>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</si>
  <si>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</si>
  <si>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</si>
  <si>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</si>
  <si>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</si>
  <si>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</si>
  <si>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</si>
  <si>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</si>
  <si>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</si>
  <si>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</si>
  <si>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</si>
  <si>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</si>
  <si>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</si>
  <si>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</si>
  <si>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</si>
  <si>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</si>
  <si>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</si>
  <si>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</si>
  <si>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</si>
  <si>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</si>
  <si>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</si>
  <si>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</si>
  <si>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</si>
  <si>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</si>
  <si>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</si>
  <si>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</si>
  <si>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</si>
  <si>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</si>
  <si>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</si>
  <si>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</si>
  <si>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</si>
  <si>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</si>
  <si>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</si>
  <si>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</si>
  <si>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</si>
  <si>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</si>
  <si>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</si>
  <si>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</si>
  <si>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</si>
  <si>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</si>
  <si>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</si>
  <si>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</si>
  <si>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</si>
  <si>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</si>
  <si>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</si>
  <si>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</si>
  <si>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</si>
  <si>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</si>
  <si>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</si>
  <si>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</si>
  <si>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</si>
  <si>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</si>
  <si>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</si>
  <si>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</si>
  <si>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</si>
  <si>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</si>
  <si>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</si>
  <si>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</si>
  <si>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</si>
  <si>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</si>
  <si>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</si>
  <si>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</si>
  <si>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</si>
  <si>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</si>
  <si>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</si>
  <si>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</si>
  <si>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</si>
  <si>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</si>
  <si>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</si>
  <si>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</si>
  <si>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</si>
  <si>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</si>
  <si>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</si>
  <si>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</si>
  <si>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</si>
  <si>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</si>
  <si>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</si>
  <si>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</si>
  <si>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</si>
  <si>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</si>
  <si>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</si>
  <si>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</si>
  <si>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</si>
  <si>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</si>
  <si>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</si>
  <si>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</si>
  <si>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</si>
  <si>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</si>
  <si>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</si>
  <si>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</si>
  <si>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</si>
  <si>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</si>
  <si>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</si>
  <si>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</si>
  <si>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</si>
  <si>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</si>
  <si>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</si>
  <si>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</si>
  <si>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</si>
  <si>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</si>
  <si>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</si>
  <si>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</si>
  <si>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</si>
  <si>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</si>
  <si>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</si>
  <si>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</si>
  <si>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</si>
  <si>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</si>
  <si>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</si>
  <si>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</si>
  <si>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</si>
  <si>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</si>
  <si>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</si>
  <si>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</si>
  <si>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</si>
  <si>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</si>
  <si>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</si>
  <si>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</si>
  <si>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</si>
  <si>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</si>
  <si>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</si>
  <si>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</si>
  <si>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</si>
  <si>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</si>
  <si>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</si>
  <si>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</si>
  <si>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</si>
  <si>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</si>
  <si>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</si>
  <si>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</si>
  <si>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</si>
  <si>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</si>
  <si>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</si>
  <si>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</si>
  <si>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</si>
  <si>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</si>
  <si>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</si>
  <si>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</si>
  <si>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</si>
  <si>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</si>
  <si>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</si>
  <si>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</si>
  <si>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</si>
  <si>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</si>
  <si>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</si>
  <si>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</si>
  <si>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</si>
  <si>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</si>
  <si>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</si>
  <si>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</si>
  <si>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</si>
  <si>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</si>
  <si>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</si>
  <si>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</si>
  <si>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</si>
  <si>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</si>
  <si>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</si>
  <si>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</si>
  <si>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</si>
  <si>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</si>
  <si>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</si>
  <si>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</si>
  <si>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</si>
  <si>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</si>
  <si>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</si>
  <si>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</si>
  <si>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</si>
  <si>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</si>
  <si>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</si>
  <si>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</si>
  <si>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</si>
  <si>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</si>
  <si>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</si>
  <si>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</si>
  <si>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</si>
  <si>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</si>
  <si>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</si>
  <si>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</si>
  <si>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</si>
  <si>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</si>
  <si>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</si>
  <si>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</si>
  <si>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</si>
  <si>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</si>
  <si>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</si>
  <si>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</si>
  <si>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</si>
  <si>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</si>
  <si>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</si>
  <si>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</si>
  <si>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</si>
  <si>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</si>
  <si>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</si>
  <si>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</si>
  <si>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</si>
  <si>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</si>
  <si>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</si>
  <si>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</si>
  <si>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</si>
  <si>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</si>
  <si>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</si>
  <si>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</si>
  <si>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</si>
  <si>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</si>
  <si>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</si>
  <si>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</si>
  <si>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</si>
  <si>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</si>
  <si>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</si>
  <si>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</si>
  <si>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</si>
  <si>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</si>
  <si>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</si>
  <si>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</si>
  <si>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</si>
  <si>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</si>
  <si>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</si>
  <si>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</si>
  <si>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</si>
  <si>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</si>
  <si>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</si>
  <si>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</si>
  <si>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</si>
  <si>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</si>
  <si>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</si>
  <si>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</si>
  <si>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</si>
  <si>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</si>
  <si>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</si>
  <si>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</si>
  <si>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</si>
  <si>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</si>
  <si>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</si>
  <si>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</si>
  <si>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</si>
  <si>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</si>
  <si>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</si>
  <si>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</si>
  <si>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</si>
  <si>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</si>
  <si>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</si>
  <si>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</si>
  <si>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</si>
  <si>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</si>
  <si>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</si>
  <si>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</si>
  <si>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</si>
  <si>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</si>
  <si>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</si>
  <si>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</si>
  <si>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</si>
  <si>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</si>
  <si>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</si>
  <si>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</si>
  <si>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</si>
  <si>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</si>
  <si>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</si>
  <si>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</si>
  <si>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</si>
  <si>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</si>
  <si>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</si>
  <si>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</si>
  <si>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</si>
  <si>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</si>
  <si>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</si>
  <si>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</si>
  <si>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</si>
  <si>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</si>
  <si>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</si>
  <si>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</si>
  <si>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</si>
  <si>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</si>
  <si>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</si>
  <si>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</si>
  <si>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</si>
  <si>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</si>
  <si>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</si>
  <si>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</si>
  <si>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</si>
  <si>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</si>
  <si>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</si>
  <si>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</si>
  <si>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</si>
  <si>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</si>
  <si>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</si>
  <si>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</si>
  <si>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</si>
  <si>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</si>
  <si>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</si>
  <si>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</si>
  <si>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Date Created Conversion</t>
  </si>
  <si>
    <t xml:space="preserve">Date Ended Conversion 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</si>
  <si>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</si>
  <si>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</si>
  <si>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</si>
  <si>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</si>
  <si>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</si>
  <si>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</si>
  <si>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</si>
  <si>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</si>
  <si>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</si>
  <si>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</si>
  <si>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</si>
  <si>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</si>
  <si>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</si>
  <si>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</si>
  <si>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</si>
  <si>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</si>
  <si>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 xml:space="preserve">Number Failed </t>
  </si>
  <si>
    <t>Number Canceled</t>
  </si>
  <si>
    <t xml:space="preserve">Total Projects </t>
  </si>
  <si>
    <t xml:space="preserve">Percentage Successful 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</si>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</sst>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" fontId="0" fillId="0" borderId="0" xfId="1" applyNumberFormat="1" applyFont="1" applyAlignment="1">
      <alignment horizontal="left"/>
    </xf>
    <xf numFmtId="0" fontId="3" fillId="0" borderId="0" xfId="0" applyFont="1" applyAlignment="1">
      <alignment vertic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0" fillId="0" borderId="0" xfId="0" applyAlignment="1"/>
    <xf numFmtId="9" fontId="0" fillId="0" borderId="0" xfId="1" applyFont="1" applyAlignment="1"/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9.9948118533890809E-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7C80"/>
        </patternFill>
      </fill>
      <border>
        <vertical/>
        <horizontal/>
      </border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7-4E31-B37D-3734480775F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7-4E31-B37D-3734480775F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7-4E31-B37D-373448077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4653984"/>
        <c:axId val="654180096"/>
      </c:lineChart>
      <c:catAx>
        <c:axId val="70465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80096"/>
        <c:crosses val="autoZero"/>
        <c:auto val="1"/>
        <c:lblAlgn val="ctr"/>
        <c:lblOffset val="100"/>
        <c:noMultiLvlLbl val="0"/>
      </c:catAx>
      <c:valAx>
        <c:axId val="65418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5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93433429516963E-2"/>
          <c:y val="2.2425906439114466E-2"/>
          <c:w val="0.93370914127961979"/>
          <c:h val="0.80148661994127324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4C-4C0C-8CB0-A301BC1A743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4C-4C0C-8CB0-A301BC1A743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4C-4C0C-8CB0-A301BC1A7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023407"/>
        <c:axId val="9340242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D4C-4C0C-8CB0-A301BC1A743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D4C-4C0C-8CB0-A301BC1A743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D4C-4C0C-8CB0-A301BC1A743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D4C-4C0C-8CB0-A301BC1A743E}"/>
                  </c:ext>
                </c:extLst>
              </c15:ser>
            </c15:filteredLineSeries>
          </c:ext>
        </c:extLst>
      </c:lineChart>
      <c:catAx>
        <c:axId val="93402340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024239"/>
        <c:crosses val="autoZero"/>
        <c:auto val="1"/>
        <c:lblAlgn val="ctr"/>
        <c:lblOffset val="100"/>
        <c:noMultiLvlLbl val="0"/>
      </c:catAx>
      <c:valAx>
        <c:axId val="93402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02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Items</a:t>
            </a:r>
            <a:endParaRPr lang="en-US"/>
          </a:p>
        </c:rich>
      </c:tx>
      <c:layout>
        <c:manualLayout>
          <c:xMode val="edge"/>
          <c:yMode val="edge"/>
          <c:x val="0.3956041119860018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D5-4CD1-A600-520E166145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D5-4CD1-A600-520E166145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D5-4CD1-A600-520E166145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D5-4CD1-A600-520E16614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1570144"/>
        <c:axId val="321575968"/>
      </c:barChart>
      <c:catAx>
        <c:axId val="32157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75968"/>
        <c:crosses val="autoZero"/>
        <c:auto val="1"/>
        <c:lblAlgn val="ctr"/>
        <c:lblOffset val="100"/>
        <c:noMultiLvlLbl val="0"/>
      </c:catAx>
      <c:valAx>
        <c:axId val="3215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57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Subcategory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3-4D23-88C8-FECB27092A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A3-4D23-88C8-FECB27092A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A3-4D23-88C8-FECB27092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193120"/>
        <c:axId val="711200608"/>
      </c:barChart>
      <c:catAx>
        <c:axId val="71119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00608"/>
        <c:crosses val="autoZero"/>
        <c:auto val="1"/>
        <c:lblAlgn val="ctr"/>
        <c:lblOffset val="100"/>
        <c:noMultiLvlLbl val="0"/>
      </c:catAx>
      <c:valAx>
        <c:axId val="71120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9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38100</xdr:rowOff>
    </xdr:from>
    <xdr:to>
      <xdr:col>27</xdr:col>
      <xdr:colOff>247650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775A0-C676-459B-87C8-1EE9121C7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16</xdr:row>
      <xdr:rowOff>76200</xdr:rowOff>
    </xdr:from>
    <xdr:to>
      <xdr:col>24</xdr:col>
      <xdr:colOff>180975</xdr:colOff>
      <xdr:row>48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AD09B-7091-42AE-B2B2-D4AE66AB4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9</xdr:row>
      <xdr:rowOff>119062</xdr:rowOff>
    </xdr:from>
    <xdr:to>
      <xdr:col>14</xdr:col>
      <xdr:colOff>76200</xdr:colOff>
      <xdr:row>24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DB30E-DE30-4EA4-B618-95C09091E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200024</xdr:colOff>
      <xdr:row>7</xdr:row>
      <xdr:rowOff>157162</xdr:rowOff>
    </xdr:from>
    <xdr:to>
      <xdr:col>20</xdr:col>
      <xdr:colOff>76199</xdr:colOff>
      <xdr:row>29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F58F1C-B569-4940-82A9-D92260BEE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an Kumar Danda" refreshedDate="44486.875760185183" createdVersion="7" refreshedVersion="7" minRefreshableVersion="3" recordCount="4114" xr:uid="{6A564F87-D088-4051-920F-AC6135F3C426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an Kumar Danda" refreshedDate="44492.750438310184" createdVersion="7" refreshedVersion="7" minRefreshableVersion="3" recordCount="4115" xr:uid="{AF284F11-477D-40E4-B7AE-C61F0A9E62A3}">
  <cacheSource type="worksheet">
    <worksheetSource ref="A1:T1048576" sheet="Kickstarter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m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007CC-5F5A-4301-8375-788B40FD718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6">
    <chartFormat chart="0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6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7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8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9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1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2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D9DB1-2E70-412B-97A9-6A577852BF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E9983-AF49-47CD-B0E6-97CB4EA19531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7" zoomScaleNormal="87" workbookViewId="0">
      <pane xSplit="7" ySplit="8" topLeftCell="H3263" activePane="bottomRight" state="frozen"/>
      <selection pane="topRight" activeCell="H1" sqref="H1"/>
      <selection pane="bottomLeft" activeCell="A9" sqref="A9"/>
      <selection pane="bottomRight" activeCell="J1" sqref="J1"/>
    </sheetView>
  </sheetViews>
  <sheetFormatPr defaultColWidth="8.85546875" defaultRowHeight="15" x14ac:dyDescent="0.25"/>
  <cols>
    <col min="1" max="1" width="8.85546875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85546875" style="10" customWidth="1"/>
    <col min="16" max="16" width="20.7109375" customWidth="1"/>
    <col min="17" max="17" width="41.140625" customWidth="1"/>
    <col min="18" max="18" width="18.42578125" customWidth="1"/>
    <col min="19" max="19" width="24" style="17" customWidth="1"/>
    <col min="20" max="20" width="24.7109375" customWidth="1"/>
    <col min="21" max="21" width="15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8" t="s">
        <v>8364</v>
      </c>
      <c r="T1" s="19" t="s">
        <v>8365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2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16"/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2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2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2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2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2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2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2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2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2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2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2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2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2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2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2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2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2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2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2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2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2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2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2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2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2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2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2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2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2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2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2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2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2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2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2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2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2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2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2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2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2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2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2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2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2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2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2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2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2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2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2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2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2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2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2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2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2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2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 s="12">
        <f t="shared" ref="P67:P130" si="5">IFERROR(ROUND(E67/L67,2),0)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2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2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2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2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2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2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2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2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2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2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2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2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2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2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2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2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2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2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2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2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2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2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2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2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2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2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2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2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2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2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2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2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2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2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2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2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2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2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2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2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2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2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2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2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2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2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2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2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2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2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2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2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2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2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2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2">
        <f>IFERROR(ROUND(E123/L123,2),0)</f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2">
        <f>IFERROR(ROUND(E124/L124,2),0)</f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2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2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2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2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2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2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s="12">
        <f t="shared" ref="P131:P194" si="9">IFERROR(ROUND(E131/L131,2),0)</f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2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2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2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2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2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2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2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2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2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2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2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2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2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2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2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2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2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2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2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2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2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2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2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2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2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2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2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2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2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2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2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2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2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2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2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2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2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2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2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2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2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2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2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2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2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2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2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2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2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2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2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2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2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2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2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2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2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2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2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2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2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2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2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s="12">
        <f t="shared" ref="P195:P258" si="13">IFERROR(ROUND(E195/L195,2),0)</f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2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2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2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2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2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2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2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2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2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2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2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2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2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2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2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2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2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2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2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2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2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2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2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2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2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2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2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2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2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2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2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2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2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2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2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2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2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2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2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2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2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2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2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2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2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2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2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2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2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2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2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2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2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2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2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2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2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2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2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2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2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2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2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 s="12">
        <f t="shared" ref="P259:P322" si="17">IFERROR(ROUND(E259/L259,2),0)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2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2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2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2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2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2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2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2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2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2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2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2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2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2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2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2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2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2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2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2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2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2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2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2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2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2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2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2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2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2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2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2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2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2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2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2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2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2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2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2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2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2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2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2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2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2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2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2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2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2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2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2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2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2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2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2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2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2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2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2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2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2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2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 s="12">
        <f t="shared" ref="P323:P386" si="21">IFERROR(ROUND(E323/L323,2),0)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2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2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2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2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2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2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2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2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2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2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2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2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2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2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2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2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2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2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2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2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2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2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2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2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2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2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2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2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2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2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2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2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2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2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2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2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2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2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2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2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2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2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2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2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2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2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2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2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2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2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2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2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2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2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2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2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2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2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2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2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2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2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2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 s="12">
        <f t="shared" ref="P387:P450" si="25">IFERROR(ROUND(E387/L387,2),0)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2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2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2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2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2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2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2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2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2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2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2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2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2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2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2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2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2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2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2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2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2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2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2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2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2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2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2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2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2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2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2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2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2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2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2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2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2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2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2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2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2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2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2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2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2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2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2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2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2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2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2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2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2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2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2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2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2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2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2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2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2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2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2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 s="12">
        <f t="shared" ref="P451:P514" si="29">IFERROR(ROUND(E451/L451,2),0)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2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2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2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2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2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2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2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2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2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2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2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2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2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2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2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2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2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2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2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2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2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2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2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2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2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2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2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2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2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2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2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2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2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2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2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2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2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2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2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2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2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2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2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2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2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2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2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2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2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2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2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2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2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2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2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2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2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2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2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2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2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2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2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 s="12">
        <f t="shared" ref="P515:P578" si="33">IFERROR(ROUND(E515/L515,2),0)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2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2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2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2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/>
      <c r="P520" s="12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2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2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2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2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2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2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2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2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2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2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2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2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2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2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2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2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2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2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2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2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2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2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2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2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2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2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2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2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2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2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2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2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2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2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2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2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2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2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2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2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2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2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2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2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2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2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2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2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2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2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2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2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2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2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2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2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2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2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 s="12">
        <f t="shared" ref="P579:P642" si="37">IFERROR(ROUND(E579/L579,2),0)</f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2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2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2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2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2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2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2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2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2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2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2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2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2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2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2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2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2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2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2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2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2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2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2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2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2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2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2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2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2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2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2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2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2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2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2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2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2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2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2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2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2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2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2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2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2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2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2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2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2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2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2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2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2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2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2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2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2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2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2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2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2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2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2">
        <f t="shared" si="37"/>
        <v>50.5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 s="12">
        <f t="shared" ref="P643:P706" si="41">IFERROR(ROUND(E643/L643,2),0)</f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2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2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2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2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2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2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2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2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2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2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2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2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2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2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2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2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2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2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2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2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2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2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2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2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2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2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2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2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2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2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2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2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2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2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2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2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2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2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2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2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2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2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2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2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2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2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2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2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2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2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2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2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2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2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2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2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2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2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2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2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2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2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2">
        <f t="shared" si="41"/>
        <v>120.25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 s="12">
        <f t="shared" ref="P707:P770" si="45">IFERROR(ROUND(E707/L707,2),0)</f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2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2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2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2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2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2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2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2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2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2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2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2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2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2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2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2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2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2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2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2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2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2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2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2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2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2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2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2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2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2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2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2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2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2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2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2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2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2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2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2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2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2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2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2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2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2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2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2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2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2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2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2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2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2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2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2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2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2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2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2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2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2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2">
        <f t="shared" si="45"/>
        <v>0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 s="12">
        <f t="shared" ref="P771:P834" si="49">IFERROR(ROUND(E771/L771,2),0)</f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2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2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2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2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2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2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2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2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2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2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2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2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2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2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2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2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2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2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2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2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2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2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2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2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2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2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2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2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2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2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2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2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2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2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2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2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2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2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2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2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2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2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2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2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2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2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2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2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2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2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2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2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2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2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2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2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2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2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2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2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2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2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2">
        <f t="shared" si="49"/>
        <v>97.99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 s="12">
        <f t="shared" ref="P835:P898" si="53">IFERROR(ROUND(E835/L835,2),0)</f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2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2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2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2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2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2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2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2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2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2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2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2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2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2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2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2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2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2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2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2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2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2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2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2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2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2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2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2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2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2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2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2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2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2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2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2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2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2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2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2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2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2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2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2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2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2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2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2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2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2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2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2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2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2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2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2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2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2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2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2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2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2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2">
        <f t="shared" si="53"/>
        <v>44.44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s="12">
        <f t="shared" ref="P899:P962" si="57">IFERROR(ROUND(E899/L899,2),0)</f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2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2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2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2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2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2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2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2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2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2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2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2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2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2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2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2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2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2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2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2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2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2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2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2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2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2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2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2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2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2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2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2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2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2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2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2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2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2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2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2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2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2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2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2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2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2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2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2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2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2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2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2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2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2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2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2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2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2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2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2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2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2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2">
        <f t="shared" si="57"/>
        <v>136.46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 s="12">
        <f t="shared" ref="P963:P1026" si="61">IFERROR(ROUND(E963/L963,2),0)</f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2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2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2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2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2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2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2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2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2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2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2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2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2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2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2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2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2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2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2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2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2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2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2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2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2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2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2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2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2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2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2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2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2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2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2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2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2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2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2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2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2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2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2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2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2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2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2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2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2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2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2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2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2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2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2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2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2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2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2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2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2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2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2">
        <f t="shared" si="61"/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 s="12">
        <f t="shared" ref="P1027:P1090" si="65">IFERROR(ROUND(E1027/L1027,2),0)</f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2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2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2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2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2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2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2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2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2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2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2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2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2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2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2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2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2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2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2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2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2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2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2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2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2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2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2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2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2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2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2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2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2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2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2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2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2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2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2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2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2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2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2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2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2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2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2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2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2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2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2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2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2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2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2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2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2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2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2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2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2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2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2">
        <f t="shared" si="65"/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 s="12">
        <f t="shared" ref="P1091:P1154" si="69">IFERROR(ROUND(E1091/L1091,2),0)</f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2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2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2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2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2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2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2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2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2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2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2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2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2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2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2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2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2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2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2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2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2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2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2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2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2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2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2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2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2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2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2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2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2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2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2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2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2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2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2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2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2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2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2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2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2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2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2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2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2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2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2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2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2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2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2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2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2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2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2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2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2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2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2">
        <f t="shared" si="69"/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 s="12">
        <f t="shared" ref="P1155:P1218" si="73">IFERROR(ROUND(E1155/L1155,2),0)</f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2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2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2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2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2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2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2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2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2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2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2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2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2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2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2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2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2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2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2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2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2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2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2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2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2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2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2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2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2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2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2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2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2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2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2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2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2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2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2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2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2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2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2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2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2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2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2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2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2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2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2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2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2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2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2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2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2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2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2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2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2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2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2">
        <f t="shared" si="73"/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 s="12">
        <f t="shared" ref="P1219:P1282" si="77">IFERROR(ROUND(E1219/L1219,2),0)</f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2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2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2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2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2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2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2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2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2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2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2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2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2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2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2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2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2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2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2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2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2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2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2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2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2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2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2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2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2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2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2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2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2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2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2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2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2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2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2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2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2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2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2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2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2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2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2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2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2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2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2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2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2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2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2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2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2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2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2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2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2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2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2">
        <f t="shared" si="77"/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 s="12">
        <f t="shared" ref="P1283:P1346" si="81">IFERROR(ROUND(E1283/L1283,2),0)</f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2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2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2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2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2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500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121</v>
      </c>
      <c r="P1289" s="12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2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2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2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2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2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2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2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2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500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240</v>
      </c>
      <c r="P1298" s="12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2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2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2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2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2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2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2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2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2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2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2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2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2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2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2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2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2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2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2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2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2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2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2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2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2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2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2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2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2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2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2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2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2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2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2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2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2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2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2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2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2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2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2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2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2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2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2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2">
        <f t="shared" si="81"/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 s="12">
        <f t="shared" ref="P1347:P1410" si="85">IFERROR(ROUND(E1347/L1347,2),0)</f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2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2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2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2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2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2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2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2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2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2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2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2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2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2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2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2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2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2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2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2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2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2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2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2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2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2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2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2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2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2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2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2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2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2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2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2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2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2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2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2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2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2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2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2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2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2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2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2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2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2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2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2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2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2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2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2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2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2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2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2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2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2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2">
        <f t="shared" si="85"/>
        <v>12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s="12">
        <f t="shared" ref="P1411:P1474" si="89">IFERROR(ROUND(E1411/L1411,2),0)</f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2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2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2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2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2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2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2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2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2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2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2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2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2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2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2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2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2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2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2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2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2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2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2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2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2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2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2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2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2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2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2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2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2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2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2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2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2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2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2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2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2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2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2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2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2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2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2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2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2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2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2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2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2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2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2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2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2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2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2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2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2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2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2">
        <f t="shared" si="89"/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 s="12">
        <f t="shared" ref="P1475:P1538" si="93">IFERROR(ROUND(E1475/L1475,2),0)</f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2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2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2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2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2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2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2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2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2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2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2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2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2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2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2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2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2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2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2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2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2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2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2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2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2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2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2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2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2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2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2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2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2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2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2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2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2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2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2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2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2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2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2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2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2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2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2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2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2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2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2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2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2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2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2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2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2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2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2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2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2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2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2">
        <f t="shared" si="93"/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 s="12">
        <f t="shared" ref="P1539:P1602" si="97">IFERROR(ROUND(E1539/L1539,2),0)</f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2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2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2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2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2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2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2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2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2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2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2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2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2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2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2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2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2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2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2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2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2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2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2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2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2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2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2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2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2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2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2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2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2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2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2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2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2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2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2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2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2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2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2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2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2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2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2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2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2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2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2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2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2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2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2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2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2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2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2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2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2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2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2">
        <f t="shared" si="97"/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 s="12">
        <f t="shared" ref="P1603:P1666" si="101">IFERROR(ROUND(E1603/L1603,2),0)</f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2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2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2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2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2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2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2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2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2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2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2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2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2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2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2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2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2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2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2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2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2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2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2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2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2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2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2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2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2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2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2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2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2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2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2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2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2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2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2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2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2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2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2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2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2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2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2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2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2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2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2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2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2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2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2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2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2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2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2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2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2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2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2">
        <f t="shared" si="101"/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 s="12">
        <f t="shared" ref="P1667:P1730" si="105">IFERROR(ROUND(E1667/L1667,2),0)</f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2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2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2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2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2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2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2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2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2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2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2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2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2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2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2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2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2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2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2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2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2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2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2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2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2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2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2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2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2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2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2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2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2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2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2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2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2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2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2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2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2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2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2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2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2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2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2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2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2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2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2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2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2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2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2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2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2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2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2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2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2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2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2">
        <f t="shared" si="105"/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s="12">
        <f t="shared" ref="P1731:P1794" si="109">IFERROR(ROUND(E1731/L1731,2),0)</f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2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2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2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2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2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2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2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2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2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2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2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2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2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2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2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2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2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2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2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2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2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2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2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2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2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2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2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2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2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2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2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2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2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2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2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2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2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2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2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2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2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2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2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2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2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2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2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2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2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2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2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2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2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2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2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2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2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2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2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2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2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2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2">
        <f t="shared" si="109"/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 s="12">
        <f t="shared" ref="P1795:P1858" si="113">IFERROR(ROUND(E1795/L1795,2),0)</f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2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2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2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2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2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2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2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2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2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2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2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2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2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2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2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2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2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2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2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2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2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2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2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2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2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2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2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2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2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2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2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2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2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2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2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2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2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2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2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2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2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2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2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2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2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2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2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2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2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2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2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2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2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2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2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2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2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2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2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2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2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2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2">
        <f t="shared" si="113"/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 s="12">
        <f t="shared" ref="P1859:P1922" si="117">IFERROR(ROUND(E1859/L1859,2),0)</f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2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2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2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2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2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2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2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2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2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2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2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2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2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2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2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2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2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2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2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2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2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2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2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2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2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2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2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2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2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2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2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2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2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2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2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2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2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2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2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2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2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2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2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2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2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2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2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2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2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2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2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2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2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2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2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2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2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2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2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2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2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2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2">
        <f t="shared" si="117"/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 s="12">
        <f t="shared" ref="P1923:P1986" si="121">IFERROR(ROUND(E1923/L1923,2),0)</f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2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2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2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2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2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2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2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2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2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2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2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2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2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2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2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2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2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2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2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2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2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2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2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2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2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2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2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2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2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2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2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2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2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2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2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2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2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2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2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2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2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2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2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2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2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2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2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2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2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2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2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2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2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2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2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2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2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2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2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2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2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2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2">
        <f t="shared" si="121"/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 s="12">
        <f t="shared" ref="P1987:P2050" si="125">IFERROR(ROUND(E1987/L1987,2),0)</f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2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2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2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2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2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2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2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2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2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2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2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2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2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2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2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2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2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2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2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2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2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2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2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2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2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2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2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2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2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2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2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2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2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2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2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2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2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2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2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2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2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2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2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2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2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2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2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2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2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2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2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2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2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2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2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2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2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2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2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2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2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2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2">
        <f t="shared" si="125"/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 s="12">
        <f t="shared" ref="P2051:P2114" si="129">IFERROR(ROUND(E2051/L2051,2),0)</f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2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2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2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2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2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2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2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2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2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2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2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2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2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2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2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2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2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2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2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2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2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2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2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2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2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2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2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2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2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2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2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2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2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2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2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2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2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2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2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2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2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2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2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2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2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2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2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2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2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2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2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2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2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2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2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2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2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2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2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2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2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2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2">
        <f t="shared" si="129"/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 s="12">
        <f t="shared" ref="P2115:P2178" si="133">IFERROR(ROUND(E2115/L2115,2),0)</f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2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2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2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2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2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2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2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2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2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2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2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2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2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2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2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2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2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2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2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2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2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2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2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2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2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2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2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2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2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2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2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2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2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2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2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2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2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2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2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2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2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2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2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2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2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2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2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2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2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2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2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2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2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2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2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2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2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2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2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2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2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2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2">
        <f t="shared" si="133"/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2">
        <f t="shared" ref="P2179:P2242" si="137">IFERROR(ROUND(E2179/L2179,2),0)</f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2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2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2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2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2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2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2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2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2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2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2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2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2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2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2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2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2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2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2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2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2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2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2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2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2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2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2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2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2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2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2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2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2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2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2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2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2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2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2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2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2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2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2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2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2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2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2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2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2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2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2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2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2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2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2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2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2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2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2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2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2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2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2">
        <f t="shared" si="137"/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 s="12">
        <f t="shared" ref="P2243:P2306" si="141">IFERROR(ROUND(E2243/L2243,2),0)</f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2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2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2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2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2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2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2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2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2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2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2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2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2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2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2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2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2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2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2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2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2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2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2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2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2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2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2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2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2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2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2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2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2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2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2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2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2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2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2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2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2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2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2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2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2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2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2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2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2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2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2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2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2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2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2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2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2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2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2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2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2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2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2">
        <f t="shared" si="141"/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 s="12">
        <f t="shared" ref="P2307:P2370" si="145">IFERROR(ROUND(E2307/L2307,2),0)</f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2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2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2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2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2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2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2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2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2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2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2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2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2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2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2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2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2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2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2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2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2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2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2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2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2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2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2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2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2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2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2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2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2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2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2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2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2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2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2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2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2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2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2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2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2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2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2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2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2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2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2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2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2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2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2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2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2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2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2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2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2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2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2">
        <f t="shared" si="145"/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s="12">
        <f t="shared" ref="P2371:P2434" si="149">IFERROR(ROUND(E2371/L2371,2),0)</f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2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2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2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2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2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2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2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2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2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2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2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2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2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2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2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2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2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2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2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2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2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2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2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2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2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2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2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2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2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2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2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2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2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2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2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2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2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2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2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2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2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2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2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2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2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2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2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2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2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2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2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2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2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2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2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2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2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2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2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2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2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2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2">
        <f t="shared" si="149"/>
        <v>1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s="12">
        <f t="shared" ref="P2435:P2498" si="153">IFERROR(ROUND(E2435/L2435,2),0)</f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2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2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2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2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2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2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2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2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2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2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2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2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2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2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2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2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2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2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2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2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2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2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2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2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2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2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2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2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2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2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2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2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2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2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2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2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2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2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2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2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2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2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2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2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2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2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2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2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2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2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2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2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2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2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2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2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2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2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2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2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2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2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2">
        <f t="shared" si="153"/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 s="12">
        <f t="shared" ref="P2499:P2562" si="157">IFERROR(ROUND(E2499/L2499,2),0)</f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2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2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2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2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2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2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2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2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2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2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2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2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2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2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2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2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2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2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2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2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2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2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2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2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2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2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2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2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2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2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2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2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2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2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2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2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2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2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2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2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2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2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2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2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2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2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2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2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2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2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2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2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2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2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2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2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2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2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2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2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2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2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2">
        <f t="shared" si="157"/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s="12">
        <f t="shared" ref="P2563:P2626" si="161">IFERROR(ROUND(E2563/L2563,2),0)</f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2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2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2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2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2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2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2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2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2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2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2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2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2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2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2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2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2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2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2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2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2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2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2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2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2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2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2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2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2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2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2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2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2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2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2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2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2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2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2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2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2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2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2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2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2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2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2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2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2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2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2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2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2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2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2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2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2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2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2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2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2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2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2">
        <f t="shared" si="161"/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 s="12">
        <f t="shared" ref="P2627:P2690" si="165">IFERROR(ROUND(E2627/L2627,2),0)</f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2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2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2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2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2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2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2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2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2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2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2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2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2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2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2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2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2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2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2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2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2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2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2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2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2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2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2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2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2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2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2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2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2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2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2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2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2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2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2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2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2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2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2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2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2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2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2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2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2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2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2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2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2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2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2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2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2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2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2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2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2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2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2">
        <f t="shared" si="165"/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 s="12">
        <f t="shared" ref="P2691:P2754" si="169">IFERROR(ROUND(E2691/L2691,2),0)</f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2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2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2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2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2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2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2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2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2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2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2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2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2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2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2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2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2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2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2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2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2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2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2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2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2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2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2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2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2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2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2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2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2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2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2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2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2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2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2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2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2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2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2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2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2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2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2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2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2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2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2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2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2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2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2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2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2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2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2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2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2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2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2">
        <f t="shared" si="169"/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 s="12">
        <f t="shared" ref="P2755:P2818" si="173">IFERROR(ROUND(E2755/L2755,2),0)</f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2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2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2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2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2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2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2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2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2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2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2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2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2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2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2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2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2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2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2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2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2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2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2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2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2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2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2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2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2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2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2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2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2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2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2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2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2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2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2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2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</v>
      </c>
      <c r="P2796" s="12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500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146</v>
      </c>
      <c r="P2797" s="12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500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185</v>
      </c>
      <c r="P2798" s="12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2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2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2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2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2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2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2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2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500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88</v>
      </c>
      <c r="P2807" s="12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2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2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2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2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2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2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2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2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2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500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121</v>
      </c>
      <c r="P2817" s="12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2">
        <f t="shared" si="173"/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500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156</v>
      </c>
      <c r="P2819" s="12">
        <f t="shared" ref="P2819:P2882" si="177">IFERROR(ROUND(E2819/L2819,2),0)</f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2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2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500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54</v>
      </c>
      <c r="P2822" s="12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2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2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500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25</v>
      </c>
      <c r="P2825" s="12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500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152</v>
      </c>
      <c r="P2826" s="12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2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2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2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2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2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2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2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2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2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500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272</v>
      </c>
      <c r="P2836" s="12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2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500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97</v>
      </c>
      <c r="P2838" s="12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500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170</v>
      </c>
      <c r="P2839" s="12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2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2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2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2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2">
        <f t="shared" si="177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2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2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2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2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2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2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2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2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2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2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2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2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2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2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2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2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2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2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2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2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2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2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2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2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2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2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2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2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2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2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2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2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2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2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2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2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2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2">
        <f t="shared" si="177"/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s="12">
        <f t="shared" ref="P2883:P2946" si="181">IFERROR(ROUND(E2883/L2883,2),0)</f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2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2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2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2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2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2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2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2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2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2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2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2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2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2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2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2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2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2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2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2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2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2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2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2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2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2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2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2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2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2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2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2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2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2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2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2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2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2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2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2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2">
        <f t="shared" si="181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  <c r="U2924">
        <f>+YEAR(S2924)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2">
        <f t="shared" si="181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2">
        <f t="shared" si="181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2">
        <f t="shared" si="181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2">
        <f t="shared" si="181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2">
        <f t="shared" si="181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2">
        <f t="shared" si="181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2">
        <f t="shared" si="181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2">
        <f t="shared" si="181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  <c r="U2932">
        <f>+YEAR(S2932)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2">
        <f t="shared" si="181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2">
        <f t="shared" si="181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2">
        <f t="shared" si="181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2">
        <f t="shared" si="181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2">
        <f t="shared" si="181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2">
        <f t="shared" si="181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2">
        <f t="shared" si="181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  <c r="U2939">
        <f>+YEAR(S2939)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2">
        <f t="shared" si="181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2">
        <f t="shared" si="181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2">
        <f t="shared" si="181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2">
        <f t="shared" si="181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2">
        <f t="shared" si="181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2">
        <f t="shared" si="181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2">
        <f t="shared" si="181"/>
        <v>100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s="12">
        <f t="shared" ref="P2947:P3010" si="185">IFERROR(ROUND(E2947/L2947,2),0)</f>
        <v>0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2">
        <f t="shared" si="185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2">
        <f t="shared" si="185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2">
        <f t="shared" si="185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2">
        <f t="shared" si="185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2">
        <f t="shared" si="185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2">
        <f t="shared" si="185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2">
        <f t="shared" si="185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2">
        <f t="shared" si="185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2">
        <f t="shared" si="185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2">
        <f t="shared" si="185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2">
        <f t="shared" si="185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2">
        <f t="shared" si="185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2">
        <f t="shared" si="185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2">
        <f t="shared" si="185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2">
        <f t="shared" si="185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2">
        <f t="shared" si="185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2">
        <f t="shared" si="185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2">
        <f t="shared" si="185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2">
        <f t="shared" si="185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2">
        <f t="shared" si="185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2">
        <f t="shared" si="185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2">
        <f t="shared" si="185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2">
        <f t="shared" si="185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2">
        <f t="shared" si="185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2">
        <f t="shared" si="185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2">
        <f t="shared" si="185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2">
        <f t="shared" si="185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2">
        <f t="shared" si="185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2">
        <f t="shared" si="185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2">
        <f t="shared" si="185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500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24</v>
      </c>
      <c r="P2978" s="12">
        <f t="shared" si="185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2">
        <f t="shared" si="185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500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194</v>
      </c>
      <c r="P2980" s="12">
        <f t="shared" si="185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2">
        <f t="shared" si="185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2">
        <f t="shared" si="185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2">
        <f t="shared" si="185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2">
        <f t="shared" si="185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2">
        <f t="shared" si="185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2">
        <f t="shared" si="185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2">
        <f t="shared" si="185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2">
        <f t="shared" si="185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2">
        <f t="shared" si="185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2">
        <f t="shared" si="185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2">
        <f t="shared" si="185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2">
        <f t="shared" si="185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2">
        <f t="shared" si="185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2">
        <f t="shared" si="185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2">
        <f t="shared" si="185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2">
        <f t="shared" si="185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2">
        <f t="shared" si="185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2">
        <f t="shared" si="185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2">
        <f t="shared" si="185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2">
        <f t="shared" si="185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2">
        <f t="shared" si="185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2">
        <f t="shared" si="185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2">
        <f t="shared" si="185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2">
        <f t="shared" si="185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2">
        <f t="shared" si="185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2">
        <f t="shared" si="185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2">
        <f t="shared" si="185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2">
        <f t="shared" si="185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2">
        <f t="shared" si="185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2">
        <f t="shared" si="185"/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 s="12">
        <f t="shared" ref="P3011:P3074" si="189">IFERROR(ROUND(E3011/L3011,2),0)</f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2">
        <f t="shared" si="189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2">
        <f t="shared" si="189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2">
        <f t="shared" si="189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2">
        <f t="shared" si="189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2">
        <f t="shared" si="189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2">
        <f t="shared" si="189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2">
        <f t="shared" si="189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2">
        <f t="shared" si="189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2">
        <f t="shared" si="189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2">
        <f t="shared" si="189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2">
        <f t="shared" si="189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2">
        <f t="shared" si="189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2">
        <f t="shared" si="189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2">
        <f t="shared" si="189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2">
        <f t="shared" si="189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2">
        <f t="shared" si="189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2">
        <f t="shared" si="189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2">
        <f t="shared" si="189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2">
        <f t="shared" si="189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2">
        <f t="shared" si="189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2">
        <f t="shared" si="189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2">
        <f t="shared" si="189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2">
        <f t="shared" si="189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2">
        <f t="shared" si="189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2">
        <f t="shared" si="189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2">
        <f t="shared" si="189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2">
        <f t="shared" si="189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2">
        <f t="shared" si="189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2">
        <f t="shared" si="189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2">
        <f t="shared" si="189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2">
        <f t="shared" si="189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2">
        <f t="shared" si="189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2">
        <f t="shared" si="189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2">
        <f t="shared" si="189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2">
        <f t="shared" si="189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2">
        <f t="shared" si="189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2">
        <f t="shared" si="189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2">
        <f t="shared" si="189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2">
        <f t="shared" si="189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2">
        <f t="shared" si="189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2">
        <f t="shared" si="189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2">
        <f t="shared" si="189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2">
        <f t="shared" si="189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2">
        <f t="shared" si="189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2">
        <f t="shared" si="189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2">
        <f t="shared" si="189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2">
        <f t="shared" si="189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2">
        <f t="shared" si="189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2">
        <f t="shared" si="189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2">
        <f t="shared" si="189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2">
        <f t="shared" si="189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2">
        <f t="shared" si="189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2">
        <f t="shared" si="189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2">
        <f t="shared" si="189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2">
        <f t="shared" si="189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2">
        <f t="shared" si="189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2">
        <f t="shared" si="189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2">
        <f t="shared" si="189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2">
        <f t="shared" si="189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2">
        <f t="shared" si="189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2">
        <f t="shared" si="189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2">
        <f t="shared" si="189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2">
        <f t="shared" si="189"/>
        <v>1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 s="12">
        <f t="shared" ref="P3075:P3138" si="193">IFERROR(ROUND(E3075/L3075,2),0)</f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2">
        <f t="shared" si="193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2">
        <f t="shared" si="193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2">
        <f t="shared" si="193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2">
        <f t="shared" si="193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2">
        <f t="shared" si="193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2">
        <f t="shared" si="193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2">
        <f t="shared" si="193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2">
        <f t="shared" si="193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2">
        <f t="shared" si="193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2">
        <f t="shared" si="193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2">
        <f t="shared" si="193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2">
        <f t="shared" si="193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2">
        <f t="shared" si="193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2">
        <f t="shared" si="193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2">
        <f t="shared" si="193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2">
        <f t="shared" si="193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2">
        <f t="shared" si="193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2">
        <f t="shared" si="193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2">
        <f t="shared" si="193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2">
        <f t="shared" si="193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2">
        <f t="shared" si="193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2">
        <f t="shared" si="193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2">
        <f t="shared" si="193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2">
        <f t="shared" si="193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2">
        <f t="shared" si="193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2">
        <f t="shared" si="193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2">
        <f t="shared" si="193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2">
        <f t="shared" si="193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2">
        <f t="shared" si="193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2">
        <f t="shared" si="193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2">
        <f t="shared" si="193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2">
        <f t="shared" si="193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2">
        <f t="shared" si="193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2">
        <f t="shared" si="193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2">
        <f t="shared" si="193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2">
        <f t="shared" si="193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2">
        <f t="shared" si="193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2">
        <f t="shared" si="193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2">
        <f t="shared" si="193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2">
        <f t="shared" si="193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2">
        <f t="shared" si="193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2">
        <f t="shared" si="193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2">
        <f t="shared" si="193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2">
        <f t="shared" si="193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2">
        <f t="shared" si="193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2">
        <f t="shared" si="193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2">
        <f t="shared" si="193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2">
        <f t="shared" si="193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2">
        <f t="shared" si="193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2">
        <f t="shared" si="193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2">
        <f t="shared" si="193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2">
        <f t="shared" si="193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2">
        <f t="shared" si="193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2">
        <f t="shared" si="193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2">
        <f t="shared" si="193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2">
        <f t="shared" si="193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2">
        <f t="shared" si="193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2">
        <f t="shared" si="193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2">
        <f t="shared" si="193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2">
        <f t="shared" si="193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2">
        <f t="shared" si="193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2">
        <f t="shared" si="193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2">
        <f t="shared" si="193"/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 s="12">
        <f t="shared" ref="P3139:P3202" si="197">IFERROR(ROUND(E3139/L3139,2),0)</f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2">
        <f t="shared" si="197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2">
        <f t="shared" si="197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2">
        <f t="shared" si="197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2">
        <f t="shared" si="197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2">
        <f t="shared" si="197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2">
        <f t="shared" si="197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2">
        <f t="shared" si="197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2">
        <f t="shared" si="197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2">
        <f t="shared" si="197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2">
        <f t="shared" si="197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2">
        <f t="shared" si="197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2">
        <f t="shared" si="197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2">
        <f t="shared" si="197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2">
        <f t="shared" si="197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2">
        <f t="shared" si="197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2">
        <f t="shared" si="197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2">
        <f t="shared" si="197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2">
        <f t="shared" si="197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2">
        <f t="shared" si="197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2">
        <f t="shared" si="197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2">
        <f t="shared" si="197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2">
        <f t="shared" si="197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2">
        <f t="shared" si="197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2">
        <f t="shared" si="197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2">
        <f t="shared" si="197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2">
        <f t="shared" si="197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2">
        <f t="shared" si="197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500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244</v>
      </c>
      <c r="P3167" s="12">
        <f t="shared" si="197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2">
        <f t="shared" si="197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2">
        <f t="shared" si="197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2">
        <f t="shared" si="197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2">
        <f t="shared" si="197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2">
        <f t="shared" si="197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2">
        <f t="shared" si="197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2">
        <f t="shared" si="197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2">
        <f t="shared" si="197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2">
        <f t="shared" si="197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2">
        <f t="shared" si="197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2">
        <f t="shared" si="197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2">
        <f t="shared" si="197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2">
        <f t="shared" si="197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2">
        <f t="shared" si="197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2">
        <f t="shared" si="197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2">
        <f t="shared" si="197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2">
        <f t="shared" si="197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2">
        <f t="shared" si="197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2">
        <f t="shared" si="197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2">
        <f t="shared" si="197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2">
        <f t="shared" si="197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2">
        <f t="shared" si="197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2">
        <f t="shared" si="197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  <c r="U3190">
        <f>+YEAR(S3190)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2">
        <f t="shared" si="197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2">
        <f t="shared" si="197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2">
        <f t="shared" si="197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2">
        <f t="shared" si="197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+YEAR(S3194)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2">
        <f t="shared" si="197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2">
        <f t="shared" si="197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2">
        <f t="shared" si="197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2">
        <f t="shared" si="197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2">
        <f t="shared" si="197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2">
        <f t="shared" si="197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2">
        <f t="shared" si="197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2">
        <f t="shared" si="197"/>
        <v>1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1">ROUND(E3203/D3203*100,0)</f>
        <v>1</v>
      </c>
      <c r="P3203" s="12">
        <f t="shared" ref="P3203:P3266" si="202">IFERROR(ROUND(E3203/L3203,2),0)</f>
        <v>12.5</v>
      </c>
      <c r="Q3203" s="13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+YEAR(S3203)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1"/>
        <v>55</v>
      </c>
      <c r="P3204" s="12">
        <f t="shared" si="202"/>
        <v>109.04</v>
      </c>
      <c r="Q3204" s="13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1"/>
        <v>25</v>
      </c>
      <c r="P3205" s="12">
        <f t="shared" si="202"/>
        <v>41.67</v>
      </c>
      <c r="Q3205" s="13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1"/>
        <v>0</v>
      </c>
      <c r="P3206" s="12">
        <f t="shared" si="202"/>
        <v>0</v>
      </c>
      <c r="Q3206" s="13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1"/>
        <v>3</v>
      </c>
      <c r="P3207" s="12">
        <f t="shared" si="202"/>
        <v>22.75</v>
      </c>
      <c r="Q3207" s="13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  <c r="U3207">
        <f>+YEAR(S3207)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1"/>
        <v>0</v>
      </c>
      <c r="P3208" s="12">
        <f t="shared" si="202"/>
        <v>0</v>
      </c>
      <c r="Q3208" s="13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1"/>
        <v>46</v>
      </c>
      <c r="P3209" s="12">
        <f t="shared" si="202"/>
        <v>70.83</v>
      </c>
      <c r="Q3209" s="13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1"/>
        <v>104</v>
      </c>
      <c r="P3210" s="12">
        <f t="shared" si="202"/>
        <v>63.11</v>
      </c>
      <c r="Q3210" s="13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1"/>
        <v>119</v>
      </c>
      <c r="P3211" s="12">
        <f t="shared" si="202"/>
        <v>50.16</v>
      </c>
      <c r="Q3211" s="13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1"/>
        <v>126</v>
      </c>
      <c r="P3212" s="12">
        <f t="shared" si="202"/>
        <v>62.88</v>
      </c>
      <c r="Q3212" s="13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1"/>
        <v>120</v>
      </c>
      <c r="P3213" s="12">
        <f t="shared" si="202"/>
        <v>85.53</v>
      </c>
      <c r="Q3213" s="13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1"/>
        <v>126</v>
      </c>
      <c r="P3214" s="12">
        <f t="shared" si="202"/>
        <v>53.72</v>
      </c>
      <c r="Q3214" s="13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1"/>
        <v>100</v>
      </c>
      <c r="P3215" s="12">
        <f t="shared" si="202"/>
        <v>127.81</v>
      </c>
      <c r="Q3215" s="13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1"/>
        <v>102</v>
      </c>
      <c r="P3216" s="12">
        <f t="shared" si="202"/>
        <v>106.57</v>
      </c>
      <c r="Q3216" s="13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1"/>
        <v>100</v>
      </c>
      <c r="P3217" s="12">
        <f t="shared" si="202"/>
        <v>262.11</v>
      </c>
      <c r="Q3217" s="13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1"/>
        <v>100</v>
      </c>
      <c r="P3218" s="12">
        <f t="shared" si="202"/>
        <v>57.17</v>
      </c>
      <c r="Q3218" s="13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1"/>
        <v>116</v>
      </c>
      <c r="P3219" s="12">
        <f t="shared" si="202"/>
        <v>50.2</v>
      </c>
      <c r="Q3219" s="13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1"/>
        <v>102</v>
      </c>
      <c r="P3220" s="12">
        <f t="shared" si="202"/>
        <v>66.59</v>
      </c>
      <c r="Q3220" s="13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1"/>
        <v>100</v>
      </c>
      <c r="P3221" s="12">
        <f t="shared" si="202"/>
        <v>168.25</v>
      </c>
      <c r="Q3221" s="13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1"/>
        <v>101</v>
      </c>
      <c r="P3222" s="12">
        <f t="shared" si="202"/>
        <v>256.37</v>
      </c>
      <c r="Q3222" s="13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1"/>
        <v>103</v>
      </c>
      <c r="P3223" s="12">
        <f t="shared" si="202"/>
        <v>36.61</v>
      </c>
      <c r="Q3223" s="13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1"/>
        <v>125</v>
      </c>
      <c r="P3224" s="12">
        <f t="shared" si="202"/>
        <v>37.14</v>
      </c>
      <c r="Q3224" s="13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1"/>
        <v>110</v>
      </c>
      <c r="P3225" s="12">
        <f t="shared" si="202"/>
        <v>45.88</v>
      </c>
      <c r="Q3225" s="13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1"/>
        <v>102</v>
      </c>
      <c r="P3226" s="12">
        <f t="shared" si="202"/>
        <v>141.71</v>
      </c>
      <c r="Q3226" s="13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1"/>
        <v>102</v>
      </c>
      <c r="P3227" s="12">
        <f t="shared" si="202"/>
        <v>52.49</v>
      </c>
      <c r="Q3227" s="13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1"/>
        <v>104</v>
      </c>
      <c r="P3228" s="12">
        <f t="shared" si="202"/>
        <v>59.52</v>
      </c>
      <c r="Q3228" s="13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1"/>
        <v>125</v>
      </c>
      <c r="P3229" s="12">
        <f t="shared" si="202"/>
        <v>50</v>
      </c>
      <c r="Q3229" s="13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1"/>
        <v>102</v>
      </c>
      <c r="P3230" s="12">
        <f t="shared" si="202"/>
        <v>193.62</v>
      </c>
      <c r="Q3230" s="13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1"/>
        <v>108</v>
      </c>
      <c r="P3231" s="12">
        <f t="shared" si="202"/>
        <v>106.8</v>
      </c>
      <c r="Q3231" s="13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1"/>
        <v>110</v>
      </c>
      <c r="P3232" s="12">
        <f t="shared" si="202"/>
        <v>77.22</v>
      </c>
      <c r="Q3232" s="13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1"/>
        <v>161</v>
      </c>
      <c r="P3233" s="12">
        <f t="shared" si="202"/>
        <v>57.5</v>
      </c>
      <c r="Q3233" s="13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1"/>
        <v>131</v>
      </c>
      <c r="P3234" s="12">
        <f t="shared" si="202"/>
        <v>50.46</v>
      </c>
      <c r="Q3234" s="13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1"/>
        <v>119</v>
      </c>
      <c r="P3235" s="12">
        <f t="shared" si="202"/>
        <v>97.38</v>
      </c>
      <c r="Q3235" s="13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1"/>
        <v>100</v>
      </c>
      <c r="P3236" s="12">
        <f t="shared" si="202"/>
        <v>34.92</v>
      </c>
      <c r="Q3236" s="13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1"/>
        <v>103</v>
      </c>
      <c r="P3237" s="12">
        <f t="shared" si="202"/>
        <v>85.53</v>
      </c>
      <c r="Q3237" s="13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1"/>
        <v>101</v>
      </c>
      <c r="P3238" s="12">
        <f t="shared" si="202"/>
        <v>182.91</v>
      </c>
      <c r="Q3238" s="13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1"/>
        <v>101</v>
      </c>
      <c r="P3239" s="12">
        <f t="shared" si="202"/>
        <v>131.13999999999999</v>
      </c>
      <c r="Q3239" s="13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1"/>
        <v>112</v>
      </c>
      <c r="P3240" s="12">
        <f t="shared" si="202"/>
        <v>39.81</v>
      </c>
      <c r="Q3240" s="13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1"/>
        <v>106</v>
      </c>
      <c r="P3241" s="12">
        <f t="shared" si="202"/>
        <v>59.7</v>
      </c>
      <c r="Q3241" s="13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1"/>
        <v>101</v>
      </c>
      <c r="P3242" s="12">
        <f t="shared" si="202"/>
        <v>88.74</v>
      </c>
      <c r="Q3242" s="13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1"/>
        <v>115</v>
      </c>
      <c r="P3243" s="12">
        <f t="shared" si="202"/>
        <v>58.69</v>
      </c>
      <c r="Q3243" s="13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1"/>
        <v>127</v>
      </c>
      <c r="P3244" s="12">
        <f t="shared" si="202"/>
        <v>69.569999999999993</v>
      </c>
      <c r="Q3244" s="13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1"/>
        <v>103</v>
      </c>
      <c r="P3245" s="12">
        <f t="shared" si="202"/>
        <v>115.87</v>
      </c>
      <c r="Q3245" s="13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1"/>
        <v>103</v>
      </c>
      <c r="P3246" s="12">
        <f t="shared" si="202"/>
        <v>23.87</v>
      </c>
      <c r="Q3246" s="13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1"/>
        <v>104</v>
      </c>
      <c r="P3247" s="12">
        <f t="shared" si="202"/>
        <v>81.13</v>
      </c>
      <c r="Q3247" s="13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1"/>
        <v>111</v>
      </c>
      <c r="P3248" s="12">
        <f t="shared" si="202"/>
        <v>57.63</v>
      </c>
      <c r="Q3248" s="13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1"/>
        <v>106</v>
      </c>
      <c r="P3249" s="12">
        <f t="shared" si="202"/>
        <v>46.43</v>
      </c>
      <c r="Q3249" s="13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1"/>
        <v>101</v>
      </c>
      <c r="P3250" s="12">
        <f t="shared" si="202"/>
        <v>60.48</v>
      </c>
      <c r="Q3250" s="13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1"/>
        <v>105</v>
      </c>
      <c r="P3251" s="12">
        <f t="shared" si="202"/>
        <v>65.58</v>
      </c>
      <c r="Q3251" s="13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1"/>
        <v>102</v>
      </c>
      <c r="P3252" s="12">
        <f t="shared" si="202"/>
        <v>119.19</v>
      </c>
      <c r="Q3252" s="13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1"/>
        <v>111</v>
      </c>
      <c r="P3253" s="12">
        <f t="shared" si="202"/>
        <v>83.05</v>
      </c>
      <c r="Q3253" s="13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1"/>
        <v>128</v>
      </c>
      <c r="P3254" s="12">
        <f t="shared" si="202"/>
        <v>57.52</v>
      </c>
      <c r="Q3254" s="13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1"/>
        <v>102</v>
      </c>
      <c r="P3255" s="12">
        <f t="shared" si="202"/>
        <v>177.09</v>
      </c>
      <c r="Q3255" s="13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1"/>
        <v>101</v>
      </c>
      <c r="P3256" s="12">
        <f t="shared" si="202"/>
        <v>70.77</v>
      </c>
      <c r="Q3256" s="13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500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1"/>
        <v>105</v>
      </c>
      <c r="P3257" s="12">
        <f t="shared" si="202"/>
        <v>29.17</v>
      </c>
      <c r="Q3257" s="13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1"/>
        <v>128</v>
      </c>
      <c r="P3258" s="12">
        <f t="shared" si="202"/>
        <v>72.760000000000005</v>
      </c>
      <c r="Q3258" s="13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1"/>
        <v>106</v>
      </c>
      <c r="P3259" s="12">
        <f t="shared" si="202"/>
        <v>51.85</v>
      </c>
      <c r="Q3259" s="13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1"/>
        <v>105</v>
      </c>
      <c r="P3260" s="12">
        <f t="shared" si="202"/>
        <v>98.2</v>
      </c>
      <c r="Q3260" s="13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1"/>
        <v>106</v>
      </c>
      <c r="P3261" s="12">
        <f t="shared" si="202"/>
        <v>251.74</v>
      </c>
      <c r="Q3261" s="13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1"/>
        <v>109</v>
      </c>
      <c r="P3262" s="12">
        <f t="shared" si="202"/>
        <v>74.819999999999993</v>
      </c>
      <c r="Q3262" s="13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1"/>
        <v>100</v>
      </c>
      <c r="P3263" s="12">
        <f t="shared" si="202"/>
        <v>67.650000000000006</v>
      </c>
      <c r="Q3263" s="13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1"/>
        <v>103</v>
      </c>
      <c r="P3264" s="12">
        <f t="shared" si="202"/>
        <v>93.81</v>
      </c>
      <c r="Q3264" s="13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1"/>
        <v>112</v>
      </c>
      <c r="P3265" s="12">
        <f t="shared" si="202"/>
        <v>41.24</v>
      </c>
      <c r="Q3265" s="13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1"/>
        <v>103</v>
      </c>
      <c r="P3266" s="12">
        <f t="shared" si="202"/>
        <v>52.55</v>
      </c>
      <c r="Q3266" s="13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5">ROUND(E3267/D3267*100,0)</f>
        <v>164</v>
      </c>
      <c r="P3267" s="12">
        <f t="shared" ref="P3267:P3330" si="206">IFERROR(ROUND(E3267/L3267,2),0)</f>
        <v>70.290000000000006</v>
      </c>
      <c r="Q3267" s="13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5"/>
        <v>131</v>
      </c>
      <c r="P3268" s="12">
        <f t="shared" si="206"/>
        <v>48.33</v>
      </c>
      <c r="Q3268" s="13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5"/>
        <v>102</v>
      </c>
      <c r="P3269" s="12">
        <f t="shared" si="206"/>
        <v>53.18</v>
      </c>
      <c r="Q3269" s="13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5"/>
        <v>128</v>
      </c>
      <c r="P3270" s="12">
        <f t="shared" si="206"/>
        <v>60.95</v>
      </c>
      <c r="Q3270" s="13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5"/>
        <v>102</v>
      </c>
      <c r="P3271" s="12">
        <f t="shared" si="206"/>
        <v>116</v>
      </c>
      <c r="Q3271" s="13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5"/>
        <v>102</v>
      </c>
      <c r="P3272" s="12">
        <f t="shared" si="206"/>
        <v>61</v>
      </c>
      <c r="Q3272" s="13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5"/>
        <v>130</v>
      </c>
      <c r="P3273" s="12">
        <f t="shared" si="206"/>
        <v>38.24</v>
      </c>
      <c r="Q3273" s="13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5"/>
        <v>154</v>
      </c>
      <c r="P3274" s="12">
        <f t="shared" si="206"/>
        <v>106.5</v>
      </c>
      <c r="Q3274" s="13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5"/>
        <v>107</v>
      </c>
      <c r="P3275" s="12">
        <f t="shared" si="206"/>
        <v>204.57</v>
      </c>
      <c r="Q3275" s="13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5"/>
        <v>101</v>
      </c>
      <c r="P3276" s="12">
        <f t="shared" si="206"/>
        <v>54.91</v>
      </c>
      <c r="Q3276" s="13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5"/>
        <v>100</v>
      </c>
      <c r="P3277" s="12">
        <f t="shared" si="206"/>
        <v>150.41999999999999</v>
      </c>
      <c r="Q3277" s="13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5"/>
        <v>117</v>
      </c>
      <c r="P3278" s="12">
        <f t="shared" si="206"/>
        <v>52.58</v>
      </c>
      <c r="Q3278" s="13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5"/>
        <v>109</v>
      </c>
      <c r="P3279" s="12">
        <f t="shared" si="206"/>
        <v>54.3</v>
      </c>
      <c r="Q3279" s="13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5"/>
        <v>103</v>
      </c>
      <c r="P3280" s="12">
        <f t="shared" si="206"/>
        <v>76.03</v>
      </c>
      <c r="Q3280" s="13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5"/>
        <v>114</v>
      </c>
      <c r="P3281" s="12">
        <f t="shared" si="206"/>
        <v>105.21</v>
      </c>
      <c r="Q3281" s="13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5"/>
        <v>103</v>
      </c>
      <c r="P3282" s="12">
        <f t="shared" si="206"/>
        <v>68.67</v>
      </c>
      <c r="Q3282" s="13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5"/>
        <v>122</v>
      </c>
      <c r="P3283" s="12">
        <f t="shared" si="206"/>
        <v>129.36000000000001</v>
      </c>
      <c r="Q3283" s="13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5"/>
        <v>103</v>
      </c>
      <c r="P3284" s="12">
        <f t="shared" si="206"/>
        <v>134.26</v>
      </c>
      <c r="Q3284" s="13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500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5"/>
        <v>168</v>
      </c>
      <c r="P3285" s="12">
        <f t="shared" si="206"/>
        <v>17.829999999999998</v>
      </c>
      <c r="Q3285" s="13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5"/>
        <v>102</v>
      </c>
      <c r="P3286" s="12">
        <f t="shared" si="206"/>
        <v>203.2</v>
      </c>
      <c r="Q3286" s="13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5"/>
        <v>112</v>
      </c>
      <c r="P3287" s="12">
        <f t="shared" si="206"/>
        <v>69.19</v>
      </c>
      <c r="Q3287" s="13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5"/>
        <v>102</v>
      </c>
      <c r="P3288" s="12">
        <f t="shared" si="206"/>
        <v>125.12</v>
      </c>
      <c r="Q3288" s="13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5"/>
        <v>100</v>
      </c>
      <c r="P3289" s="12">
        <f t="shared" si="206"/>
        <v>73.53</v>
      </c>
      <c r="Q3289" s="13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5"/>
        <v>100</v>
      </c>
      <c r="P3290" s="12">
        <f t="shared" si="206"/>
        <v>48.44</v>
      </c>
      <c r="Q3290" s="13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5"/>
        <v>133</v>
      </c>
      <c r="P3291" s="12">
        <f t="shared" si="206"/>
        <v>26.61</v>
      </c>
      <c r="Q3291" s="13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5"/>
        <v>121</v>
      </c>
      <c r="P3292" s="12">
        <f t="shared" si="206"/>
        <v>33.67</v>
      </c>
      <c r="Q3292" s="13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5"/>
        <v>114</v>
      </c>
      <c r="P3293" s="12">
        <f t="shared" si="206"/>
        <v>40.71</v>
      </c>
      <c r="Q3293" s="13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500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5"/>
        <v>58</v>
      </c>
      <c r="P3294" s="12">
        <f t="shared" si="206"/>
        <v>19.27</v>
      </c>
      <c r="Q3294" s="13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5"/>
        <v>170</v>
      </c>
      <c r="P3295" s="12">
        <f t="shared" si="206"/>
        <v>84.29</v>
      </c>
      <c r="Q3295" s="13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500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5"/>
        <v>142</v>
      </c>
      <c r="P3296" s="12">
        <f t="shared" si="206"/>
        <v>29.58</v>
      </c>
      <c r="Q3296" s="13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500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5"/>
        <v>144</v>
      </c>
      <c r="P3297" s="12">
        <f t="shared" si="206"/>
        <v>26.67</v>
      </c>
      <c r="Q3297" s="13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5"/>
        <v>144</v>
      </c>
      <c r="P3298" s="12">
        <f t="shared" si="206"/>
        <v>45.98</v>
      </c>
      <c r="Q3298" s="13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5"/>
        <v>100</v>
      </c>
      <c r="P3299" s="12">
        <f t="shared" si="206"/>
        <v>125.09</v>
      </c>
      <c r="Q3299" s="13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5"/>
        <v>102</v>
      </c>
      <c r="P3300" s="12">
        <f t="shared" si="206"/>
        <v>141.29</v>
      </c>
      <c r="Q3300" s="13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5"/>
        <v>116</v>
      </c>
      <c r="P3301" s="12">
        <f t="shared" si="206"/>
        <v>55.33</v>
      </c>
      <c r="Q3301" s="13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5"/>
        <v>136</v>
      </c>
      <c r="P3302" s="12">
        <f t="shared" si="206"/>
        <v>46.42</v>
      </c>
      <c r="Q3302" s="13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5"/>
        <v>133</v>
      </c>
      <c r="P3303" s="12">
        <f t="shared" si="206"/>
        <v>57.2</v>
      </c>
      <c r="Q3303" s="13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5"/>
        <v>103</v>
      </c>
      <c r="P3304" s="12">
        <f t="shared" si="206"/>
        <v>173.7</v>
      </c>
      <c r="Q3304" s="13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5"/>
        <v>116</v>
      </c>
      <c r="P3305" s="12">
        <f t="shared" si="206"/>
        <v>59.6</v>
      </c>
      <c r="Q3305" s="13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5"/>
        <v>105</v>
      </c>
      <c r="P3306" s="12">
        <f t="shared" si="206"/>
        <v>89.59</v>
      </c>
      <c r="Q3306" s="13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5"/>
        <v>102</v>
      </c>
      <c r="P3307" s="12">
        <f t="shared" si="206"/>
        <v>204.05</v>
      </c>
      <c r="Q3307" s="13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5"/>
        <v>175</v>
      </c>
      <c r="P3308" s="12">
        <f t="shared" si="206"/>
        <v>48.7</v>
      </c>
      <c r="Q3308" s="13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5"/>
        <v>107</v>
      </c>
      <c r="P3309" s="12">
        <f t="shared" si="206"/>
        <v>53.34</v>
      </c>
      <c r="Q3309" s="13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5"/>
        <v>122</v>
      </c>
      <c r="P3310" s="12">
        <f t="shared" si="206"/>
        <v>75.09</v>
      </c>
      <c r="Q3310" s="13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500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5"/>
        <v>112</v>
      </c>
      <c r="P3311" s="12">
        <f t="shared" si="206"/>
        <v>18</v>
      </c>
      <c r="Q3311" s="13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5"/>
        <v>100</v>
      </c>
      <c r="P3312" s="12">
        <f t="shared" si="206"/>
        <v>209.84</v>
      </c>
      <c r="Q3312" s="13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5"/>
        <v>110</v>
      </c>
      <c r="P3313" s="12">
        <f t="shared" si="206"/>
        <v>61.02</v>
      </c>
      <c r="Q3313" s="13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5"/>
        <v>100</v>
      </c>
      <c r="P3314" s="12">
        <f t="shared" si="206"/>
        <v>61</v>
      </c>
      <c r="Q3314" s="13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5"/>
        <v>116</v>
      </c>
      <c r="P3315" s="12">
        <f t="shared" si="206"/>
        <v>80.03</v>
      </c>
      <c r="Q3315" s="13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500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5"/>
        <v>337</v>
      </c>
      <c r="P3316" s="12">
        <f t="shared" si="206"/>
        <v>29.07</v>
      </c>
      <c r="Q3316" s="13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5"/>
        <v>110</v>
      </c>
      <c r="P3317" s="12">
        <f t="shared" si="206"/>
        <v>49.44</v>
      </c>
      <c r="Q3317" s="13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5"/>
        <v>100</v>
      </c>
      <c r="P3318" s="12">
        <f t="shared" si="206"/>
        <v>93.98</v>
      </c>
      <c r="Q3318" s="13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5"/>
        <v>106</v>
      </c>
      <c r="P3319" s="12">
        <f t="shared" si="206"/>
        <v>61.94</v>
      </c>
      <c r="Q3319" s="13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5"/>
        <v>126</v>
      </c>
      <c r="P3320" s="12">
        <f t="shared" si="206"/>
        <v>78.5</v>
      </c>
      <c r="Q3320" s="13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5"/>
        <v>108</v>
      </c>
      <c r="P3321" s="12">
        <f t="shared" si="206"/>
        <v>33.75</v>
      </c>
      <c r="Q3321" s="13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5"/>
        <v>101</v>
      </c>
      <c r="P3322" s="12">
        <f t="shared" si="206"/>
        <v>66.45</v>
      </c>
      <c r="Q3322" s="13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5"/>
        <v>107</v>
      </c>
      <c r="P3323" s="12">
        <f t="shared" si="206"/>
        <v>35.799999999999997</v>
      </c>
      <c r="Q3323" s="13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5"/>
        <v>102</v>
      </c>
      <c r="P3324" s="12">
        <f t="shared" si="206"/>
        <v>145.65</v>
      </c>
      <c r="Q3324" s="13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5"/>
        <v>126</v>
      </c>
      <c r="P3325" s="12">
        <f t="shared" si="206"/>
        <v>25.69</v>
      </c>
      <c r="Q3325" s="13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5"/>
        <v>102</v>
      </c>
      <c r="P3326" s="12">
        <f t="shared" si="206"/>
        <v>152.5</v>
      </c>
      <c r="Q3326" s="13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500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5"/>
        <v>90</v>
      </c>
      <c r="P3327" s="12">
        <f t="shared" si="206"/>
        <v>30</v>
      </c>
      <c r="Q3327" s="13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5"/>
        <v>101</v>
      </c>
      <c r="P3328" s="12">
        <f t="shared" si="206"/>
        <v>142.28</v>
      </c>
      <c r="Q3328" s="13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500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5"/>
        <v>162</v>
      </c>
      <c r="P3329" s="12">
        <f t="shared" si="206"/>
        <v>24.55</v>
      </c>
      <c r="Q3329" s="13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5"/>
        <v>146</v>
      </c>
      <c r="P3330" s="12">
        <f t="shared" si="206"/>
        <v>292.77999999999997</v>
      </c>
      <c r="Q3330" s="13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9">ROUND(E3331/D3331*100,0)</f>
        <v>117</v>
      </c>
      <c r="P3331" s="12">
        <f t="shared" ref="P3331:P3394" si="210">IFERROR(ROUND(E3331/L3331,2),0)</f>
        <v>44.92</v>
      </c>
      <c r="Q3331" s="13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9"/>
        <v>106</v>
      </c>
      <c r="P3332" s="12">
        <f t="shared" si="210"/>
        <v>23.1</v>
      </c>
      <c r="Q3332" s="13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9"/>
        <v>105</v>
      </c>
      <c r="P3333" s="12">
        <f t="shared" si="210"/>
        <v>80.400000000000006</v>
      </c>
      <c r="Q3333" s="13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9"/>
        <v>100</v>
      </c>
      <c r="P3334" s="12">
        <f t="shared" si="210"/>
        <v>72.290000000000006</v>
      </c>
      <c r="Q3334" s="13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9"/>
        <v>105</v>
      </c>
      <c r="P3335" s="12">
        <f t="shared" si="210"/>
        <v>32.97</v>
      </c>
      <c r="Q3335" s="13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9"/>
        <v>139</v>
      </c>
      <c r="P3336" s="12">
        <f t="shared" si="210"/>
        <v>116.65</v>
      </c>
      <c r="Q3336" s="13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9"/>
        <v>100</v>
      </c>
      <c r="P3337" s="12">
        <f t="shared" si="210"/>
        <v>79.62</v>
      </c>
      <c r="Q3337" s="13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500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9"/>
        <v>50</v>
      </c>
      <c r="P3338" s="12">
        <f t="shared" si="210"/>
        <v>27.78</v>
      </c>
      <c r="Q3338" s="13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9"/>
        <v>110</v>
      </c>
      <c r="P3339" s="12">
        <f t="shared" si="210"/>
        <v>81.03</v>
      </c>
      <c r="Q3339" s="13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9"/>
        <v>102</v>
      </c>
      <c r="P3340" s="12">
        <f t="shared" si="210"/>
        <v>136.85</v>
      </c>
      <c r="Q3340" s="13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9"/>
        <v>104</v>
      </c>
      <c r="P3341" s="12">
        <f t="shared" si="210"/>
        <v>177.62</v>
      </c>
      <c r="Q3341" s="13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9"/>
        <v>138</v>
      </c>
      <c r="P3342" s="12">
        <f t="shared" si="210"/>
        <v>109.08</v>
      </c>
      <c r="Q3342" s="13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9"/>
        <v>100</v>
      </c>
      <c r="P3343" s="12">
        <f t="shared" si="210"/>
        <v>119.64</v>
      </c>
      <c r="Q3343" s="13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9"/>
        <v>102</v>
      </c>
      <c r="P3344" s="12">
        <f t="shared" si="210"/>
        <v>78.209999999999994</v>
      </c>
      <c r="Q3344" s="13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500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9"/>
        <v>240</v>
      </c>
      <c r="P3345" s="12">
        <f t="shared" si="210"/>
        <v>52.17</v>
      </c>
      <c r="Q3345" s="13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9"/>
        <v>101</v>
      </c>
      <c r="P3346" s="12">
        <f t="shared" si="210"/>
        <v>114.13</v>
      </c>
      <c r="Q3346" s="13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9"/>
        <v>130</v>
      </c>
      <c r="P3347" s="12">
        <f t="shared" si="210"/>
        <v>50</v>
      </c>
      <c r="Q3347" s="13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9"/>
        <v>110</v>
      </c>
      <c r="P3348" s="12">
        <f t="shared" si="210"/>
        <v>91.67</v>
      </c>
      <c r="Q3348" s="13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9"/>
        <v>119</v>
      </c>
      <c r="P3349" s="12">
        <f t="shared" si="210"/>
        <v>108.59</v>
      </c>
      <c r="Q3349" s="13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9"/>
        <v>100</v>
      </c>
      <c r="P3350" s="12">
        <f t="shared" si="210"/>
        <v>69.819999999999993</v>
      </c>
      <c r="Q3350" s="13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9"/>
        <v>153</v>
      </c>
      <c r="P3351" s="12">
        <f t="shared" si="210"/>
        <v>109.57</v>
      </c>
      <c r="Q3351" s="13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9"/>
        <v>104</v>
      </c>
      <c r="P3352" s="12">
        <f t="shared" si="210"/>
        <v>71.67</v>
      </c>
      <c r="Q3352" s="13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9"/>
        <v>101</v>
      </c>
      <c r="P3353" s="12">
        <f t="shared" si="210"/>
        <v>93.61</v>
      </c>
      <c r="Q3353" s="13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9"/>
        <v>108</v>
      </c>
      <c r="P3354" s="12">
        <f t="shared" si="210"/>
        <v>76.8</v>
      </c>
      <c r="Q3354" s="13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9"/>
        <v>315</v>
      </c>
      <c r="P3355" s="12">
        <f t="shared" si="210"/>
        <v>35.799999999999997</v>
      </c>
      <c r="Q3355" s="13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9"/>
        <v>102</v>
      </c>
      <c r="P3356" s="12">
        <f t="shared" si="210"/>
        <v>55.6</v>
      </c>
      <c r="Q3356" s="13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9"/>
        <v>126</v>
      </c>
      <c r="P3357" s="12">
        <f t="shared" si="210"/>
        <v>147.33000000000001</v>
      </c>
      <c r="Q3357" s="13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9"/>
        <v>101</v>
      </c>
      <c r="P3358" s="12">
        <f t="shared" si="210"/>
        <v>56.33</v>
      </c>
      <c r="Q3358" s="13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9"/>
        <v>101</v>
      </c>
      <c r="P3359" s="12">
        <f t="shared" si="210"/>
        <v>96.19</v>
      </c>
      <c r="Q3359" s="13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9"/>
        <v>103</v>
      </c>
      <c r="P3360" s="12">
        <f t="shared" si="210"/>
        <v>63.57</v>
      </c>
      <c r="Q3360" s="13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9"/>
        <v>106</v>
      </c>
      <c r="P3361" s="12">
        <f t="shared" si="210"/>
        <v>184.78</v>
      </c>
      <c r="Q3361" s="13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9"/>
        <v>101</v>
      </c>
      <c r="P3362" s="12">
        <f t="shared" si="210"/>
        <v>126.72</v>
      </c>
      <c r="Q3362" s="13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9"/>
        <v>113</v>
      </c>
      <c r="P3363" s="12">
        <f t="shared" si="210"/>
        <v>83.43</v>
      </c>
      <c r="Q3363" s="13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9"/>
        <v>218</v>
      </c>
      <c r="P3364" s="12">
        <f t="shared" si="210"/>
        <v>54.5</v>
      </c>
      <c r="Q3364" s="13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9"/>
        <v>101</v>
      </c>
      <c r="P3365" s="12">
        <f t="shared" si="210"/>
        <v>302.31</v>
      </c>
      <c r="Q3365" s="13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9"/>
        <v>106</v>
      </c>
      <c r="P3366" s="12">
        <f t="shared" si="210"/>
        <v>44.14</v>
      </c>
      <c r="Q3366" s="13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9"/>
        <v>104</v>
      </c>
      <c r="P3367" s="12">
        <f t="shared" si="210"/>
        <v>866.67</v>
      </c>
      <c r="Q3367" s="13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9"/>
        <v>221</v>
      </c>
      <c r="P3368" s="12">
        <f t="shared" si="210"/>
        <v>61.39</v>
      </c>
      <c r="Q3368" s="13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500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9"/>
        <v>178</v>
      </c>
      <c r="P3369" s="12">
        <f t="shared" si="210"/>
        <v>29.67</v>
      </c>
      <c r="Q3369" s="13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9"/>
        <v>105</v>
      </c>
      <c r="P3370" s="12">
        <f t="shared" si="210"/>
        <v>45.48</v>
      </c>
      <c r="Q3370" s="13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9"/>
        <v>104</v>
      </c>
      <c r="P3371" s="12">
        <f t="shared" si="210"/>
        <v>96.2</v>
      </c>
      <c r="Q3371" s="13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9"/>
        <v>118</v>
      </c>
      <c r="P3372" s="12">
        <f t="shared" si="210"/>
        <v>67.92</v>
      </c>
      <c r="Q3372" s="13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500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9"/>
        <v>55</v>
      </c>
      <c r="P3373" s="12">
        <f t="shared" si="210"/>
        <v>30.78</v>
      </c>
      <c r="Q3373" s="13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9"/>
        <v>104</v>
      </c>
      <c r="P3374" s="12">
        <f t="shared" si="210"/>
        <v>38.33</v>
      </c>
      <c r="Q3374" s="13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9"/>
        <v>100</v>
      </c>
      <c r="P3375" s="12">
        <f t="shared" si="210"/>
        <v>66.83</v>
      </c>
      <c r="Q3375" s="13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9"/>
        <v>107</v>
      </c>
      <c r="P3376" s="12">
        <f t="shared" si="210"/>
        <v>71.73</v>
      </c>
      <c r="Q3376" s="13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9"/>
        <v>100</v>
      </c>
      <c r="P3377" s="12">
        <f t="shared" si="210"/>
        <v>176.47</v>
      </c>
      <c r="Q3377" s="13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9"/>
        <v>100</v>
      </c>
      <c r="P3378" s="12">
        <f t="shared" si="210"/>
        <v>421.11</v>
      </c>
      <c r="Q3378" s="13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9"/>
        <v>101</v>
      </c>
      <c r="P3379" s="12">
        <f t="shared" si="210"/>
        <v>104.99</v>
      </c>
      <c r="Q3379" s="13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500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9"/>
        <v>118</v>
      </c>
      <c r="P3380" s="12">
        <f t="shared" si="210"/>
        <v>28.19</v>
      </c>
      <c r="Q3380" s="13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9"/>
        <v>104</v>
      </c>
      <c r="P3381" s="12">
        <f t="shared" si="210"/>
        <v>54.55</v>
      </c>
      <c r="Q3381" s="13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9"/>
        <v>104</v>
      </c>
      <c r="P3382" s="12">
        <f t="shared" si="210"/>
        <v>111.89</v>
      </c>
      <c r="Q3382" s="13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9"/>
        <v>102</v>
      </c>
      <c r="P3383" s="12">
        <f t="shared" si="210"/>
        <v>85.21</v>
      </c>
      <c r="Q3383" s="13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9"/>
        <v>101</v>
      </c>
      <c r="P3384" s="12">
        <f t="shared" si="210"/>
        <v>76.650000000000006</v>
      </c>
      <c r="Q3384" s="13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9"/>
        <v>112</v>
      </c>
      <c r="P3385" s="12">
        <f t="shared" si="210"/>
        <v>65.17</v>
      </c>
      <c r="Q3385" s="13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9"/>
        <v>100</v>
      </c>
      <c r="P3386" s="12">
        <f t="shared" si="210"/>
        <v>93.76</v>
      </c>
      <c r="Q3386" s="13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9"/>
        <v>100</v>
      </c>
      <c r="P3387" s="12">
        <f t="shared" si="210"/>
        <v>133.33000000000001</v>
      </c>
      <c r="Q3387" s="13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9"/>
        <v>105</v>
      </c>
      <c r="P3388" s="12">
        <f t="shared" si="210"/>
        <v>51.22</v>
      </c>
      <c r="Q3388" s="13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9"/>
        <v>117</v>
      </c>
      <c r="P3389" s="12">
        <f t="shared" si="210"/>
        <v>100.17</v>
      </c>
      <c r="Q3389" s="13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9"/>
        <v>104</v>
      </c>
      <c r="P3390" s="12">
        <f t="shared" si="210"/>
        <v>34.6</v>
      </c>
      <c r="Q3390" s="13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9"/>
        <v>115</v>
      </c>
      <c r="P3391" s="12">
        <f t="shared" si="210"/>
        <v>184.68</v>
      </c>
      <c r="Q3391" s="13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9"/>
        <v>102</v>
      </c>
      <c r="P3392" s="12">
        <f t="shared" si="210"/>
        <v>69.819999999999993</v>
      </c>
      <c r="Q3392" s="13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9"/>
        <v>223</v>
      </c>
      <c r="P3393" s="12">
        <f t="shared" si="210"/>
        <v>61.94</v>
      </c>
      <c r="Q3393" s="13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9"/>
        <v>100</v>
      </c>
      <c r="P3394" s="12">
        <f t="shared" si="210"/>
        <v>41.67</v>
      </c>
      <c r="Q3394" s="13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3">ROUND(E3395/D3395*100,0)</f>
        <v>106</v>
      </c>
      <c r="P3395" s="12">
        <f t="shared" ref="P3395:P3458" si="214">IFERROR(ROUND(E3395/L3395,2),0)</f>
        <v>36.07</v>
      </c>
      <c r="Q3395" s="13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500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3"/>
        <v>157</v>
      </c>
      <c r="P3396" s="12">
        <f t="shared" si="214"/>
        <v>29</v>
      </c>
      <c r="Q3396" s="13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3"/>
        <v>184</v>
      </c>
      <c r="P3397" s="12">
        <f t="shared" si="214"/>
        <v>24.21</v>
      </c>
      <c r="Q3397" s="13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3"/>
        <v>104</v>
      </c>
      <c r="P3398" s="12">
        <f t="shared" si="214"/>
        <v>55.89</v>
      </c>
      <c r="Q3398" s="13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500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3"/>
        <v>56</v>
      </c>
      <c r="P3399" s="12">
        <f t="shared" si="214"/>
        <v>11.67</v>
      </c>
      <c r="Q3399" s="13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3"/>
        <v>111</v>
      </c>
      <c r="P3400" s="12">
        <f t="shared" si="214"/>
        <v>68.349999999999994</v>
      </c>
      <c r="Q3400" s="13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3"/>
        <v>104</v>
      </c>
      <c r="P3401" s="12">
        <f t="shared" si="214"/>
        <v>27.07</v>
      </c>
      <c r="Q3401" s="13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3"/>
        <v>100</v>
      </c>
      <c r="P3402" s="12">
        <f t="shared" si="214"/>
        <v>118.13</v>
      </c>
      <c r="Q3402" s="13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3"/>
        <v>102</v>
      </c>
      <c r="P3403" s="12">
        <f t="shared" si="214"/>
        <v>44.76</v>
      </c>
      <c r="Q3403" s="13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3"/>
        <v>110</v>
      </c>
      <c r="P3404" s="12">
        <f t="shared" si="214"/>
        <v>99.79</v>
      </c>
      <c r="Q3404" s="13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3"/>
        <v>100</v>
      </c>
      <c r="P3405" s="12">
        <f t="shared" si="214"/>
        <v>117.65</v>
      </c>
      <c r="Q3405" s="13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3"/>
        <v>122</v>
      </c>
      <c r="P3406" s="12">
        <f t="shared" si="214"/>
        <v>203.33</v>
      </c>
      <c r="Q3406" s="13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500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3"/>
        <v>96</v>
      </c>
      <c r="P3407" s="12">
        <f t="shared" si="214"/>
        <v>28.32</v>
      </c>
      <c r="Q3407" s="13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3"/>
        <v>100</v>
      </c>
      <c r="P3408" s="12">
        <f t="shared" si="214"/>
        <v>110.23</v>
      </c>
      <c r="Q3408" s="13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3"/>
        <v>107</v>
      </c>
      <c r="P3409" s="12">
        <f t="shared" si="214"/>
        <v>31.97</v>
      </c>
      <c r="Q3409" s="13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3"/>
        <v>211</v>
      </c>
      <c r="P3410" s="12">
        <f t="shared" si="214"/>
        <v>58.61</v>
      </c>
      <c r="Q3410" s="13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3"/>
        <v>124</v>
      </c>
      <c r="P3411" s="12">
        <f t="shared" si="214"/>
        <v>29.43</v>
      </c>
      <c r="Q3411" s="13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3"/>
        <v>109</v>
      </c>
      <c r="P3412" s="12">
        <f t="shared" si="214"/>
        <v>81.38</v>
      </c>
      <c r="Q3412" s="13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3"/>
        <v>104</v>
      </c>
      <c r="P3413" s="12">
        <f t="shared" si="214"/>
        <v>199.17</v>
      </c>
      <c r="Q3413" s="13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3"/>
        <v>100</v>
      </c>
      <c r="P3414" s="12">
        <f t="shared" si="214"/>
        <v>115.38</v>
      </c>
      <c r="Q3414" s="13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3"/>
        <v>130</v>
      </c>
      <c r="P3415" s="12">
        <f t="shared" si="214"/>
        <v>46.43</v>
      </c>
      <c r="Q3415" s="13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3"/>
        <v>104</v>
      </c>
      <c r="P3416" s="12">
        <f t="shared" si="214"/>
        <v>70.569999999999993</v>
      </c>
      <c r="Q3416" s="13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500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3"/>
        <v>40</v>
      </c>
      <c r="P3417" s="12">
        <f t="shared" si="214"/>
        <v>22.22</v>
      </c>
      <c r="Q3417" s="13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3"/>
        <v>120</v>
      </c>
      <c r="P3418" s="12">
        <f t="shared" si="214"/>
        <v>159.47</v>
      </c>
      <c r="Q3418" s="13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3"/>
        <v>100</v>
      </c>
      <c r="P3419" s="12">
        <f t="shared" si="214"/>
        <v>37.78</v>
      </c>
      <c r="Q3419" s="13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3"/>
        <v>101</v>
      </c>
      <c r="P3420" s="12">
        <f t="shared" si="214"/>
        <v>72.05</v>
      </c>
      <c r="Q3420" s="13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3"/>
        <v>107</v>
      </c>
      <c r="P3421" s="12">
        <f t="shared" si="214"/>
        <v>63.7</v>
      </c>
      <c r="Q3421" s="13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500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3"/>
        <v>193</v>
      </c>
      <c r="P3422" s="12">
        <f t="shared" si="214"/>
        <v>28.41</v>
      </c>
      <c r="Q3422" s="13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3"/>
        <v>101</v>
      </c>
      <c r="P3423" s="12">
        <f t="shared" si="214"/>
        <v>103.21</v>
      </c>
      <c r="Q3423" s="13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3"/>
        <v>109</v>
      </c>
      <c r="P3424" s="12">
        <f t="shared" si="214"/>
        <v>71.150000000000006</v>
      </c>
      <c r="Q3424" s="13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500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3"/>
        <v>70</v>
      </c>
      <c r="P3425" s="12">
        <f t="shared" si="214"/>
        <v>35</v>
      </c>
      <c r="Q3425" s="13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3"/>
        <v>104</v>
      </c>
      <c r="P3426" s="12">
        <f t="shared" si="214"/>
        <v>81.78</v>
      </c>
      <c r="Q3426" s="13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3"/>
        <v>103</v>
      </c>
      <c r="P3427" s="12">
        <f t="shared" si="214"/>
        <v>297.02999999999997</v>
      </c>
      <c r="Q3427" s="13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3"/>
        <v>108</v>
      </c>
      <c r="P3428" s="12">
        <f t="shared" si="214"/>
        <v>46.61</v>
      </c>
      <c r="Q3428" s="13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3"/>
        <v>100</v>
      </c>
      <c r="P3429" s="12">
        <f t="shared" si="214"/>
        <v>51.72</v>
      </c>
      <c r="Q3429" s="13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3"/>
        <v>103</v>
      </c>
      <c r="P3430" s="12">
        <f t="shared" si="214"/>
        <v>40.29</v>
      </c>
      <c r="Q3430" s="13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500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3"/>
        <v>39</v>
      </c>
      <c r="P3431" s="12">
        <f t="shared" si="214"/>
        <v>16.25</v>
      </c>
      <c r="Q3431" s="13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3"/>
        <v>109</v>
      </c>
      <c r="P3432" s="12">
        <f t="shared" si="214"/>
        <v>30.15</v>
      </c>
      <c r="Q3432" s="13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3"/>
        <v>100</v>
      </c>
      <c r="P3433" s="12">
        <f t="shared" si="214"/>
        <v>95.24</v>
      </c>
      <c r="Q3433" s="13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3"/>
        <v>110</v>
      </c>
      <c r="P3434" s="12">
        <f t="shared" si="214"/>
        <v>52.21</v>
      </c>
      <c r="Q3434" s="13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3"/>
        <v>100</v>
      </c>
      <c r="P3435" s="12">
        <f t="shared" si="214"/>
        <v>134.15</v>
      </c>
      <c r="Q3435" s="13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3"/>
        <v>106</v>
      </c>
      <c r="P3436" s="12">
        <f t="shared" si="214"/>
        <v>62.83</v>
      </c>
      <c r="Q3436" s="13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3"/>
        <v>112</v>
      </c>
      <c r="P3437" s="12">
        <f t="shared" si="214"/>
        <v>58.95</v>
      </c>
      <c r="Q3437" s="13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3"/>
        <v>106</v>
      </c>
      <c r="P3438" s="12">
        <f t="shared" si="214"/>
        <v>143.11000000000001</v>
      </c>
      <c r="Q3438" s="13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3"/>
        <v>101</v>
      </c>
      <c r="P3439" s="12">
        <f t="shared" si="214"/>
        <v>84.17</v>
      </c>
      <c r="Q3439" s="13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3"/>
        <v>104</v>
      </c>
      <c r="P3440" s="12">
        <f t="shared" si="214"/>
        <v>186.07</v>
      </c>
      <c r="Q3440" s="13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3"/>
        <v>135</v>
      </c>
      <c r="P3441" s="12">
        <f t="shared" si="214"/>
        <v>89.79</v>
      </c>
      <c r="Q3441" s="13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3"/>
        <v>105</v>
      </c>
      <c r="P3442" s="12">
        <f t="shared" si="214"/>
        <v>64.16</v>
      </c>
      <c r="Q3442" s="13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3"/>
        <v>103</v>
      </c>
      <c r="P3443" s="12">
        <f t="shared" si="214"/>
        <v>59.65</v>
      </c>
      <c r="Q3443" s="13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500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3"/>
        <v>50</v>
      </c>
      <c r="P3444" s="12">
        <f t="shared" si="214"/>
        <v>31.25</v>
      </c>
      <c r="Q3444" s="13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3"/>
        <v>186</v>
      </c>
      <c r="P3445" s="12">
        <f t="shared" si="214"/>
        <v>41.22</v>
      </c>
      <c r="Q3445" s="13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500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3"/>
        <v>173</v>
      </c>
      <c r="P3446" s="12">
        <f t="shared" si="214"/>
        <v>43.35</v>
      </c>
      <c r="Q3446" s="13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3"/>
        <v>100</v>
      </c>
      <c r="P3447" s="12">
        <f t="shared" si="214"/>
        <v>64.52</v>
      </c>
      <c r="Q3447" s="13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3"/>
        <v>108</v>
      </c>
      <c r="P3448" s="12">
        <f t="shared" si="214"/>
        <v>43.28</v>
      </c>
      <c r="Q3448" s="13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3"/>
        <v>108</v>
      </c>
      <c r="P3449" s="12">
        <f t="shared" si="214"/>
        <v>77</v>
      </c>
      <c r="Q3449" s="13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3"/>
        <v>110</v>
      </c>
      <c r="P3450" s="12">
        <f t="shared" si="214"/>
        <v>51.22</v>
      </c>
      <c r="Q3450" s="13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500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3"/>
        <v>273</v>
      </c>
      <c r="P3451" s="12">
        <f t="shared" si="214"/>
        <v>68.25</v>
      </c>
      <c r="Q3451" s="13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3"/>
        <v>152</v>
      </c>
      <c r="P3452" s="12">
        <f t="shared" si="214"/>
        <v>19.489999999999998</v>
      </c>
      <c r="Q3452" s="13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500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3"/>
        <v>132</v>
      </c>
      <c r="P3453" s="12">
        <f t="shared" si="214"/>
        <v>41.13</v>
      </c>
      <c r="Q3453" s="13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3"/>
        <v>153</v>
      </c>
      <c r="P3454" s="12">
        <f t="shared" si="214"/>
        <v>41.41</v>
      </c>
      <c r="Q3454" s="13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500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3"/>
        <v>77</v>
      </c>
      <c r="P3455" s="12">
        <f t="shared" si="214"/>
        <v>27.5</v>
      </c>
      <c r="Q3455" s="13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500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3"/>
        <v>141</v>
      </c>
      <c r="P3456" s="12">
        <f t="shared" si="214"/>
        <v>33.57</v>
      </c>
      <c r="Q3456" s="13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3"/>
        <v>101</v>
      </c>
      <c r="P3457" s="12">
        <f t="shared" si="214"/>
        <v>145.87</v>
      </c>
      <c r="Q3457" s="13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3"/>
        <v>191</v>
      </c>
      <c r="P3458" s="12">
        <f t="shared" si="214"/>
        <v>358.69</v>
      </c>
      <c r="Q3458" s="13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7">ROUND(E3459/D3459*100,0)</f>
        <v>140</v>
      </c>
      <c r="P3459" s="12">
        <f t="shared" ref="P3459:P3522" si="218">IFERROR(ROUND(E3459/L3459,2),0)</f>
        <v>50.98</v>
      </c>
      <c r="Q3459" s="13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500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7"/>
        <v>243</v>
      </c>
      <c r="P3460" s="12">
        <f t="shared" si="218"/>
        <v>45.04</v>
      </c>
      <c r="Q3460" s="13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7"/>
        <v>126</v>
      </c>
      <c r="P3461" s="12">
        <f t="shared" si="218"/>
        <v>17.53</v>
      </c>
      <c r="Q3461" s="13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7"/>
        <v>190</v>
      </c>
      <c r="P3462" s="12">
        <f t="shared" si="218"/>
        <v>50</v>
      </c>
      <c r="Q3462" s="13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7"/>
        <v>139</v>
      </c>
      <c r="P3463" s="12">
        <f t="shared" si="218"/>
        <v>57.92</v>
      </c>
      <c r="Q3463" s="13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500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7"/>
        <v>101</v>
      </c>
      <c r="P3464" s="12">
        <f t="shared" si="218"/>
        <v>29.71</v>
      </c>
      <c r="Q3464" s="13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7"/>
        <v>103</v>
      </c>
      <c r="P3465" s="12">
        <f t="shared" si="218"/>
        <v>90.68</v>
      </c>
      <c r="Q3465" s="13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7"/>
        <v>102</v>
      </c>
      <c r="P3466" s="12">
        <f t="shared" si="218"/>
        <v>55.01</v>
      </c>
      <c r="Q3466" s="13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7"/>
        <v>103</v>
      </c>
      <c r="P3467" s="12">
        <f t="shared" si="218"/>
        <v>57.22</v>
      </c>
      <c r="Q3467" s="13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7"/>
        <v>127</v>
      </c>
      <c r="P3468" s="12">
        <f t="shared" si="218"/>
        <v>72.95</v>
      </c>
      <c r="Q3468" s="13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7"/>
        <v>101</v>
      </c>
      <c r="P3469" s="12">
        <f t="shared" si="218"/>
        <v>64.47</v>
      </c>
      <c r="Q3469" s="13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7"/>
        <v>122</v>
      </c>
      <c r="P3470" s="12">
        <f t="shared" si="218"/>
        <v>716.35</v>
      </c>
      <c r="Q3470" s="13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7"/>
        <v>113</v>
      </c>
      <c r="P3471" s="12">
        <f t="shared" si="218"/>
        <v>50.4</v>
      </c>
      <c r="Q3471" s="13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500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7"/>
        <v>75</v>
      </c>
      <c r="P3472" s="12">
        <f t="shared" si="218"/>
        <v>41.67</v>
      </c>
      <c r="Q3472" s="13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7"/>
        <v>215</v>
      </c>
      <c r="P3473" s="12">
        <f t="shared" si="218"/>
        <v>35.770000000000003</v>
      </c>
      <c r="Q3473" s="13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7"/>
        <v>102</v>
      </c>
      <c r="P3474" s="12">
        <f t="shared" si="218"/>
        <v>88.74</v>
      </c>
      <c r="Q3474" s="13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7"/>
        <v>100</v>
      </c>
      <c r="P3475" s="12">
        <f t="shared" si="218"/>
        <v>148.47999999999999</v>
      </c>
      <c r="Q3475" s="13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7"/>
        <v>101</v>
      </c>
      <c r="P3476" s="12">
        <f t="shared" si="218"/>
        <v>51.79</v>
      </c>
      <c r="Q3476" s="13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500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7"/>
        <v>68</v>
      </c>
      <c r="P3477" s="12">
        <f t="shared" si="218"/>
        <v>20</v>
      </c>
      <c r="Q3477" s="13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500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7"/>
        <v>62</v>
      </c>
      <c r="P3478" s="12">
        <f t="shared" si="218"/>
        <v>52</v>
      </c>
      <c r="Q3478" s="13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7"/>
        <v>115</v>
      </c>
      <c r="P3479" s="12">
        <f t="shared" si="218"/>
        <v>53.23</v>
      </c>
      <c r="Q3479" s="13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7"/>
        <v>113</v>
      </c>
      <c r="P3480" s="12">
        <f t="shared" si="218"/>
        <v>39.6</v>
      </c>
      <c r="Q3480" s="13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7"/>
        <v>128</v>
      </c>
      <c r="P3481" s="12">
        <f t="shared" si="218"/>
        <v>34.25</v>
      </c>
      <c r="Q3481" s="13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7"/>
        <v>143</v>
      </c>
      <c r="P3482" s="12">
        <f t="shared" si="218"/>
        <v>164.62</v>
      </c>
      <c r="Q3482" s="13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7"/>
        <v>119</v>
      </c>
      <c r="P3483" s="12">
        <f t="shared" si="218"/>
        <v>125.05</v>
      </c>
      <c r="Q3483" s="13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7"/>
        <v>138</v>
      </c>
      <c r="P3484" s="12">
        <f t="shared" si="218"/>
        <v>51.88</v>
      </c>
      <c r="Q3484" s="13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7"/>
        <v>160</v>
      </c>
      <c r="P3485" s="12">
        <f t="shared" si="218"/>
        <v>40.29</v>
      </c>
      <c r="Q3485" s="13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7"/>
        <v>114</v>
      </c>
      <c r="P3486" s="12">
        <f t="shared" si="218"/>
        <v>64.91</v>
      </c>
      <c r="Q3486" s="13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7"/>
        <v>101</v>
      </c>
      <c r="P3487" s="12">
        <f t="shared" si="218"/>
        <v>55.33</v>
      </c>
      <c r="Q3487" s="13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7"/>
        <v>155</v>
      </c>
      <c r="P3488" s="12">
        <f t="shared" si="218"/>
        <v>83.14</v>
      </c>
      <c r="Q3488" s="13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7"/>
        <v>128</v>
      </c>
      <c r="P3489" s="12">
        <f t="shared" si="218"/>
        <v>38.71</v>
      </c>
      <c r="Q3489" s="13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7"/>
        <v>121</v>
      </c>
      <c r="P3490" s="12">
        <f t="shared" si="218"/>
        <v>125.38</v>
      </c>
      <c r="Q3490" s="13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7"/>
        <v>113</v>
      </c>
      <c r="P3491" s="12">
        <f t="shared" si="218"/>
        <v>78.260000000000005</v>
      </c>
      <c r="Q3491" s="13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7"/>
        <v>128</v>
      </c>
      <c r="P3492" s="12">
        <f t="shared" si="218"/>
        <v>47.22</v>
      </c>
      <c r="Q3492" s="13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7"/>
        <v>158</v>
      </c>
      <c r="P3493" s="12">
        <f t="shared" si="218"/>
        <v>79.099999999999994</v>
      </c>
      <c r="Q3493" s="13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7"/>
        <v>105</v>
      </c>
      <c r="P3494" s="12">
        <f t="shared" si="218"/>
        <v>114.29</v>
      </c>
      <c r="Q3494" s="13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7"/>
        <v>100</v>
      </c>
      <c r="P3495" s="12">
        <f t="shared" si="218"/>
        <v>51.72</v>
      </c>
      <c r="Q3495" s="13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500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7"/>
        <v>80</v>
      </c>
      <c r="P3496" s="12">
        <f t="shared" si="218"/>
        <v>30.77</v>
      </c>
      <c r="Q3496" s="13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7"/>
        <v>107</v>
      </c>
      <c r="P3497" s="12">
        <f t="shared" si="218"/>
        <v>74.209999999999994</v>
      </c>
      <c r="Q3497" s="13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7"/>
        <v>124</v>
      </c>
      <c r="P3498" s="12">
        <f t="shared" si="218"/>
        <v>47.85</v>
      </c>
      <c r="Q3498" s="13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7"/>
        <v>109</v>
      </c>
      <c r="P3499" s="12">
        <f t="shared" si="218"/>
        <v>34.409999999999997</v>
      </c>
      <c r="Q3499" s="13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7"/>
        <v>102</v>
      </c>
      <c r="P3500" s="12">
        <f t="shared" si="218"/>
        <v>40.24</v>
      </c>
      <c r="Q3500" s="13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7"/>
        <v>106</v>
      </c>
      <c r="P3501" s="12">
        <f t="shared" si="218"/>
        <v>60.29</v>
      </c>
      <c r="Q3501" s="13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7"/>
        <v>106</v>
      </c>
      <c r="P3502" s="12">
        <f t="shared" si="218"/>
        <v>25.31</v>
      </c>
      <c r="Q3502" s="13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7"/>
        <v>101</v>
      </c>
      <c r="P3503" s="12">
        <f t="shared" si="218"/>
        <v>35.950000000000003</v>
      </c>
      <c r="Q3503" s="13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7"/>
        <v>105</v>
      </c>
      <c r="P3504" s="12">
        <f t="shared" si="218"/>
        <v>136</v>
      </c>
      <c r="Q3504" s="13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7"/>
        <v>108</v>
      </c>
      <c r="P3505" s="12">
        <f t="shared" si="218"/>
        <v>70.760000000000005</v>
      </c>
      <c r="Q3505" s="13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7"/>
        <v>100</v>
      </c>
      <c r="P3506" s="12">
        <f t="shared" si="218"/>
        <v>125</v>
      </c>
      <c r="Q3506" s="13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7"/>
        <v>104</v>
      </c>
      <c r="P3507" s="12">
        <f t="shared" si="218"/>
        <v>66.510000000000005</v>
      </c>
      <c r="Q3507" s="13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7"/>
        <v>102</v>
      </c>
      <c r="P3508" s="12">
        <f t="shared" si="218"/>
        <v>105</v>
      </c>
      <c r="Q3508" s="13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7"/>
        <v>104</v>
      </c>
      <c r="P3509" s="12">
        <f t="shared" si="218"/>
        <v>145</v>
      </c>
      <c r="Q3509" s="13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500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7"/>
        <v>36</v>
      </c>
      <c r="P3510" s="12">
        <f t="shared" si="218"/>
        <v>12</v>
      </c>
      <c r="Q3510" s="13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7"/>
        <v>106</v>
      </c>
      <c r="P3511" s="12">
        <f t="shared" si="218"/>
        <v>96.67</v>
      </c>
      <c r="Q3511" s="13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500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7"/>
        <v>181</v>
      </c>
      <c r="P3512" s="12">
        <f t="shared" si="218"/>
        <v>60.33</v>
      </c>
      <c r="Q3512" s="13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7"/>
        <v>101</v>
      </c>
      <c r="P3513" s="12">
        <f t="shared" si="218"/>
        <v>79.89</v>
      </c>
      <c r="Q3513" s="13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7"/>
        <v>100</v>
      </c>
      <c r="P3514" s="12">
        <f t="shared" si="218"/>
        <v>58.82</v>
      </c>
      <c r="Q3514" s="13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7"/>
        <v>118</v>
      </c>
      <c r="P3515" s="12">
        <f t="shared" si="218"/>
        <v>75.34</v>
      </c>
      <c r="Q3515" s="13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7"/>
        <v>110</v>
      </c>
      <c r="P3516" s="12">
        <f t="shared" si="218"/>
        <v>55</v>
      </c>
      <c r="Q3516" s="13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7"/>
        <v>103</v>
      </c>
      <c r="P3517" s="12">
        <f t="shared" si="218"/>
        <v>66.959999999999994</v>
      </c>
      <c r="Q3517" s="13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7"/>
        <v>100</v>
      </c>
      <c r="P3518" s="12">
        <f t="shared" si="218"/>
        <v>227.27</v>
      </c>
      <c r="Q3518" s="13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7"/>
        <v>100</v>
      </c>
      <c r="P3519" s="12">
        <f t="shared" si="218"/>
        <v>307.69</v>
      </c>
      <c r="Q3519" s="13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7"/>
        <v>110</v>
      </c>
      <c r="P3520" s="12">
        <f t="shared" si="218"/>
        <v>50.02</v>
      </c>
      <c r="Q3520" s="13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7"/>
        <v>101</v>
      </c>
      <c r="P3521" s="12">
        <f t="shared" si="218"/>
        <v>72.39</v>
      </c>
      <c r="Q3521" s="13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7"/>
        <v>101</v>
      </c>
      <c r="P3522" s="12">
        <f t="shared" si="218"/>
        <v>95.95</v>
      </c>
      <c r="Q3522" s="13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500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1">ROUND(E3523/D3523*100,0)</f>
        <v>119</v>
      </c>
      <c r="P3523" s="12">
        <f t="shared" ref="P3523:P3586" si="222">IFERROR(ROUND(E3523/L3523,2),0)</f>
        <v>45.62</v>
      </c>
      <c r="Q3523" s="13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1"/>
        <v>100</v>
      </c>
      <c r="P3524" s="12">
        <f t="shared" si="222"/>
        <v>41.03</v>
      </c>
      <c r="Q3524" s="13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1"/>
        <v>114</v>
      </c>
      <c r="P3525" s="12">
        <f t="shared" si="222"/>
        <v>56.83</v>
      </c>
      <c r="Q3525" s="13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1"/>
        <v>102</v>
      </c>
      <c r="P3526" s="12">
        <f t="shared" si="222"/>
        <v>137.24</v>
      </c>
      <c r="Q3526" s="13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1"/>
        <v>106</v>
      </c>
      <c r="P3527" s="12">
        <f t="shared" si="222"/>
        <v>75.709999999999994</v>
      </c>
      <c r="Q3527" s="13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1"/>
        <v>102</v>
      </c>
      <c r="P3528" s="12">
        <f t="shared" si="222"/>
        <v>99</v>
      </c>
      <c r="Q3528" s="13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1"/>
        <v>117</v>
      </c>
      <c r="P3529" s="12">
        <f t="shared" si="222"/>
        <v>81.569999999999993</v>
      </c>
      <c r="Q3529" s="13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1"/>
        <v>101</v>
      </c>
      <c r="P3530" s="12">
        <f t="shared" si="222"/>
        <v>45.11</v>
      </c>
      <c r="Q3530" s="13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1"/>
        <v>132</v>
      </c>
      <c r="P3531" s="12">
        <f t="shared" si="222"/>
        <v>36.67</v>
      </c>
      <c r="Q3531" s="13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1"/>
        <v>100</v>
      </c>
      <c r="P3532" s="12">
        <f t="shared" si="222"/>
        <v>125</v>
      </c>
      <c r="Q3532" s="13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1"/>
        <v>128</v>
      </c>
      <c r="P3533" s="12">
        <f t="shared" si="222"/>
        <v>49.23</v>
      </c>
      <c r="Q3533" s="13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500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1"/>
        <v>228</v>
      </c>
      <c r="P3534" s="12">
        <f t="shared" si="222"/>
        <v>42.3</v>
      </c>
      <c r="Q3534" s="13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1"/>
        <v>126</v>
      </c>
      <c r="P3535" s="12">
        <f t="shared" si="222"/>
        <v>78.88</v>
      </c>
      <c r="Q3535" s="13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1"/>
        <v>156</v>
      </c>
      <c r="P3536" s="12">
        <f t="shared" si="222"/>
        <v>38.28</v>
      </c>
      <c r="Q3536" s="13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1"/>
        <v>103</v>
      </c>
      <c r="P3537" s="12">
        <f t="shared" si="222"/>
        <v>44.85</v>
      </c>
      <c r="Q3537" s="13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500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1"/>
        <v>46</v>
      </c>
      <c r="P3538" s="12">
        <f t="shared" si="222"/>
        <v>13.53</v>
      </c>
      <c r="Q3538" s="13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500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1"/>
        <v>244</v>
      </c>
      <c r="P3539" s="12">
        <f t="shared" si="222"/>
        <v>43.5</v>
      </c>
      <c r="Q3539" s="13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1"/>
        <v>128</v>
      </c>
      <c r="P3540" s="12">
        <f t="shared" si="222"/>
        <v>30.95</v>
      </c>
      <c r="Q3540" s="13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500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1"/>
        <v>144</v>
      </c>
      <c r="P3541" s="12">
        <f t="shared" si="222"/>
        <v>55.23</v>
      </c>
      <c r="Q3541" s="13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500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1"/>
        <v>74</v>
      </c>
      <c r="P3542" s="12">
        <f t="shared" si="222"/>
        <v>46.13</v>
      </c>
      <c r="Q3542" s="13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1"/>
        <v>105</v>
      </c>
      <c r="P3543" s="12">
        <f t="shared" si="222"/>
        <v>39.380000000000003</v>
      </c>
      <c r="Q3543" s="13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1"/>
        <v>102</v>
      </c>
      <c r="P3544" s="12">
        <f t="shared" si="222"/>
        <v>66.150000000000006</v>
      </c>
      <c r="Q3544" s="13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1"/>
        <v>105</v>
      </c>
      <c r="P3545" s="12">
        <f t="shared" si="222"/>
        <v>54.14</v>
      </c>
      <c r="Q3545" s="13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1"/>
        <v>100</v>
      </c>
      <c r="P3546" s="12">
        <f t="shared" si="222"/>
        <v>104.17</v>
      </c>
      <c r="Q3546" s="13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500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1"/>
        <v>50</v>
      </c>
      <c r="P3547" s="12">
        <f t="shared" si="222"/>
        <v>31.38</v>
      </c>
      <c r="Q3547" s="13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1"/>
        <v>102</v>
      </c>
      <c r="P3548" s="12">
        <f t="shared" si="222"/>
        <v>59.21</v>
      </c>
      <c r="Q3548" s="13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1"/>
        <v>114</v>
      </c>
      <c r="P3549" s="12">
        <f t="shared" si="222"/>
        <v>119.18</v>
      </c>
      <c r="Q3549" s="13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1"/>
        <v>102</v>
      </c>
      <c r="P3550" s="12">
        <f t="shared" si="222"/>
        <v>164.62</v>
      </c>
      <c r="Q3550" s="13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1"/>
        <v>102</v>
      </c>
      <c r="P3551" s="12">
        <f t="shared" si="222"/>
        <v>24.29</v>
      </c>
      <c r="Q3551" s="13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1"/>
        <v>105</v>
      </c>
      <c r="P3552" s="12">
        <f t="shared" si="222"/>
        <v>40.94</v>
      </c>
      <c r="Q3552" s="13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1"/>
        <v>102</v>
      </c>
      <c r="P3553" s="12">
        <f t="shared" si="222"/>
        <v>61.1</v>
      </c>
      <c r="Q3553" s="13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500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1"/>
        <v>155</v>
      </c>
      <c r="P3554" s="12">
        <f t="shared" si="222"/>
        <v>38.65</v>
      </c>
      <c r="Q3554" s="13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1"/>
        <v>106</v>
      </c>
      <c r="P3555" s="12">
        <f t="shared" si="222"/>
        <v>56.2</v>
      </c>
      <c r="Q3555" s="13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1"/>
        <v>113</v>
      </c>
      <c r="P3556" s="12">
        <f t="shared" si="222"/>
        <v>107</v>
      </c>
      <c r="Q3556" s="13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1"/>
        <v>100</v>
      </c>
      <c r="P3557" s="12">
        <f t="shared" si="222"/>
        <v>171.43</v>
      </c>
      <c r="Q3557" s="13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1"/>
        <v>100</v>
      </c>
      <c r="P3558" s="12">
        <f t="shared" si="222"/>
        <v>110.5</v>
      </c>
      <c r="Q3558" s="13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1"/>
        <v>100</v>
      </c>
      <c r="P3559" s="12">
        <f t="shared" si="222"/>
        <v>179.28</v>
      </c>
      <c r="Q3559" s="13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500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1"/>
        <v>101</v>
      </c>
      <c r="P3560" s="12">
        <f t="shared" si="222"/>
        <v>22.91</v>
      </c>
      <c r="Q3560" s="13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1"/>
        <v>104</v>
      </c>
      <c r="P3561" s="12">
        <f t="shared" si="222"/>
        <v>43.13</v>
      </c>
      <c r="Q3561" s="13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1"/>
        <v>108</v>
      </c>
      <c r="P3562" s="12">
        <f t="shared" si="222"/>
        <v>46.89</v>
      </c>
      <c r="Q3562" s="13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1"/>
        <v>102</v>
      </c>
      <c r="P3563" s="12">
        <f t="shared" si="222"/>
        <v>47.41</v>
      </c>
      <c r="Q3563" s="13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500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1"/>
        <v>94</v>
      </c>
      <c r="P3564" s="12">
        <f t="shared" si="222"/>
        <v>15.13</v>
      </c>
      <c r="Q3564" s="13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1"/>
        <v>105</v>
      </c>
      <c r="P3565" s="12">
        <f t="shared" si="222"/>
        <v>21.1</v>
      </c>
      <c r="Q3565" s="13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1"/>
        <v>101</v>
      </c>
      <c r="P3566" s="12">
        <f t="shared" si="222"/>
        <v>59.12</v>
      </c>
      <c r="Q3566" s="13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500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1"/>
        <v>235</v>
      </c>
      <c r="P3567" s="12">
        <f t="shared" si="222"/>
        <v>97.92</v>
      </c>
      <c r="Q3567" s="13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1"/>
        <v>105</v>
      </c>
      <c r="P3568" s="12">
        <f t="shared" si="222"/>
        <v>55.13</v>
      </c>
      <c r="Q3568" s="13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1"/>
        <v>109</v>
      </c>
      <c r="P3569" s="12">
        <f t="shared" si="222"/>
        <v>26.54</v>
      </c>
      <c r="Q3569" s="13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1"/>
        <v>111</v>
      </c>
      <c r="P3570" s="12">
        <f t="shared" si="222"/>
        <v>58.42</v>
      </c>
      <c r="Q3570" s="13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1"/>
        <v>100</v>
      </c>
      <c r="P3571" s="12">
        <f t="shared" si="222"/>
        <v>122.54</v>
      </c>
      <c r="Q3571" s="13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1"/>
        <v>114</v>
      </c>
      <c r="P3572" s="12">
        <f t="shared" si="222"/>
        <v>87.96</v>
      </c>
      <c r="Q3572" s="13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1"/>
        <v>122</v>
      </c>
      <c r="P3573" s="12">
        <f t="shared" si="222"/>
        <v>73.239999999999995</v>
      </c>
      <c r="Q3573" s="13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1"/>
        <v>100</v>
      </c>
      <c r="P3574" s="12">
        <f t="shared" si="222"/>
        <v>55.56</v>
      </c>
      <c r="Q3574" s="13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1"/>
        <v>103</v>
      </c>
      <c r="P3575" s="12">
        <f t="shared" si="222"/>
        <v>39.54</v>
      </c>
      <c r="Q3575" s="13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1"/>
        <v>106</v>
      </c>
      <c r="P3576" s="12">
        <f t="shared" si="222"/>
        <v>136.78</v>
      </c>
      <c r="Q3576" s="13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1"/>
        <v>101</v>
      </c>
      <c r="P3577" s="12">
        <f t="shared" si="222"/>
        <v>99.34</v>
      </c>
      <c r="Q3577" s="13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500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1"/>
        <v>20</v>
      </c>
      <c r="P3578" s="12">
        <f t="shared" si="222"/>
        <v>20</v>
      </c>
      <c r="Q3578" s="13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500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1"/>
        <v>156</v>
      </c>
      <c r="P3579" s="12">
        <f t="shared" si="222"/>
        <v>28.89</v>
      </c>
      <c r="Q3579" s="13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1"/>
        <v>100</v>
      </c>
      <c r="P3580" s="12">
        <f t="shared" si="222"/>
        <v>40.549999999999997</v>
      </c>
      <c r="Q3580" s="13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1"/>
        <v>100</v>
      </c>
      <c r="P3581" s="12">
        <f t="shared" si="222"/>
        <v>35.71</v>
      </c>
      <c r="Q3581" s="13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500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1"/>
        <v>205</v>
      </c>
      <c r="P3582" s="12">
        <f t="shared" si="222"/>
        <v>37.96</v>
      </c>
      <c r="Q3582" s="13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1"/>
        <v>100</v>
      </c>
      <c r="P3583" s="12">
        <f t="shared" si="222"/>
        <v>33.33</v>
      </c>
      <c r="Q3583" s="13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1"/>
        <v>287</v>
      </c>
      <c r="P3584" s="12">
        <f t="shared" si="222"/>
        <v>58.57</v>
      </c>
      <c r="Q3584" s="13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1"/>
        <v>109</v>
      </c>
      <c r="P3585" s="12">
        <f t="shared" si="222"/>
        <v>135.63</v>
      </c>
      <c r="Q3585" s="13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1"/>
        <v>116</v>
      </c>
      <c r="P3586" s="12">
        <f t="shared" si="222"/>
        <v>30.94</v>
      </c>
      <c r="Q3586" s="13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5">ROUND(E3587/D3587*100,0)</f>
        <v>119</v>
      </c>
      <c r="P3587" s="12">
        <f t="shared" ref="P3587:P3650" si="226">IFERROR(ROUND(E3587/L3587,2),0)</f>
        <v>176.09</v>
      </c>
      <c r="Q3587" s="13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5"/>
        <v>109</v>
      </c>
      <c r="P3588" s="12">
        <f t="shared" si="226"/>
        <v>151.97999999999999</v>
      </c>
      <c r="Q3588" s="13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5"/>
        <v>127</v>
      </c>
      <c r="P3589" s="12">
        <f t="shared" si="226"/>
        <v>22.61</v>
      </c>
      <c r="Q3589" s="13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500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5"/>
        <v>40</v>
      </c>
      <c r="P3590" s="12">
        <f t="shared" si="226"/>
        <v>18.27</v>
      </c>
      <c r="Q3590" s="13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5"/>
        <v>128</v>
      </c>
      <c r="P3591" s="12">
        <f t="shared" si="226"/>
        <v>82.26</v>
      </c>
      <c r="Q3591" s="13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5"/>
        <v>100</v>
      </c>
      <c r="P3592" s="12">
        <f t="shared" si="226"/>
        <v>68.53</v>
      </c>
      <c r="Q3592" s="13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500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5"/>
        <v>245</v>
      </c>
      <c r="P3593" s="12">
        <f t="shared" si="226"/>
        <v>68.06</v>
      </c>
      <c r="Q3593" s="13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5"/>
        <v>127</v>
      </c>
      <c r="P3594" s="12">
        <f t="shared" si="226"/>
        <v>72.709999999999994</v>
      </c>
      <c r="Q3594" s="13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5"/>
        <v>111</v>
      </c>
      <c r="P3595" s="12">
        <f t="shared" si="226"/>
        <v>77.19</v>
      </c>
      <c r="Q3595" s="13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5"/>
        <v>126</v>
      </c>
      <c r="P3596" s="12">
        <f t="shared" si="226"/>
        <v>55.97</v>
      </c>
      <c r="Q3596" s="13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5"/>
        <v>119</v>
      </c>
      <c r="P3597" s="12">
        <f t="shared" si="226"/>
        <v>49.69</v>
      </c>
      <c r="Q3597" s="13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5"/>
        <v>108</v>
      </c>
      <c r="P3598" s="12">
        <f t="shared" si="226"/>
        <v>79</v>
      </c>
      <c r="Q3598" s="13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5"/>
        <v>103</v>
      </c>
      <c r="P3599" s="12">
        <f t="shared" si="226"/>
        <v>77.73</v>
      </c>
      <c r="Q3599" s="13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5"/>
        <v>110</v>
      </c>
      <c r="P3600" s="12">
        <f t="shared" si="226"/>
        <v>40.78</v>
      </c>
      <c r="Q3600" s="13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5"/>
        <v>202</v>
      </c>
      <c r="P3601" s="12">
        <f t="shared" si="226"/>
        <v>59.41</v>
      </c>
      <c r="Q3601" s="13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500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5"/>
        <v>3</v>
      </c>
      <c r="P3602" s="12">
        <f t="shared" si="226"/>
        <v>3.25</v>
      </c>
      <c r="Q3602" s="13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5"/>
        <v>104</v>
      </c>
      <c r="P3603" s="12">
        <f t="shared" si="226"/>
        <v>39.380000000000003</v>
      </c>
      <c r="Q3603" s="13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5"/>
        <v>100</v>
      </c>
      <c r="P3604" s="12">
        <f t="shared" si="226"/>
        <v>81.67</v>
      </c>
      <c r="Q3604" s="13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5"/>
        <v>171</v>
      </c>
      <c r="P3605" s="12">
        <f t="shared" si="226"/>
        <v>44.91</v>
      </c>
      <c r="Q3605" s="13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5"/>
        <v>113</v>
      </c>
      <c r="P3606" s="12">
        <f t="shared" si="226"/>
        <v>49.06</v>
      </c>
      <c r="Q3606" s="13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500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5"/>
        <v>92</v>
      </c>
      <c r="P3607" s="12">
        <f t="shared" si="226"/>
        <v>30.67</v>
      </c>
      <c r="Q3607" s="13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5"/>
        <v>130</v>
      </c>
      <c r="P3608" s="12">
        <f t="shared" si="226"/>
        <v>61.06</v>
      </c>
      <c r="Q3608" s="13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500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5"/>
        <v>116</v>
      </c>
      <c r="P3609" s="12">
        <f t="shared" si="226"/>
        <v>29</v>
      </c>
      <c r="Q3609" s="13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500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5"/>
        <v>160</v>
      </c>
      <c r="P3610" s="12">
        <f t="shared" si="226"/>
        <v>29.63</v>
      </c>
      <c r="Q3610" s="13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5"/>
        <v>153</v>
      </c>
      <c r="P3611" s="12">
        <f t="shared" si="226"/>
        <v>143.1</v>
      </c>
      <c r="Q3611" s="13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5"/>
        <v>162</v>
      </c>
      <c r="P3612" s="12">
        <f t="shared" si="226"/>
        <v>52.35</v>
      </c>
      <c r="Q3612" s="13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5"/>
        <v>136</v>
      </c>
      <c r="P3613" s="12">
        <f t="shared" si="226"/>
        <v>66.67</v>
      </c>
      <c r="Q3613" s="13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5"/>
        <v>144</v>
      </c>
      <c r="P3614" s="12">
        <f t="shared" si="226"/>
        <v>126.67</v>
      </c>
      <c r="Q3614" s="13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5"/>
        <v>100</v>
      </c>
      <c r="P3615" s="12">
        <f t="shared" si="226"/>
        <v>62.5</v>
      </c>
      <c r="Q3615" s="13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5"/>
        <v>101</v>
      </c>
      <c r="P3616" s="12">
        <f t="shared" si="226"/>
        <v>35.49</v>
      </c>
      <c r="Q3616" s="13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5"/>
        <v>107</v>
      </c>
      <c r="P3617" s="12">
        <f t="shared" si="226"/>
        <v>37.08</v>
      </c>
      <c r="Q3617" s="13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5"/>
        <v>125</v>
      </c>
      <c r="P3618" s="12">
        <f t="shared" si="226"/>
        <v>69.33</v>
      </c>
      <c r="Q3618" s="13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500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5"/>
        <v>176</v>
      </c>
      <c r="P3619" s="12">
        <f t="shared" si="226"/>
        <v>17.25</v>
      </c>
      <c r="Q3619" s="13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5"/>
        <v>101</v>
      </c>
      <c r="P3620" s="12">
        <f t="shared" si="226"/>
        <v>36.07</v>
      </c>
      <c r="Q3620" s="13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5"/>
        <v>113</v>
      </c>
      <c r="P3621" s="12">
        <f t="shared" si="226"/>
        <v>66.47</v>
      </c>
      <c r="Q3621" s="13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5"/>
        <v>105</v>
      </c>
      <c r="P3622" s="12">
        <f t="shared" si="226"/>
        <v>56.07</v>
      </c>
      <c r="Q3622" s="13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5"/>
        <v>110</v>
      </c>
      <c r="P3623" s="12">
        <f t="shared" si="226"/>
        <v>47.03</v>
      </c>
      <c r="Q3623" s="13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5"/>
        <v>100</v>
      </c>
      <c r="P3624" s="12">
        <f t="shared" si="226"/>
        <v>47.67</v>
      </c>
      <c r="Q3624" s="13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5"/>
        <v>120</v>
      </c>
      <c r="P3625" s="12">
        <f t="shared" si="226"/>
        <v>88.24</v>
      </c>
      <c r="Q3625" s="13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5"/>
        <v>105</v>
      </c>
      <c r="P3626" s="12">
        <f t="shared" si="226"/>
        <v>80.72</v>
      </c>
      <c r="Q3626" s="13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5"/>
        <v>103</v>
      </c>
      <c r="P3627" s="12">
        <f t="shared" si="226"/>
        <v>39.49</v>
      </c>
      <c r="Q3627" s="13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5"/>
        <v>102</v>
      </c>
      <c r="P3628" s="12">
        <f t="shared" si="226"/>
        <v>84.85</v>
      </c>
      <c r="Q3628" s="13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5"/>
        <v>100</v>
      </c>
      <c r="P3629" s="12">
        <f t="shared" si="226"/>
        <v>68.97</v>
      </c>
      <c r="Q3629" s="13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5"/>
        <v>0</v>
      </c>
      <c r="P3630" s="12">
        <f t="shared" si="226"/>
        <v>0</v>
      </c>
      <c r="Q3630" s="13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5"/>
        <v>0</v>
      </c>
      <c r="P3631" s="12">
        <f t="shared" si="226"/>
        <v>1</v>
      </c>
      <c r="Q3631" s="13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5"/>
        <v>0</v>
      </c>
      <c r="P3632" s="12">
        <f t="shared" si="226"/>
        <v>1</v>
      </c>
      <c r="Q3632" s="13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  <c r="U3632">
        <f>+YEAR(S3632)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5"/>
        <v>51</v>
      </c>
      <c r="P3633" s="12">
        <f t="shared" si="226"/>
        <v>147.88</v>
      </c>
      <c r="Q3633" s="13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5"/>
        <v>20</v>
      </c>
      <c r="P3634" s="12">
        <f t="shared" si="226"/>
        <v>100</v>
      </c>
      <c r="Q3634" s="13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  <c r="U3634">
        <f>+YEAR(S3634)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5"/>
        <v>35</v>
      </c>
      <c r="P3635" s="12">
        <f t="shared" si="226"/>
        <v>56.84</v>
      </c>
      <c r="Q3635" s="13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5"/>
        <v>4</v>
      </c>
      <c r="P3636" s="12">
        <f t="shared" si="226"/>
        <v>176.94</v>
      </c>
      <c r="Q3636" s="13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5"/>
        <v>36</v>
      </c>
      <c r="P3637" s="12">
        <f t="shared" si="226"/>
        <v>127.6</v>
      </c>
      <c r="Q3637" s="13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5"/>
        <v>0</v>
      </c>
      <c r="P3638" s="12">
        <f t="shared" si="226"/>
        <v>0</v>
      </c>
      <c r="Q3638" s="13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5"/>
        <v>31</v>
      </c>
      <c r="P3639" s="12">
        <f t="shared" si="226"/>
        <v>66.14</v>
      </c>
      <c r="Q3639" s="13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5"/>
        <v>7</v>
      </c>
      <c r="P3640" s="12">
        <f t="shared" si="226"/>
        <v>108</v>
      </c>
      <c r="Q3640" s="13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5"/>
        <v>0</v>
      </c>
      <c r="P3641" s="12">
        <f t="shared" si="226"/>
        <v>1</v>
      </c>
      <c r="Q3641" s="13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5"/>
        <v>6</v>
      </c>
      <c r="P3642" s="12">
        <f t="shared" si="226"/>
        <v>18.329999999999998</v>
      </c>
      <c r="Q3642" s="13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5"/>
        <v>0</v>
      </c>
      <c r="P3643" s="12">
        <f t="shared" si="226"/>
        <v>0</v>
      </c>
      <c r="Q3643" s="13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5"/>
        <v>2</v>
      </c>
      <c r="P3644" s="12">
        <f t="shared" si="226"/>
        <v>7.5</v>
      </c>
      <c r="Q3644" s="13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5"/>
        <v>0</v>
      </c>
      <c r="P3645" s="12">
        <f t="shared" si="226"/>
        <v>0</v>
      </c>
      <c r="Q3645" s="13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5"/>
        <v>16</v>
      </c>
      <c r="P3646" s="12">
        <f t="shared" si="226"/>
        <v>68.42</v>
      </c>
      <c r="Q3646" s="13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5"/>
        <v>0</v>
      </c>
      <c r="P3647" s="12">
        <f t="shared" si="226"/>
        <v>1</v>
      </c>
      <c r="Q3647" s="13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5"/>
        <v>5</v>
      </c>
      <c r="P3648" s="12">
        <f t="shared" si="226"/>
        <v>60.13</v>
      </c>
      <c r="Q3648" s="13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5"/>
        <v>6</v>
      </c>
      <c r="P3649" s="12">
        <f t="shared" si="226"/>
        <v>15</v>
      </c>
      <c r="Q3649" s="13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  <c r="U3649">
        <f>+YEAR(S3649)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5"/>
        <v>100</v>
      </c>
      <c r="P3650" s="12">
        <f t="shared" si="226"/>
        <v>550.04</v>
      </c>
      <c r="Q3650" s="13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500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9">ROUND(E3651/D3651*100,0)</f>
        <v>156</v>
      </c>
      <c r="P3651" s="12">
        <f t="shared" ref="P3651:P3714" si="230">IFERROR(ROUND(E3651/L3651,2),0)</f>
        <v>97.5</v>
      </c>
      <c r="Q3651" s="13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9"/>
        <v>100</v>
      </c>
      <c r="P3652" s="12">
        <f t="shared" si="230"/>
        <v>29.41</v>
      </c>
      <c r="Q3652" s="13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9"/>
        <v>104</v>
      </c>
      <c r="P3653" s="12">
        <f t="shared" si="230"/>
        <v>57.78</v>
      </c>
      <c r="Q3653" s="13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500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9"/>
        <v>150</v>
      </c>
      <c r="P3654" s="12">
        <f t="shared" si="230"/>
        <v>44.24</v>
      </c>
      <c r="Q3654" s="13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9"/>
        <v>101</v>
      </c>
      <c r="P3655" s="12">
        <f t="shared" si="230"/>
        <v>60.91</v>
      </c>
      <c r="Q3655" s="13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9"/>
        <v>174</v>
      </c>
      <c r="P3656" s="12">
        <f t="shared" si="230"/>
        <v>68.84</v>
      </c>
      <c r="Q3656" s="13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9"/>
        <v>116</v>
      </c>
      <c r="P3657" s="12">
        <f t="shared" si="230"/>
        <v>73.58</v>
      </c>
      <c r="Q3657" s="13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9"/>
        <v>106</v>
      </c>
      <c r="P3658" s="12">
        <f t="shared" si="230"/>
        <v>115.02</v>
      </c>
      <c r="Q3658" s="13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9"/>
        <v>111</v>
      </c>
      <c r="P3659" s="12">
        <f t="shared" si="230"/>
        <v>110.75</v>
      </c>
      <c r="Q3659" s="13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9"/>
        <v>101</v>
      </c>
      <c r="P3660" s="12">
        <f t="shared" si="230"/>
        <v>75.5</v>
      </c>
      <c r="Q3660" s="13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9"/>
        <v>102</v>
      </c>
      <c r="P3661" s="12">
        <f t="shared" si="230"/>
        <v>235.46</v>
      </c>
      <c r="Q3661" s="13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500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9"/>
        <v>50</v>
      </c>
      <c r="P3662" s="12">
        <f t="shared" si="230"/>
        <v>11.36</v>
      </c>
      <c r="Q3662" s="13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9"/>
        <v>111</v>
      </c>
      <c r="P3663" s="12">
        <f t="shared" si="230"/>
        <v>92.5</v>
      </c>
      <c r="Q3663" s="13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9"/>
        <v>101</v>
      </c>
      <c r="P3664" s="12">
        <f t="shared" si="230"/>
        <v>202.85</v>
      </c>
      <c r="Q3664" s="13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500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9"/>
        <v>47</v>
      </c>
      <c r="P3665" s="12">
        <f t="shared" si="230"/>
        <v>26</v>
      </c>
      <c r="Q3665" s="13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500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9"/>
        <v>175</v>
      </c>
      <c r="P3666" s="12">
        <f t="shared" si="230"/>
        <v>46.05</v>
      </c>
      <c r="Q3666" s="13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500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9"/>
        <v>143</v>
      </c>
      <c r="P3667" s="12">
        <f t="shared" si="230"/>
        <v>51</v>
      </c>
      <c r="Q3667" s="13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9"/>
        <v>100</v>
      </c>
      <c r="P3668" s="12">
        <f t="shared" si="230"/>
        <v>31.58</v>
      </c>
      <c r="Q3668" s="13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9"/>
        <v>103</v>
      </c>
      <c r="P3669" s="12">
        <f t="shared" si="230"/>
        <v>53.36</v>
      </c>
      <c r="Q3669" s="13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9"/>
        <v>104</v>
      </c>
      <c r="P3670" s="12">
        <f t="shared" si="230"/>
        <v>36.96</v>
      </c>
      <c r="Q3670" s="13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9"/>
        <v>138</v>
      </c>
      <c r="P3671" s="12">
        <f t="shared" si="230"/>
        <v>81.290000000000006</v>
      </c>
      <c r="Q3671" s="13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500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9"/>
        <v>48</v>
      </c>
      <c r="P3672" s="12">
        <f t="shared" si="230"/>
        <v>20.079999999999998</v>
      </c>
      <c r="Q3672" s="13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9"/>
        <v>101</v>
      </c>
      <c r="P3673" s="12">
        <f t="shared" si="230"/>
        <v>88.25</v>
      </c>
      <c r="Q3673" s="13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9"/>
        <v>102</v>
      </c>
      <c r="P3674" s="12">
        <f t="shared" si="230"/>
        <v>53.44</v>
      </c>
      <c r="Q3674" s="13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9"/>
        <v>114</v>
      </c>
      <c r="P3675" s="12">
        <f t="shared" si="230"/>
        <v>39.869999999999997</v>
      </c>
      <c r="Q3675" s="13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9"/>
        <v>100</v>
      </c>
      <c r="P3676" s="12">
        <f t="shared" si="230"/>
        <v>145.16</v>
      </c>
      <c r="Q3676" s="13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9"/>
        <v>14</v>
      </c>
      <c r="P3677" s="12">
        <f t="shared" si="230"/>
        <v>23.33</v>
      </c>
      <c r="Q3677" s="13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500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9"/>
        <v>206</v>
      </c>
      <c r="P3678" s="12">
        <f t="shared" si="230"/>
        <v>64.38</v>
      </c>
      <c r="Q3678" s="13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9"/>
        <v>103</v>
      </c>
      <c r="P3679" s="12">
        <f t="shared" si="230"/>
        <v>62.05</v>
      </c>
      <c r="Q3679" s="13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9"/>
        <v>103</v>
      </c>
      <c r="P3680" s="12">
        <f t="shared" si="230"/>
        <v>66.13</v>
      </c>
      <c r="Q3680" s="13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9"/>
        <v>110</v>
      </c>
      <c r="P3681" s="12">
        <f t="shared" si="230"/>
        <v>73.400000000000006</v>
      </c>
      <c r="Q3681" s="13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9"/>
        <v>113</v>
      </c>
      <c r="P3682" s="12">
        <f t="shared" si="230"/>
        <v>99.5</v>
      </c>
      <c r="Q3682" s="13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9"/>
        <v>112</v>
      </c>
      <c r="P3683" s="12">
        <f t="shared" si="230"/>
        <v>62.17</v>
      </c>
      <c r="Q3683" s="13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9"/>
        <v>139</v>
      </c>
      <c r="P3684" s="12">
        <f t="shared" si="230"/>
        <v>62.33</v>
      </c>
      <c r="Q3684" s="13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9"/>
        <v>111</v>
      </c>
      <c r="P3685" s="12">
        <f t="shared" si="230"/>
        <v>58.79</v>
      </c>
      <c r="Q3685" s="13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500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9"/>
        <v>209</v>
      </c>
      <c r="P3686" s="12">
        <f t="shared" si="230"/>
        <v>45.35</v>
      </c>
      <c r="Q3686" s="13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9"/>
        <v>106</v>
      </c>
      <c r="P3687" s="12">
        <f t="shared" si="230"/>
        <v>41.94</v>
      </c>
      <c r="Q3687" s="13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500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9"/>
        <v>71</v>
      </c>
      <c r="P3688" s="12">
        <f t="shared" si="230"/>
        <v>59.17</v>
      </c>
      <c r="Q3688" s="13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9"/>
        <v>100</v>
      </c>
      <c r="P3689" s="12">
        <f t="shared" si="230"/>
        <v>200.49</v>
      </c>
      <c r="Q3689" s="13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9"/>
        <v>109</v>
      </c>
      <c r="P3690" s="12">
        <f t="shared" si="230"/>
        <v>83.97</v>
      </c>
      <c r="Q3690" s="13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9"/>
        <v>118</v>
      </c>
      <c r="P3691" s="12">
        <f t="shared" si="230"/>
        <v>57.26</v>
      </c>
      <c r="Q3691" s="13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9"/>
        <v>120</v>
      </c>
      <c r="P3692" s="12">
        <f t="shared" si="230"/>
        <v>58.06</v>
      </c>
      <c r="Q3692" s="13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9"/>
        <v>128</v>
      </c>
      <c r="P3693" s="12">
        <f t="shared" si="230"/>
        <v>186.8</v>
      </c>
      <c r="Q3693" s="13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9"/>
        <v>126</v>
      </c>
      <c r="P3694" s="12">
        <f t="shared" si="230"/>
        <v>74.12</v>
      </c>
      <c r="Q3694" s="13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500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9"/>
        <v>86</v>
      </c>
      <c r="P3695" s="12">
        <f t="shared" si="230"/>
        <v>30.71</v>
      </c>
      <c r="Q3695" s="13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9"/>
        <v>107</v>
      </c>
      <c r="P3696" s="12">
        <f t="shared" si="230"/>
        <v>62.67</v>
      </c>
      <c r="Q3696" s="13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9"/>
        <v>100</v>
      </c>
      <c r="P3697" s="12">
        <f t="shared" si="230"/>
        <v>121.36</v>
      </c>
      <c r="Q3697" s="13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9"/>
        <v>155</v>
      </c>
      <c r="P3698" s="12">
        <f t="shared" si="230"/>
        <v>39.74</v>
      </c>
      <c r="Q3698" s="13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9"/>
        <v>108</v>
      </c>
      <c r="P3699" s="12">
        <f t="shared" si="230"/>
        <v>72</v>
      </c>
      <c r="Q3699" s="13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9"/>
        <v>111</v>
      </c>
      <c r="P3700" s="12">
        <f t="shared" si="230"/>
        <v>40.630000000000003</v>
      </c>
      <c r="Q3700" s="13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9"/>
        <v>101</v>
      </c>
      <c r="P3701" s="12">
        <f t="shared" si="230"/>
        <v>63</v>
      </c>
      <c r="Q3701" s="13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9"/>
        <v>121</v>
      </c>
      <c r="P3702" s="12">
        <f t="shared" si="230"/>
        <v>33.67</v>
      </c>
      <c r="Q3702" s="13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9"/>
        <v>100</v>
      </c>
      <c r="P3703" s="12">
        <f t="shared" si="230"/>
        <v>38.590000000000003</v>
      </c>
      <c r="Q3703" s="13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9"/>
        <v>109</v>
      </c>
      <c r="P3704" s="12">
        <f t="shared" si="230"/>
        <v>155.94999999999999</v>
      </c>
      <c r="Q3704" s="13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9"/>
        <v>123</v>
      </c>
      <c r="P3705" s="12">
        <f t="shared" si="230"/>
        <v>43.2</v>
      </c>
      <c r="Q3705" s="13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500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9"/>
        <v>82</v>
      </c>
      <c r="P3706" s="12">
        <f t="shared" si="230"/>
        <v>15.15</v>
      </c>
      <c r="Q3706" s="13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9"/>
        <v>103</v>
      </c>
      <c r="P3707" s="12">
        <f t="shared" si="230"/>
        <v>83.57</v>
      </c>
      <c r="Q3707" s="13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9"/>
        <v>121</v>
      </c>
      <c r="P3708" s="12">
        <f t="shared" si="230"/>
        <v>140</v>
      </c>
      <c r="Q3708" s="13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9"/>
        <v>186</v>
      </c>
      <c r="P3709" s="12">
        <f t="shared" si="230"/>
        <v>80.87</v>
      </c>
      <c r="Q3709" s="13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500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9"/>
        <v>420</v>
      </c>
      <c r="P3710" s="12">
        <f t="shared" si="230"/>
        <v>53.85</v>
      </c>
      <c r="Q3710" s="13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9"/>
        <v>108</v>
      </c>
      <c r="P3711" s="12">
        <f t="shared" si="230"/>
        <v>30.93</v>
      </c>
      <c r="Q3711" s="13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9"/>
        <v>141</v>
      </c>
      <c r="P3712" s="12">
        <f t="shared" si="230"/>
        <v>67.959999999999994</v>
      </c>
      <c r="Q3712" s="13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9"/>
        <v>114</v>
      </c>
      <c r="P3713" s="12">
        <f t="shared" si="230"/>
        <v>27.14</v>
      </c>
      <c r="Q3713" s="13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9"/>
        <v>154</v>
      </c>
      <c r="P3714" s="12">
        <f t="shared" si="230"/>
        <v>110.87</v>
      </c>
      <c r="Q3714" s="13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3">ROUND(E3715/D3715*100,0)</f>
        <v>102</v>
      </c>
      <c r="P3715" s="12">
        <f t="shared" ref="P3715:P3778" si="234">IFERROR(ROUND(E3715/L3715,2),0)</f>
        <v>106.84</v>
      </c>
      <c r="Q3715" s="13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3"/>
        <v>102</v>
      </c>
      <c r="P3716" s="12">
        <f t="shared" si="234"/>
        <v>105.52</v>
      </c>
      <c r="Q3716" s="13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3"/>
        <v>103</v>
      </c>
      <c r="P3717" s="12">
        <f t="shared" si="234"/>
        <v>132.96</v>
      </c>
      <c r="Q3717" s="13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500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3"/>
        <v>249</v>
      </c>
      <c r="P3718" s="12">
        <f t="shared" si="234"/>
        <v>51.92</v>
      </c>
      <c r="Q3718" s="13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3"/>
        <v>101</v>
      </c>
      <c r="P3719" s="12">
        <f t="shared" si="234"/>
        <v>310</v>
      </c>
      <c r="Q3719" s="13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3"/>
        <v>239</v>
      </c>
      <c r="P3720" s="12">
        <f t="shared" si="234"/>
        <v>26.02</v>
      </c>
      <c r="Q3720" s="13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500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3"/>
        <v>84</v>
      </c>
      <c r="P3721" s="12">
        <f t="shared" si="234"/>
        <v>105</v>
      </c>
      <c r="Q3721" s="13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3"/>
        <v>105</v>
      </c>
      <c r="P3722" s="12">
        <f t="shared" si="234"/>
        <v>86.23</v>
      </c>
      <c r="Q3722" s="13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3"/>
        <v>101</v>
      </c>
      <c r="P3723" s="12">
        <f t="shared" si="234"/>
        <v>114.55</v>
      </c>
      <c r="Q3723" s="13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3"/>
        <v>111</v>
      </c>
      <c r="P3724" s="12">
        <f t="shared" si="234"/>
        <v>47.66</v>
      </c>
      <c r="Q3724" s="13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3"/>
        <v>102</v>
      </c>
      <c r="P3725" s="12">
        <f t="shared" si="234"/>
        <v>72.89</v>
      </c>
      <c r="Q3725" s="13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3"/>
        <v>103</v>
      </c>
      <c r="P3726" s="12">
        <f t="shared" si="234"/>
        <v>49.55</v>
      </c>
      <c r="Q3726" s="13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500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3"/>
        <v>76</v>
      </c>
      <c r="P3727" s="12">
        <f t="shared" si="234"/>
        <v>25.4</v>
      </c>
      <c r="Q3727" s="13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500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3"/>
        <v>576</v>
      </c>
      <c r="P3728" s="12">
        <f t="shared" si="234"/>
        <v>62.59</v>
      </c>
      <c r="Q3728" s="13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3"/>
        <v>101</v>
      </c>
      <c r="P3729" s="12">
        <f t="shared" si="234"/>
        <v>61.06</v>
      </c>
      <c r="Q3729" s="13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3"/>
        <v>9</v>
      </c>
      <c r="P3730" s="12">
        <f t="shared" si="234"/>
        <v>60.06</v>
      </c>
      <c r="Q3730" s="13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3"/>
        <v>7</v>
      </c>
      <c r="P3731" s="12">
        <f t="shared" si="234"/>
        <v>72.400000000000006</v>
      </c>
      <c r="Q3731" s="13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3"/>
        <v>10</v>
      </c>
      <c r="P3732" s="12">
        <f t="shared" si="234"/>
        <v>100</v>
      </c>
      <c r="Q3732" s="13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3"/>
        <v>11</v>
      </c>
      <c r="P3733" s="12">
        <f t="shared" si="234"/>
        <v>51.67</v>
      </c>
      <c r="Q3733" s="13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3"/>
        <v>15</v>
      </c>
      <c r="P3734" s="12">
        <f t="shared" si="234"/>
        <v>32.75</v>
      </c>
      <c r="Q3734" s="13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3"/>
        <v>0</v>
      </c>
      <c r="P3735" s="12">
        <f t="shared" si="234"/>
        <v>0</v>
      </c>
      <c r="Q3735" s="13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3"/>
        <v>28</v>
      </c>
      <c r="P3736" s="12">
        <f t="shared" si="234"/>
        <v>61</v>
      </c>
      <c r="Q3736" s="13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3"/>
        <v>13</v>
      </c>
      <c r="P3737" s="12">
        <f t="shared" si="234"/>
        <v>10</v>
      </c>
      <c r="Q3737" s="13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3"/>
        <v>1</v>
      </c>
      <c r="P3738" s="12">
        <f t="shared" si="234"/>
        <v>10</v>
      </c>
      <c r="Q3738" s="13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3"/>
        <v>21</v>
      </c>
      <c r="P3739" s="12">
        <f t="shared" si="234"/>
        <v>37.5</v>
      </c>
      <c r="Q3739" s="13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3"/>
        <v>18</v>
      </c>
      <c r="P3740" s="12">
        <f t="shared" si="234"/>
        <v>45</v>
      </c>
      <c r="Q3740" s="13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3"/>
        <v>20</v>
      </c>
      <c r="P3741" s="12">
        <f t="shared" si="234"/>
        <v>100.63</v>
      </c>
      <c r="Q3741" s="13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3"/>
        <v>18</v>
      </c>
      <c r="P3742" s="12">
        <f t="shared" si="234"/>
        <v>25.57</v>
      </c>
      <c r="Q3742" s="13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3"/>
        <v>0</v>
      </c>
      <c r="P3743" s="12">
        <f t="shared" si="234"/>
        <v>0</v>
      </c>
      <c r="Q3743" s="13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3"/>
        <v>2</v>
      </c>
      <c r="P3744" s="12">
        <f t="shared" si="234"/>
        <v>25</v>
      </c>
      <c r="Q3744" s="13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3"/>
        <v>0</v>
      </c>
      <c r="P3745" s="12">
        <f t="shared" si="234"/>
        <v>0</v>
      </c>
      <c r="Q3745" s="13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3"/>
        <v>0</v>
      </c>
      <c r="P3746" s="12">
        <f t="shared" si="234"/>
        <v>0</v>
      </c>
      <c r="Q3746" s="13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3"/>
        <v>10</v>
      </c>
      <c r="P3747" s="12">
        <f t="shared" si="234"/>
        <v>10</v>
      </c>
      <c r="Q3747" s="13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3"/>
        <v>2</v>
      </c>
      <c r="P3748" s="12">
        <f t="shared" si="234"/>
        <v>202</v>
      </c>
      <c r="Q3748" s="13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3"/>
        <v>1</v>
      </c>
      <c r="P3749" s="12">
        <f t="shared" si="234"/>
        <v>25</v>
      </c>
      <c r="Q3749" s="13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3"/>
        <v>104</v>
      </c>
      <c r="P3750" s="12">
        <f t="shared" si="234"/>
        <v>99.54</v>
      </c>
      <c r="Q3750" s="13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3"/>
        <v>105</v>
      </c>
      <c r="P3751" s="12">
        <f t="shared" si="234"/>
        <v>75</v>
      </c>
      <c r="Q3751" s="13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3"/>
        <v>100</v>
      </c>
      <c r="P3752" s="12">
        <f t="shared" si="234"/>
        <v>215.25</v>
      </c>
      <c r="Q3752" s="13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3"/>
        <v>133</v>
      </c>
      <c r="P3753" s="12">
        <f t="shared" si="234"/>
        <v>120.55</v>
      </c>
      <c r="Q3753" s="13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3"/>
        <v>113</v>
      </c>
      <c r="P3754" s="12">
        <f t="shared" si="234"/>
        <v>37.67</v>
      </c>
      <c r="Q3754" s="13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  <c r="U3754">
        <f>+YEAR(S3754)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3"/>
        <v>103</v>
      </c>
      <c r="P3755" s="12">
        <f t="shared" si="234"/>
        <v>172.23</v>
      </c>
      <c r="Q3755" s="13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3"/>
        <v>120</v>
      </c>
      <c r="P3756" s="12">
        <f t="shared" si="234"/>
        <v>111.11</v>
      </c>
      <c r="Q3756" s="13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3"/>
        <v>130</v>
      </c>
      <c r="P3757" s="12">
        <f t="shared" si="234"/>
        <v>25.46</v>
      </c>
      <c r="Q3757" s="13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  <c r="U3757">
        <f>+YEAR(S3757)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3"/>
        <v>101</v>
      </c>
      <c r="P3758" s="12">
        <f t="shared" si="234"/>
        <v>267.64999999999998</v>
      </c>
      <c r="Q3758" s="13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3"/>
        <v>109</v>
      </c>
      <c r="P3759" s="12">
        <f t="shared" si="234"/>
        <v>75.959999999999994</v>
      </c>
      <c r="Q3759" s="13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3"/>
        <v>102</v>
      </c>
      <c r="P3760" s="12">
        <f t="shared" si="234"/>
        <v>59.04</v>
      </c>
      <c r="Q3760" s="13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3"/>
        <v>110</v>
      </c>
      <c r="P3761" s="12">
        <f t="shared" si="234"/>
        <v>50.11</v>
      </c>
      <c r="Q3761" s="13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3"/>
        <v>101</v>
      </c>
      <c r="P3762" s="12">
        <f t="shared" si="234"/>
        <v>55.5</v>
      </c>
      <c r="Q3762" s="13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3"/>
        <v>100</v>
      </c>
      <c r="P3763" s="12">
        <f t="shared" si="234"/>
        <v>166.67</v>
      </c>
      <c r="Q3763" s="13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+YEAR(S3763)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3"/>
        <v>106</v>
      </c>
      <c r="P3764" s="12">
        <f t="shared" si="234"/>
        <v>47.43</v>
      </c>
      <c r="Q3764" s="13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3"/>
        <v>100</v>
      </c>
      <c r="P3765" s="12">
        <f t="shared" si="234"/>
        <v>64.94</v>
      </c>
      <c r="Q3765" s="13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3"/>
        <v>100</v>
      </c>
      <c r="P3766" s="12">
        <f t="shared" si="234"/>
        <v>55.56</v>
      </c>
      <c r="Q3766" s="13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3"/>
        <v>113</v>
      </c>
      <c r="P3767" s="12">
        <f t="shared" si="234"/>
        <v>74.22</v>
      </c>
      <c r="Q3767" s="13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3"/>
        <v>103</v>
      </c>
      <c r="P3768" s="12">
        <f t="shared" si="234"/>
        <v>106.93</v>
      </c>
      <c r="Q3768" s="13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3"/>
        <v>117</v>
      </c>
      <c r="P3769" s="12">
        <f t="shared" si="234"/>
        <v>41.7</v>
      </c>
      <c r="Q3769" s="13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3"/>
        <v>108</v>
      </c>
      <c r="P3770" s="12">
        <f t="shared" si="234"/>
        <v>74.239999999999995</v>
      </c>
      <c r="Q3770" s="13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3"/>
        <v>100</v>
      </c>
      <c r="P3771" s="12">
        <f t="shared" si="234"/>
        <v>73.33</v>
      </c>
      <c r="Q3771" s="13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3"/>
        <v>100</v>
      </c>
      <c r="P3772" s="12">
        <f t="shared" si="234"/>
        <v>100</v>
      </c>
      <c r="Q3772" s="13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  <c r="U3772">
        <f>+YEAR(S3772)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3"/>
        <v>146</v>
      </c>
      <c r="P3773" s="12">
        <f t="shared" si="234"/>
        <v>38.42</v>
      </c>
      <c r="Q3773" s="13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3"/>
        <v>110</v>
      </c>
      <c r="P3774" s="12">
        <f t="shared" si="234"/>
        <v>166.97</v>
      </c>
      <c r="Q3774" s="13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3"/>
        <v>108</v>
      </c>
      <c r="P3775" s="12">
        <f t="shared" si="234"/>
        <v>94.91</v>
      </c>
      <c r="Q3775" s="13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3"/>
        <v>100</v>
      </c>
      <c r="P3776" s="12">
        <f t="shared" si="234"/>
        <v>100</v>
      </c>
      <c r="Q3776" s="13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3"/>
        <v>100</v>
      </c>
      <c r="P3777" s="12">
        <f t="shared" si="234"/>
        <v>143.21</v>
      </c>
      <c r="Q3777" s="13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3"/>
        <v>107</v>
      </c>
      <c r="P3778" s="12">
        <f t="shared" si="234"/>
        <v>90.82</v>
      </c>
      <c r="Q3778" s="13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8">ROUND(E3779/D3779*100,0)</f>
        <v>143</v>
      </c>
      <c r="P3779" s="12">
        <f t="shared" ref="P3779:P3842" si="239">IFERROR(ROUND(E3779/L3779,2),0)</f>
        <v>48.54</v>
      </c>
      <c r="Q3779" s="13" t="s">
        <v>8315</v>
      </c>
      <c r="R3779" t="s">
        <v>8357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8"/>
        <v>105</v>
      </c>
      <c r="P3780" s="12">
        <f t="shared" si="239"/>
        <v>70.03</v>
      </c>
      <c r="Q3780" s="13" t="s">
        <v>8315</v>
      </c>
      <c r="R3780" t="s">
        <v>8357</v>
      </c>
      <c r="S3780" s="16">
        <f t="shared" si="240"/>
        <v>41989.819212962961</v>
      </c>
      <c r="T3780" s="16">
        <f t="shared" si="241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8"/>
        <v>104</v>
      </c>
      <c r="P3781" s="12">
        <f t="shared" si="239"/>
        <v>135.63</v>
      </c>
      <c r="Q3781" s="13" t="s">
        <v>8315</v>
      </c>
      <c r="R3781" t="s">
        <v>8357</v>
      </c>
      <c r="S3781" s="16">
        <f t="shared" si="240"/>
        <v>42425.735416666663</v>
      </c>
      <c r="T3781" s="16">
        <f t="shared" si="241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8"/>
        <v>120</v>
      </c>
      <c r="P3782" s="12">
        <f t="shared" si="239"/>
        <v>100</v>
      </c>
      <c r="Q3782" s="13" t="s">
        <v>8315</v>
      </c>
      <c r="R3782" t="s">
        <v>8357</v>
      </c>
      <c r="S3782" s="16">
        <f t="shared" si="240"/>
        <v>42166.219733796301</v>
      </c>
      <c r="T3782" s="16">
        <f t="shared" si="241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8"/>
        <v>110</v>
      </c>
      <c r="P3783" s="12">
        <f t="shared" si="239"/>
        <v>94.9</v>
      </c>
      <c r="Q3783" s="13" t="s">
        <v>8315</v>
      </c>
      <c r="R3783" t="s">
        <v>8357</v>
      </c>
      <c r="S3783" s="16">
        <f t="shared" si="240"/>
        <v>41865.882928240739</v>
      </c>
      <c r="T3783" s="16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8"/>
        <v>102</v>
      </c>
      <c r="P3784" s="12">
        <f t="shared" si="239"/>
        <v>75.37</v>
      </c>
      <c r="Q3784" s="13" t="s">
        <v>8315</v>
      </c>
      <c r="R3784" t="s">
        <v>8357</v>
      </c>
      <c r="S3784" s="16">
        <f t="shared" si="240"/>
        <v>42546.862233796302</v>
      </c>
      <c r="T3784" s="16">
        <f t="shared" si="241"/>
        <v>42575.958333333328</v>
      </c>
      <c r="U3784">
        <f>+YEAR(S3784)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8"/>
        <v>129</v>
      </c>
      <c r="P3785" s="12">
        <f t="shared" si="239"/>
        <v>64.459999999999994</v>
      </c>
      <c r="Q3785" s="13" t="s">
        <v>8315</v>
      </c>
      <c r="R3785" t="s">
        <v>8357</v>
      </c>
      <c r="S3785" s="16">
        <f t="shared" si="240"/>
        <v>42420.140277777777</v>
      </c>
      <c r="T3785" s="16">
        <f t="shared" si="241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8"/>
        <v>115</v>
      </c>
      <c r="P3786" s="12">
        <f t="shared" si="239"/>
        <v>115</v>
      </c>
      <c r="Q3786" s="13" t="s">
        <v>8315</v>
      </c>
      <c r="R3786" t="s">
        <v>8357</v>
      </c>
      <c r="S3786" s="16">
        <f t="shared" si="240"/>
        <v>42531.980694444443</v>
      </c>
      <c r="T3786" s="16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8"/>
        <v>151</v>
      </c>
      <c r="P3787" s="12">
        <f t="shared" si="239"/>
        <v>100.5</v>
      </c>
      <c r="Q3787" s="13" t="s">
        <v>8315</v>
      </c>
      <c r="R3787" t="s">
        <v>8357</v>
      </c>
      <c r="S3787" s="16">
        <f t="shared" si="240"/>
        <v>42548.63853009259</v>
      </c>
      <c r="T3787" s="16">
        <f t="shared" si="241"/>
        <v>42584.418749999997</v>
      </c>
      <c r="U3787">
        <f>+YEAR(S3787)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8"/>
        <v>111</v>
      </c>
      <c r="P3788" s="12">
        <f t="shared" si="239"/>
        <v>93.77</v>
      </c>
      <c r="Q3788" s="13" t="s">
        <v>8315</v>
      </c>
      <c r="R3788" t="s">
        <v>8357</v>
      </c>
      <c r="S3788" s="16">
        <f t="shared" si="240"/>
        <v>42487.037905092591</v>
      </c>
      <c r="T3788" s="16">
        <f t="shared" si="241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8"/>
        <v>100</v>
      </c>
      <c r="P3789" s="12">
        <f t="shared" si="239"/>
        <v>35.1</v>
      </c>
      <c r="Q3789" s="13" t="s">
        <v>8315</v>
      </c>
      <c r="R3789" t="s">
        <v>8357</v>
      </c>
      <c r="S3789" s="16">
        <f t="shared" si="240"/>
        <v>42167.534791666665</v>
      </c>
      <c r="T3789" s="16">
        <f t="shared" si="241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8"/>
        <v>1</v>
      </c>
      <c r="P3790" s="12">
        <f t="shared" si="239"/>
        <v>500</v>
      </c>
      <c r="Q3790" s="13" t="s">
        <v>8315</v>
      </c>
      <c r="R3790" t="s">
        <v>8357</v>
      </c>
      <c r="S3790" s="16">
        <f t="shared" si="240"/>
        <v>42333.695821759262</v>
      </c>
      <c r="T3790" s="16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8"/>
        <v>3</v>
      </c>
      <c r="P3791" s="12">
        <f t="shared" si="239"/>
        <v>29</v>
      </c>
      <c r="Q3791" s="13" t="s">
        <v>8315</v>
      </c>
      <c r="R3791" t="s">
        <v>8357</v>
      </c>
      <c r="S3791" s="16">
        <f t="shared" si="240"/>
        <v>42138.798819444448</v>
      </c>
      <c r="T3791" s="16">
        <f t="shared" si="241"/>
        <v>42170.798819444448</v>
      </c>
      <c r="U3791">
        <f>+YEAR(S3791)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8"/>
        <v>0</v>
      </c>
      <c r="P3792" s="12">
        <f t="shared" si="239"/>
        <v>0</v>
      </c>
      <c r="Q3792" s="13" t="s">
        <v>8315</v>
      </c>
      <c r="R3792" t="s">
        <v>8357</v>
      </c>
      <c r="S3792" s="16">
        <f t="shared" si="240"/>
        <v>42666.666932870372</v>
      </c>
      <c r="T3792" s="16">
        <f t="shared" si="241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8"/>
        <v>0</v>
      </c>
      <c r="P3793" s="12">
        <f t="shared" si="239"/>
        <v>0</v>
      </c>
      <c r="Q3793" s="13" t="s">
        <v>8315</v>
      </c>
      <c r="R3793" t="s">
        <v>8357</v>
      </c>
      <c r="S3793" s="16">
        <f t="shared" si="240"/>
        <v>41766.692037037035</v>
      </c>
      <c r="T3793" s="16">
        <f t="shared" si="241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8"/>
        <v>0</v>
      </c>
      <c r="P3794" s="12">
        <f t="shared" si="239"/>
        <v>17.5</v>
      </c>
      <c r="Q3794" s="13" t="s">
        <v>8315</v>
      </c>
      <c r="R3794" t="s">
        <v>8357</v>
      </c>
      <c r="S3794" s="16">
        <f t="shared" si="240"/>
        <v>42170.447013888886</v>
      </c>
      <c r="T3794" s="16">
        <f t="shared" si="241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8"/>
        <v>60</v>
      </c>
      <c r="P3795" s="12">
        <f t="shared" si="239"/>
        <v>174</v>
      </c>
      <c r="Q3795" s="13" t="s">
        <v>8315</v>
      </c>
      <c r="R3795" t="s">
        <v>8357</v>
      </c>
      <c r="S3795" s="16">
        <f t="shared" si="240"/>
        <v>41968.938993055555</v>
      </c>
      <c r="T3795" s="16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8"/>
        <v>1</v>
      </c>
      <c r="P3796" s="12">
        <f t="shared" si="239"/>
        <v>50</v>
      </c>
      <c r="Q3796" s="13" t="s">
        <v>8315</v>
      </c>
      <c r="R3796" t="s">
        <v>8357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+YEAR(S3796)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8"/>
        <v>2</v>
      </c>
      <c r="P3797" s="12">
        <f t="shared" si="239"/>
        <v>5</v>
      </c>
      <c r="Q3797" s="13" t="s">
        <v>8315</v>
      </c>
      <c r="R3797" t="s">
        <v>8357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8"/>
        <v>0</v>
      </c>
      <c r="P3798" s="12">
        <f t="shared" si="239"/>
        <v>1</v>
      </c>
      <c r="Q3798" s="13" t="s">
        <v>8315</v>
      </c>
      <c r="R3798" t="s">
        <v>8357</v>
      </c>
      <c r="S3798" s="16">
        <f t="shared" si="240"/>
        <v>42689.029583333337</v>
      </c>
      <c r="T3798" s="16">
        <f t="shared" si="241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8"/>
        <v>90</v>
      </c>
      <c r="P3799" s="12">
        <f t="shared" si="239"/>
        <v>145.41</v>
      </c>
      <c r="Q3799" s="13" t="s">
        <v>8315</v>
      </c>
      <c r="R3799" t="s">
        <v>8357</v>
      </c>
      <c r="S3799" s="16">
        <f t="shared" si="240"/>
        <v>42084.881539351853</v>
      </c>
      <c r="T3799" s="16">
        <f t="shared" si="241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8"/>
        <v>1</v>
      </c>
      <c r="P3800" s="12">
        <f t="shared" si="239"/>
        <v>205</v>
      </c>
      <c r="Q3800" s="13" t="s">
        <v>8315</v>
      </c>
      <c r="R3800" t="s">
        <v>8357</v>
      </c>
      <c r="S3800" s="16">
        <f t="shared" si="240"/>
        <v>41831.722777777781</v>
      </c>
      <c r="T3800" s="16">
        <f t="shared" si="241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8"/>
        <v>4</v>
      </c>
      <c r="P3801" s="12">
        <f t="shared" si="239"/>
        <v>100.5</v>
      </c>
      <c r="Q3801" s="13" t="s">
        <v>8315</v>
      </c>
      <c r="R3801" t="s">
        <v>8357</v>
      </c>
      <c r="S3801" s="16">
        <f t="shared" si="240"/>
        <v>42410.93105324074</v>
      </c>
      <c r="T3801" s="16">
        <f t="shared" si="241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8"/>
        <v>4</v>
      </c>
      <c r="P3802" s="12">
        <f t="shared" si="239"/>
        <v>55.06</v>
      </c>
      <c r="Q3802" s="13" t="s">
        <v>8315</v>
      </c>
      <c r="R3802" t="s">
        <v>8357</v>
      </c>
      <c r="S3802" s="16">
        <f t="shared" si="240"/>
        <v>41982.737071759257</v>
      </c>
      <c r="T3802" s="16">
        <f t="shared" si="241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8"/>
        <v>9</v>
      </c>
      <c r="P3803" s="12">
        <f t="shared" si="239"/>
        <v>47.33</v>
      </c>
      <c r="Q3803" s="13" t="s">
        <v>8315</v>
      </c>
      <c r="R3803" t="s">
        <v>8357</v>
      </c>
      <c r="S3803" s="16">
        <f t="shared" si="240"/>
        <v>41975.676111111112</v>
      </c>
      <c r="T3803" s="16">
        <f t="shared" si="241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8"/>
        <v>0</v>
      </c>
      <c r="P3804" s="12">
        <f t="shared" si="239"/>
        <v>0</v>
      </c>
      <c r="Q3804" s="13" t="s">
        <v>8315</v>
      </c>
      <c r="R3804" t="s">
        <v>8357</v>
      </c>
      <c r="S3804" s="16">
        <f t="shared" si="240"/>
        <v>42269.126226851848</v>
      </c>
      <c r="T3804" s="16">
        <f t="shared" si="241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8"/>
        <v>20</v>
      </c>
      <c r="P3805" s="12">
        <f t="shared" si="239"/>
        <v>58.95</v>
      </c>
      <c r="Q3805" s="13" t="s">
        <v>8315</v>
      </c>
      <c r="R3805" t="s">
        <v>8357</v>
      </c>
      <c r="S3805" s="16">
        <f t="shared" si="240"/>
        <v>42403.971851851849</v>
      </c>
      <c r="T3805" s="16">
        <f t="shared" si="241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8"/>
        <v>0</v>
      </c>
      <c r="P3806" s="12">
        <f t="shared" si="239"/>
        <v>0</v>
      </c>
      <c r="Q3806" s="13" t="s">
        <v>8315</v>
      </c>
      <c r="R3806" t="s">
        <v>8357</v>
      </c>
      <c r="S3806" s="16">
        <f t="shared" si="240"/>
        <v>42527.00953703704</v>
      </c>
      <c r="T3806" s="16">
        <f t="shared" si="241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8"/>
        <v>0</v>
      </c>
      <c r="P3807" s="12">
        <f t="shared" si="239"/>
        <v>1.5</v>
      </c>
      <c r="Q3807" s="13" t="s">
        <v>8315</v>
      </c>
      <c r="R3807" t="s">
        <v>8357</v>
      </c>
      <c r="S3807" s="16">
        <f t="shared" si="240"/>
        <v>41849.887037037035</v>
      </c>
      <c r="T3807" s="16">
        <f t="shared" si="241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8"/>
        <v>0</v>
      </c>
      <c r="P3808" s="12">
        <f t="shared" si="239"/>
        <v>5</v>
      </c>
      <c r="Q3808" s="13" t="s">
        <v>8315</v>
      </c>
      <c r="R3808" t="s">
        <v>8357</v>
      </c>
      <c r="S3808" s="16">
        <f t="shared" si="240"/>
        <v>41799.259039351848</v>
      </c>
      <c r="T3808" s="16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8"/>
        <v>30</v>
      </c>
      <c r="P3809" s="12">
        <f t="shared" si="239"/>
        <v>50.56</v>
      </c>
      <c r="Q3809" s="13" t="s">
        <v>8315</v>
      </c>
      <c r="R3809" t="s">
        <v>8357</v>
      </c>
      <c r="S3809" s="16">
        <f t="shared" si="240"/>
        <v>42090.909016203703</v>
      </c>
      <c r="T3809" s="16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8"/>
        <v>100</v>
      </c>
      <c r="P3810" s="12">
        <f t="shared" si="239"/>
        <v>41.67</v>
      </c>
      <c r="Q3810" s="13" t="s">
        <v>8315</v>
      </c>
      <c r="R3810" t="s">
        <v>8316</v>
      </c>
      <c r="S3810" s="16">
        <f t="shared" si="240"/>
        <v>42059.453923611116</v>
      </c>
      <c r="T3810" s="16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8"/>
        <v>101</v>
      </c>
      <c r="P3811" s="12">
        <f t="shared" si="239"/>
        <v>53.29</v>
      </c>
      <c r="Q3811" s="13" t="s">
        <v>8315</v>
      </c>
      <c r="R3811" t="s">
        <v>8316</v>
      </c>
      <c r="S3811" s="16">
        <f t="shared" si="240"/>
        <v>41800.526701388888</v>
      </c>
      <c r="T3811" s="16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8"/>
        <v>122</v>
      </c>
      <c r="P3812" s="12">
        <f t="shared" si="239"/>
        <v>70.23</v>
      </c>
      <c r="Q3812" s="13" t="s">
        <v>8315</v>
      </c>
      <c r="R3812" t="s">
        <v>8316</v>
      </c>
      <c r="S3812" s="16">
        <f t="shared" si="240"/>
        <v>42054.849050925928</v>
      </c>
      <c r="T3812" s="16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500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8"/>
        <v>165</v>
      </c>
      <c r="P3813" s="12">
        <f t="shared" si="239"/>
        <v>43.42</v>
      </c>
      <c r="Q3813" s="13" t="s">
        <v>8315</v>
      </c>
      <c r="R3813" t="s">
        <v>8316</v>
      </c>
      <c r="S3813" s="16">
        <f t="shared" si="240"/>
        <v>42487.62700231481</v>
      </c>
      <c r="T3813" s="16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8"/>
        <v>110</v>
      </c>
      <c r="P3814" s="12">
        <f t="shared" si="239"/>
        <v>199.18</v>
      </c>
      <c r="Q3814" s="13" t="s">
        <v>8315</v>
      </c>
      <c r="R3814" t="s">
        <v>8316</v>
      </c>
      <c r="S3814" s="16">
        <f t="shared" si="240"/>
        <v>42109.751250000001</v>
      </c>
      <c r="T3814" s="16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8"/>
        <v>101</v>
      </c>
      <c r="P3815" s="12">
        <f t="shared" si="239"/>
        <v>78.52</v>
      </c>
      <c r="Q3815" s="13" t="s">
        <v>8315</v>
      </c>
      <c r="R3815" t="s">
        <v>8316</v>
      </c>
      <c r="S3815" s="16">
        <f t="shared" si="240"/>
        <v>42497.275706018518</v>
      </c>
      <c r="T3815" s="16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8"/>
        <v>140</v>
      </c>
      <c r="P3816" s="12">
        <f t="shared" si="239"/>
        <v>61.82</v>
      </c>
      <c r="Q3816" s="13" t="s">
        <v>8315</v>
      </c>
      <c r="R3816" t="s">
        <v>8316</v>
      </c>
      <c r="S3816" s="16">
        <f t="shared" si="240"/>
        <v>42058.904074074075</v>
      </c>
      <c r="T3816" s="16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8"/>
        <v>100</v>
      </c>
      <c r="P3817" s="12">
        <f t="shared" si="239"/>
        <v>50</v>
      </c>
      <c r="Q3817" s="13" t="s">
        <v>8315</v>
      </c>
      <c r="R3817" t="s">
        <v>8316</v>
      </c>
      <c r="S3817" s="16">
        <f t="shared" si="240"/>
        <v>42207.259918981479</v>
      </c>
      <c r="T3817" s="16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8"/>
        <v>119</v>
      </c>
      <c r="P3818" s="12">
        <f t="shared" si="239"/>
        <v>48.34</v>
      </c>
      <c r="Q3818" s="13" t="s">
        <v>8315</v>
      </c>
      <c r="R3818" t="s">
        <v>8316</v>
      </c>
      <c r="S3818" s="16">
        <f t="shared" si="240"/>
        <v>41807.690081018518</v>
      </c>
      <c r="T3818" s="16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8"/>
        <v>107</v>
      </c>
      <c r="P3819" s="12">
        <f t="shared" si="239"/>
        <v>107.25</v>
      </c>
      <c r="Q3819" s="13" t="s">
        <v>8315</v>
      </c>
      <c r="R3819" t="s">
        <v>8316</v>
      </c>
      <c r="S3819" s="16">
        <f t="shared" si="240"/>
        <v>42284.69694444444</v>
      </c>
      <c r="T3819" s="16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500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8"/>
        <v>114</v>
      </c>
      <c r="P3820" s="12">
        <f t="shared" si="239"/>
        <v>57</v>
      </c>
      <c r="Q3820" s="13" t="s">
        <v>8315</v>
      </c>
      <c r="R3820" t="s">
        <v>8316</v>
      </c>
      <c r="S3820" s="16">
        <f t="shared" si="240"/>
        <v>42045.84238425926</v>
      </c>
      <c r="T3820" s="16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8"/>
        <v>106</v>
      </c>
      <c r="P3821" s="12">
        <f t="shared" si="239"/>
        <v>40.92</v>
      </c>
      <c r="Q3821" s="13" t="s">
        <v>8315</v>
      </c>
      <c r="R3821" t="s">
        <v>8316</v>
      </c>
      <c r="S3821" s="16">
        <f t="shared" si="240"/>
        <v>42184.209537037037</v>
      </c>
      <c r="T3821" s="16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500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8"/>
        <v>86</v>
      </c>
      <c r="P3822" s="12">
        <f t="shared" si="239"/>
        <v>21.5</v>
      </c>
      <c r="Q3822" s="13" t="s">
        <v>8315</v>
      </c>
      <c r="R3822" t="s">
        <v>8316</v>
      </c>
      <c r="S3822" s="16">
        <f t="shared" si="240"/>
        <v>42160.651817129634</v>
      </c>
      <c r="T3822" s="16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8"/>
        <v>105</v>
      </c>
      <c r="P3823" s="12">
        <f t="shared" si="239"/>
        <v>79.540000000000006</v>
      </c>
      <c r="Q3823" s="13" t="s">
        <v>8315</v>
      </c>
      <c r="R3823" t="s">
        <v>8316</v>
      </c>
      <c r="S3823" s="16">
        <f t="shared" si="240"/>
        <v>42341.180636574078</v>
      </c>
      <c r="T3823" s="16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8"/>
        <v>110</v>
      </c>
      <c r="P3824" s="12">
        <f t="shared" si="239"/>
        <v>72.38</v>
      </c>
      <c r="Q3824" s="13" t="s">
        <v>8315</v>
      </c>
      <c r="R3824" t="s">
        <v>8316</v>
      </c>
      <c r="S3824" s="16">
        <f t="shared" si="240"/>
        <v>42329.838159722218</v>
      </c>
      <c r="T3824" s="16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8"/>
        <v>106</v>
      </c>
      <c r="P3825" s="12">
        <f t="shared" si="239"/>
        <v>64.63</v>
      </c>
      <c r="Q3825" s="13" t="s">
        <v>8315</v>
      </c>
      <c r="R3825" t="s">
        <v>8316</v>
      </c>
      <c r="S3825" s="16">
        <f t="shared" si="240"/>
        <v>42170.910231481481</v>
      </c>
      <c r="T3825" s="16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500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8"/>
        <v>54</v>
      </c>
      <c r="P3826" s="12">
        <f t="shared" si="239"/>
        <v>38.57</v>
      </c>
      <c r="Q3826" s="13" t="s">
        <v>8315</v>
      </c>
      <c r="R3826" t="s">
        <v>8316</v>
      </c>
      <c r="S3826" s="16">
        <f t="shared" si="240"/>
        <v>42571.626192129625</v>
      </c>
      <c r="T3826" s="16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8"/>
        <v>105</v>
      </c>
      <c r="P3827" s="12">
        <f t="shared" si="239"/>
        <v>107.57</v>
      </c>
      <c r="Q3827" s="13" t="s">
        <v>8315</v>
      </c>
      <c r="R3827" t="s">
        <v>8316</v>
      </c>
      <c r="S3827" s="16">
        <f t="shared" si="240"/>
        <v>42151.069606481484</v>
      </c>
      <c r="T3827" s="16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500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8"/>
        <v>143</v>
      </c>
      <c r="P3828" s="12">
        <f t="shared" si="239"/>
        <v>27.5</v>
      </c>
      <c r="Q3828" s="13" t="s">
        <v>8315</v>
      </c>
      <c r="R3828" t="s">
        <v>8316</v>
      </c>
      <c r="S3828" s="16">
        <f t="shared" si="240"/>
        <v>42101.423541666663</v>
      </c>
      <c r="T3828" s="16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8"/>
        <v>153</v>
      </c>
      <c r="P3829" s="12">
        <f t="shared" si="239"/>
        <v>70.459999999999994</v>
      </c>
      <c r="Q3829" s="13" t="s">
        <v>8315</v>
      </c>
      <c r="R3829" t="s">
        <v>8316</v>
      </c>
      <c r="S3829" s="16">
        <f t="shared" si="240"/>
        <v>42034.928252314814</v>
      </c>
      <c r="T3829" s="16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8"/>
        <v>100</v>
      </c>
      <c r="P3830" s="12">
        <f t="shared" si="239"/>
        <v>178.57</v>
      </c>
      <c r="Q3830" s="13" t="s">
        <v>8315</v>
      </c>
      <c r="R3830" t="s">
        <v>8316</v>
      </c>
      <c r="S3830" s="16">
        <f t="shared" si="240"/>
        <v>41944.527627314819</v>
      </c>
      <c r="T3830" s="16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8"/>
        <v>100</v>
      </c>
      <c r="P3831" s="12">
        <f t="shared" si="239"/>
        <v>62.63</v>
      </c>
      <c r="Q3831" s="13" t="s">
        <v>8315</v>
      </c>
      <c r="R3831" t="s">
        <v>8316</v>
      </c>
      <c r="S3831" s="16">
        <f t="shared" si="240"/>
        <v>42593.865405092598</v>
      </c>
      <c r="T3831" s="16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500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8"/>
        <v>45</v>
      </c>
      <c r="P3832" s="12">
        <f t="shared" si="239"/>
        <v>75</v>
      </c>
      <c r="Q3832" s="13" t="s">
        <v>8315</v>
      </c>
      <c r="R3832" t="s">
        <v>8316</v>
      </c>
      <c r="S3832" s="16">
        <f t="shared" si="240"/>
        <v>42503.740868055553</v>
      </c>
      <c r="T3832" s="16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8"/>
        <v>106</v>
      </c>
      <c r="P3833" s="12">
        <f t="shared" si="239"/>
        <v>58.9</v>
      </c>
      <c r="Q3833" s="13" t="s">
        <v>8315</v>
      </c>
      <c r="R3833" t="s">
        <v>8316</v>
      </c>
      <c r="S3833" s="16">
        <f t="shared" si="240"/>
        <v>41927.848900462966</v>
      </c>
      <c r="T3833" s="16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8"/>
        <v>105</v>
      </c>
      <c r="P3834" s="12">
        <f t="shared" si="239"/>
        <v>139.56</v>
      </c>
      <c r="Q3834" s="13" t="s">
        <v>8315</v>
      </c>
      <c r="R3834" t="s">
        <v>8316</v>
      </c>
      <c r="S3834" s="16">
        <f t="shared" si="240"/>
        <v>42375.114988425921</v>
      </c>
      <c r="T3834" s="16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8"/>
        <v>117</v>
      </c>
      <c r="P3835" s="12">
        <f t="shared" si="239"/>
        <v>70</v>
      </c>
      <c r="Q3835" s="13" t="s">
        <v>8315</v>
      </c>
      <c r="R3835" t="s">
        <v>8316</v>
      </c>
      <c r="S3835" s="16">
        <f t="shared" si="240"/>
        <v>41963.872361111105</v>
      </c>
      <c r="T3835" s="16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8"/>
        <v>109</v>
      </c>
      <c r="P3836" s="12">
        <f t="shared" si="239"/>
        <v>57.39</v>
      </c>
      <c r="Q3836" s="13" t="s">
        <v>8315</v>
      </c>
      <c r="R3836" t="s">
        <v>8316</v>
      </c>
      <c r="S3836" s="16">
        <f t="shared" si="240"/>
        <v>42143.445219907408</v>
      </c>
      <c r="T3836" s="16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500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8"/>
        <v>64</v>
      </c>
      <c r="P3837" s="12">
        <f t="shared" si="239"/>
        <v>40</v>
      </c>
      <c r="Q3837" s="13" t="s">
        <v>8315</v>
      </c>
      <c r="R3837" t="s">
        <v>8316</v>
      </c>
      <c r="S3837" s="16">
        <f t="shared" si="240"/>
        <v>42460.94222222222</v>
      </c>
      <c r="T3837" s="16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500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8"/>
        <v>180</v>
      </c>
      <c r="P3838" s="12">
        <f t="shared" si="239"/>
        <v>64.290000000000006</v>
      </c>
      <c r="Q3838" s="13" t="s">
        <v>8315</v>
      </c>
      <c r="R3838" t="s">
        <v>8316</v>
      </c>
      <c r="S3838" s="16">
        <f t="shared" si="240"/>
        <v>42553.926527777774</v>
      </c>
      <c r="T3838" s="16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8"/>
        <v>102</v>
      </c>
      <c r="P3839" s="12">
        <f t="shared" si="239"/>
        <v>120.12</v>
      </c>
      <c r="Q3839" s="13" t="s">
        <v>8315</v>
      </c>
      <c r="R3839" t="s">
        <v>8316</v>
      </c>
      <c r="S3839" s="16">
        <f t="shared" si="240"/>
        <v>42152.765717592592</v>
      </c>
      <c r="T3839" s="16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8"/>
        <v>101</v>
      </c>
      <c r="P3840" s="12">
        <f t="shared" si="239"/>
        <v>1008.24</v>
      </c>
      <c r="Q3840" s="13" t="s">
        <v>8315</v>
      </c>
      <c r="R3840" t="s">
        <v>8316</v>
      </c>
      <c r="S3840" s="16">
        <f t="shared" si="240"/>
        <v>42116.710752314815</v>
      </c>
      <c r="T3840" s="16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8"/>
        <v>101</v>
      </c>
      <c r="P3841" s="12">
        <f t="shared" si="239"/>
        <v>63.28</v>
      </c>
      <c r="Q3841" s="13" t="s">
        <v>8315</v>
      </c>
      <c r="R3841" t="s">
        <v>8316</v>
      </c>
      <c r="S3841" s="16">
        <f t="shared" si="240"/>
        <v>42155.142638888887</v>
      </c>
      <c r="T3841" s="16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500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8"/>
        <v>13</v>
      </c>
      <c r="P3842" s="12">
        <f t="shared" si="239"/>
        <v>21.67</v>
      </c>
      <c r="Q3842" s="13" t="s">
        <v>8315</v>
      </c>
      <c r="R3842" t="s">
        <v>8316</v>
      </c>
      <c r="S3842" s="16">
        <f t="shared" si="240"/>
        <v>42432.701724537037</v>
      </c>
      <c r="T3842" s="16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3">ROUND(E3843/D3843*100,0)</f>
        <v>9</v>
      </c>
      <c r="P3843" s="12">
        <f t="shared" ref="P3843:P3906" si="244">IFERROR(ROUND(E3843/L3843,2),0)</f>
        <v>25.65</v>
      </c>
      <c r="Q3843" s="13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3"/>
        <v>22</v>
      </c>
      <c r="P3844" s="12">
        <f t="shared" si="244"/>
        <v>47.7</v>
      </c>
      <c r="Q3844" s="13" t="s">
        <v>8315</v>
      </c>
      <c r="R3844" t="s">
        <v>8316</v>
      </c>
      <c r="S3844" s="16">
        <f t="shared" si="245"/>
        <v>41740.493657407409</v>
      </c>
      <c r="T3844" s="16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3"/>
        <v>21</v>
      </c>
      <c r="P3845" s="12">
        <f t="shared" si="244"/>
        <v>56.05</v>
      </c>
      <c r="Q3845" s="13" t="s">
        <v>8315</v>
      </c>
      <c r="R3845" t="s">
        <v>8316</v>
      </c>
      <c r="S3845" s="16">
        <f t="shared" si="245"/>
        <v>41766.072500000002</v>
      </c>
      <c r="T3845" s="16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3"/>
        <v>41</v>
      </c>
      <c r="P3846" s="12">
        <f t="shared" si="244"/>
        <v>81.319999999999993</v>
      </c>
      <c r="Q3846" s="13" t="s">
        <v>8315</v>
      </c>
      <c r="R3846" t="s">
        <v>8316</v>
      </c>
      <c r="S3846" s="16">
        <f t="shared" si="245"/>
        <v>41766.617291666669</v>
      </c>
      <c r="T3846" s="16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3"/>
        <v>2</v>
      </c>
      <c r="P3847" s="12">
        <f t="shared" si="244"/>
        <v>70.17</v>
      </c>
      <c r="Q3847" s="13" t="s">
        <v>8315</v>
      </c>
      <c r="R3847" t="s">
        <v>8316</v>
      </c>
      <c r="S3847" s="16">
        <f t="shared" si="245"/>
        <v>42248.627013888887</v>
      </c>
      <c r="T3847" s="16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3"/>
        <v>3</v>
      </c>
      <c r="P3848" s="12">
        <f t="shared" si="244"/>
        <v>23.63</v>
      </c>
      <c r="Q3848" s="13" t="s">
        <v>8315</v>
      </c>
      <c r="R3848" t="s">
        <v>8316</v>
      </c>
      <c r="S3848" s="16">
        <f t="shared" si="245"/>
        <v>41885.221550925926</v>
      </c>
      <c r="T3848" s="16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3"/>
        <v>16</v>
      </c>
      <c r="P3849" s="12">
        <f t="shared" si="244"/>
        <v>188.56</v>
      </c>
      <c r="Q3849" s="13" t="s">
        <v>8315</v>
      </c>
      <c r="R3849" t="s">
        <v>8316</v>
      </c>
      <c r="S3849" s="16">
        <f t="shared" si="245"/>
        <v>42159.224432870367</v>
      </c>
      <c r="T3849" s="16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3"/>
        <v>16</v>
      </c>
      <c r="P3850" s="12">
        <f t="shared" si="244"/>
        <v>49.51</v>
      </c>
      <c r="Q3850" s="13" t="s">
        <v>8315</v>
      </c>
      <c r="R3850" t="s">
        <v>8316</v>
      </c>
      <c r="S3850" s="16">
        <f t="shared" si="245"/>
        <v>42265.817002314812</v>
      </c>
      <c r="T3850" s="16">
        <f t="shared" si="24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3"/>
        <v>7</v>
      </c>
      <c r="P3851" s="12">
        <f t="shared" si="244"/>
        <v>75.459999999999994</v>
      </c>
      <c r="Q3851" s="13" t="s">
        <v>8315</v>
      </c>
      <c r="R3851" t="s">
        <v>8316</v>
      </c>
      <c r="S3851" s="16">
        <f t="shared" si="245"/>
        <v>42136.767175925925</v>
      </c>
      <c r="T3851" s="16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3"/>
        <v>4</v>
      </c>
      <c r="P3852" s="12">
        <f t="shared" si="244"/>
        <v>9.5</v>
      </c>
      <c r="Q3852" s="13" t="s">
        <v>8315</v>
      </c>
      <c r="R3852" t="s">
        <v>8316</v>
      </c>
      <c r="S3852" s="16">
        <f t="shared" si="245"/>
        <v>41975.124340277776</v>
      </c>
      <c r="T3852" s="16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3"/>
        <v>34</v>
      </c>
      <c r="P3853" s="12">
        <f t="shared" si="244"/>
        <v>35.5</v>
      </c>
      <c r="Q3853" s="13" t="s">
        <v>8315</v>
      </c>
      <c r="R3853" t="s">
        <v>8316</v>
      </c>
      <c r="S3853" s="16">
        <f t="shared" si="245"/>
        <v>42172.439571759256</v>
      </c>
      <c r="T3853" s="16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3"/>
        <v>0</v>
      </c>
      <c r="P3854" s="12">
        <f t="shared" si="244"/>
        <v>10</v>
      </c>
      <c r="Q3854" s="13" t="s">
        <v>8315</v>
      </c>
      <c r="R3854" t="s">
        <v>8316</v>
      </c>
      <c r="S3854" s="16">
        <f t="shared" si="245"/>
        <v>42065.190694444449</v>
      </c>
      <c r="T3854" s="16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3"/>
        <v>0</v>
      </c>
      <c r="P3855" s="12">
        <f t="shared" si="244"/>
        <v>13</v>
      </c>
      <c r="Q3855" s="13" t="s">
        <v>8315</v>
      </c>
      <c r="R3855" t="s">
        <v>8316</v>
      </c>
      <c r="S3855" s="16">
        <f t="shared" si="245"/>
        <v>41848.84002314815</v>
      </c>
      <c r="T3855" s="16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3"/>
        <v>16</v>
      </c>
      <c r="P3856" s="12">
        <f t="shared" si="244"/>
        <v>89.4</v>
      </c>
      <c r="Q3856" s="13" t="s">
        <v>8315</v>
      </c>
      <c r="R3856" t="s">
        <v>8316</v>
      </c>
      <c r="S3856" s="16">
        <f t="shared" si="245"/>
        <v>42103.884930555556</v>
      </c>
      <c r="T3856" s="16">
        <f t="shared" si="24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3"/>
        <v>3</v>
      </c>
      <c r="P3857" s="12">
        <f t="shared" si="244"/>
        <v>25</v>
      </c>
      <c r="Q3857" s="13" t="s">
        <v>8315</v>
      </c>
      <c r="R3857" t="s">
        <v>8316</v>
      </c>
      <c r="S3857" s="16">
        <f t="shared" si="245"/>
        <v>42059.970729166671</v>
      </c>
      <c r="T3857" s="16">
        <f t="shared" si="24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3"/>
        <v>0</v>
      </c>
      <c r="P3858" s="12">
        <f t="shared" si="244"/>
        <v>1</v>
      </c>
      <c r="Q3858" s="13" t="s">
        <v>8315</v>
      </c>
      <c r="R3858" t="s">
        <v>8316</v>
      </c>
      <c r="S3858" s="16">
        <f t="shared" si="245"/>
        <v>42041.743090277778</v>
      </c>
      <c r="T3858" s="16">
        <f t="shared" si="24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3"/>
        <v>5</v>
      </c>
      <c r="P3859" s="12">
        <f t="shared" si="244"/>
        <v>65</v>
      </c>
      <c r="Q3859" s="13" t="s">
        <v>8315</v>
      </c>
      <c r="R3859" t="s">
        <v>8316</v>
      </c>
      <c r="S3859" s="16">
        <f t="shared" si="245"/>
        <v>41829.73715277778</v>
      </c>
      <c r="T3859" s="16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3"/>
        <v>2</v>
      </c>
      <c r="P3860" s="12">
        <f t="shared" si="244"/>
        <v>10</v>
      </c>
      <c r="Q3860" s="13" t="s">
        <v>8315</v>
      </c>
      <c r="R3860" t="s">
        <v>8316</v>
      </c>
      <c r="S3860" s="16">
        <f t="shared" si="245"/>
        <v>42128.431064814817</v>
      </c>
      <c r="T3860" s="16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3"/>
        <v>0</v>
      </c>
      <c r="P3861" s="12">
        <f t="shared" si="244"/>
        <v>1</v>
      </c>
      <c r="Q3861" s="13" t="s">
        <v>8315</v>
      </c>
      <c r="R3861" t="s">
        <v>8316</v>
      </c>
      <c r="S3861" s="16">
        <f t="shared" si="245"/>
        <v>41789.893599537041</v>
      </c>
      <c r="T3861" s="16">
        <f t="shared" si="24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3"/>
        <v>18</v>
      </c>
      <c r="P3862" s="12">
        <f t="shared" si="244"/>
        <v>81.540000000000006</v>
      </c>
      <c r="Q3862" s="13" t="s">
        <v>8315</v>
      </c>
      <c r="R3862" t="s">
        <v>8316</v>
      </c>
      <c r="S3862" s="16">
        <f t="shared" si="245"/>
        <v>41833.660995370366</v>
      </c>
      <c r="T3862" s="16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3"/>
        <v>5</v>
      </c>
      <c r="P3863" s="12">
        <f t="shared" si="244"/>
        <v>100</v>
      </c>
      <c r="Q3863" s="13" t="s">
        <v>8315</v>
      </c>
      <c r="R3863" t="s">
        <v>8316</v>
      </c>
      <c r="S3863" s="16">
        <f t="shared" si="245"/>
        <v>41914.590011574073</v>
      </c>
      <c r="T3863" s="16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3"/>
        <v>0</v>
      </c>
      <c r="P3864" s="12">
        <f t="shared" si="244"/>
        <v>1</v>
      </c>
      <c r="Q3864" s="13" t="s">
        <v>8315</v>
      </c>
      <c r="R3864" t="s">
        <v>8316</v>
      </c>
      <c r="S3864" s="16">
        <f t="shared" si="245"/>
        <v>42611.261064814811</v>
      </c>
      <c r="T3864" s="16">
        <f t="shared" si="24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3"/>
        <v>0</v>
      </c>
      <c r="P3865" s="12">
        <f t="shared" si="244"/>
        <v>0</v>
      </c>
      <c r="Q3865" s="13" t="s">
        <v>8315</v>
      </c>
      <c r="R3865" t="s">
        <v>8316</v>
      </c>
      <c r="S3865" s="16">
        <f t="shared" si="245"/>
        <v>42253.633159722223</v>
      </c>
      <c r="T3865" s="16">
        <f t="shared" si="24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3"/>
        <v>1</v>
      </c>
      <c r="P3866" s="12">
        <f t="shared" si="244"/>
        <v>20</v>
      </c>
      <c r="Q3866" s="13" t="s">
        <v>8315</v>
      </c>
      <c r="R3866" t="s">
        <v>8316</v>
      </c>
      <c r="S3866" s="16">
        <f t="shared" si="245"/>
        <v>42295.891828703709</v>
      </c>
      <c r="T3866" s="16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3"/>
        <v>27</v>
      </c>
      <c r="P3867" s="12">
        <f t="shared" si="244"/>
        <v>46.43</v>
      </c>
      <c r="Q3867" s="13" t="s">
        <v>8315</v>
      </c>
      <c r="R3867" t="s">
        <v>8316</v>
      </c>
      <c r="S3867" s="16">
        <f t="shared" si="245"/>
        <v>41841.651597222226</v>
      </c>
      <c r="T3867" s="16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3"/>
        <v>1</v>
      </c>
      <c r="P3868" s="12">
        <f t="shared" si="244"/>
        <v>5.5</v>
      </c>
      <c r="Q3868" s="13" t="s">
        <v>8315</v>
      </c>
      <c r="R3868" t="s">
        <v>8316</v>
      </c>
      <c r="S3868" s="16">
        <f t="shared" si="245"/>
        <v>42402.947002314817</v>
      </c>
      <c r="T3868" s="16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3"/>
        <v>13</v>
      </c>
      <c r="P3869" s="12">
        <f t="shared" si="244"/>
        <v>50.2</v>
      </c>
      <c r="Q3869" s="13" t="s">
        <v>8315</v>
      </c>
      <c r="R3869" t="s">
        <v>8316</v>
      </c>
      <c r="S3869" s="16">
        <f t="shared" si="245"/>
        <v>42509.814108796301</v>
      </c>
      <c r="T3869" s="16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3"/>
        <v>0</v>
      </c>
      <c r="P3870" s="12">
        <f t="shared" si="244"/>
        <v>10</v>
      </c>
      <c r="Q3870" s="13" t="s">
        <v>8315</v>
      </c>
      <c r="R3870" t="s">
        <v>8357</v>
      </c>
      <c r="S3870" s="16">
        <f t="shared" si="245"/>
        <v>41865.659780092588</v>
      </c>
      <c r="T3870" s="16">
        <f t="shared" si="246"/>
        <v>41890.659780092588</v>
      </c>
      <c r="U3870">
        <f>+YEAR(S3870)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3"/>
        <v>3</v>
      </c>
      <c r="P3871" s="12">
        <f t="shared" si="244"/>
        <v>30.13</v>
      </c>
      <c r="Q3871" s="13" t="s">
        <v>8315</v>
      </c>
      <c r="R3871" t="s">
        <v>8357</v>
      </c>
      <c r="S3871" s="16">
        <f t="shared" si="245"/>
        <v>42047.724444444444</v>
      </c>
      <c r="T3871" s="16">
        <f t="shared" si="246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3"/>
        <v>15</v>
      </c>
      <c r="P3872" s="12">
        <f t="shared" si="244"/>
        <v>150</v>
      </c>
      <c r="Q3872" s="13" t="s">
        <v>8315</v>
      </c>
      <c r="R3872" t="s">
        <v>8357</v>
      </c>
      <c r="S3872" s="16">
        <f t="shared" si="245"/>
        <v>41793.17219907407</v>
      </c>
      <c r="T3872" s="16">
        <f t="shared" si="246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3"/>
        <v>3</v>
      </c>
      <c r="P3873" s="12">
        <f t="shared" si="244"/>
        <v>13.33</v>
      </c>
      <c r="Q3873" s="13" t="s">
        <v>8315</v>
      </c>
      <c r="R3873" t="s">
        <v>8357</v>
      </c>
      <c r="S3873" s="16">
        <f t="shared" si="245"/>
        <v>42763.780671296292</v>
      </c>
      <c r="T3873" s="16">
        <f t="shared" si="246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3"/>
        <v>0</v>
      </c>
      <c r="P3874" s="12">
        <f t="shared" si="244"/>
        <v>0</v>
      </c>
      <c r="Q3874" s="13" t="s">
        <v>8315</v>
      </c>
      <c r="R3874" t="s">
        <v>8357</v>
      </c>
      <c r="S3874" s="16">
        <f t="shared" si="245"/>
        <v>42180.145787037036</v>
      </c>
      <c r="T3874" s="16">
        <f t="shared" si="246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3"/>
        <v>0</v>
      </c>
      <c r="P3875" s="12">
        <f t="shared" si="244"/>
        <v>0</v>
      </c>
      <c r="Q3875" s="13" t="s">
        <v>8315</v>
      </c>
      <c r="R3875" t="s">
        <v>8357</v>
      </c>
      <c r="S3875" s="16">
        <f t="shared" si="245"/>
        <v>42255.696006944447</v>
      </c>
      <c r="T3875" s="16">
        <f t="shared" si="246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3"/>
        <v>0</v>
      </c>
      <c r="P3876" s="12">
        <f t="shared" si="244"/>
        <v>0</v>
      </c>
      <c r="Q3876" s="13" t="s">
        <v>8315</v>
      </c>
      <c r="R3876" t="s">
        <v>8357</v>
      </c>
      <c r="S3876" s="16">
        <f t="shared" si="245"/>
        <v>42007.016458333332</v>
      </c>
      <c r="T3876" s="16">
        <f t="shared" si="246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3"/>
        <v>0</v>
      </c>
      <c r="P3877" s="12">
        <f t="shared" si="244"/>
        <v>0</v>
      </c>
      <c r="Q3877" s="13" t="s">
        <v>8315</v>
      </c>
      <c r="R3877" t="s">
        <v>8357</v>
      </c>
      <c r="S3877" s="16">
        <f t="shared" si="245"/>
        <v>42615.346817129626</v>
      </c>
      <c r="T3877" s="16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3"/>
        <v>53</v>
      </c>
      <c r="P3878" s="12">
        <f t="shared" si="244"/>
        <v>44.76</v>
      </c>
      <c r="Q3878" s="13" t="s">
        <v>8315</v>
      </c>
      <c r="R3878" t="s">
        <v>8357</v>
      </c>
      <c r="S3878" s="16">
        <f t="shared" si="245"/>
        <v>42372.624166666668</v>
      </c>
      <c r="T3878" s="16">
        <f t="shared" si="246"/>
        <v>42402.624166666668</v>
      </c>
      <c r="U3878">
        <f>+YEAR(S3878)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3"/>
        <v>5</v>
      </c>
      <c r="P3879" s="12">
        <f t="shared" si="244"/>
        <v>88.64</v>
      </c>
      <c r="Q3879" s="13" t="s">
        <v>8315</v>
      </c>
      <c r="R3879" t="s">
        <v>8357</v>
      </c>
      <c r="S3879" s="16">
        <f t="shared" si="245"/>
        <v>42682.67768518519</v>
      </c>
      <c r="T3879" s="16">
        <f t="shared" si="24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3"/>
        <v>0</v>
      </c>
      <c r="P3880" s="12">
        <f t="shared" si="244"/>
        <v>10</v>
      </c>
      <c r="Q3880" s="13" t="s">
        <v>8315</v>
      </c>
      <c r="R3880" t="s">
        <v>8357</v>
      </c>
      <c r="S3880" s="16">
        <f t="shared" si="245"/>
        <v>42154.818819444445</v>
      </c>
      <c r="T3880" s="16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3"/>
        <v>0</v>
      </c>
      <c r="P3881" s="12">
        <f t="shared" si="244"/>
        <v>0</v>
      </c>
      <c r="Q3881" s="13" t="s">
        <v>8315</v>
      </c>
      <c r="R3881" t="s">
        <v>8357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+YEAR(S3881)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3"/>
        <v>13</v>
      </c>
      <c r="P3882" s="12">
        <f t="shared" si="244"/>
        <v>57.65</v>
      </c>
      <c r="Q3882" s="13" t="s">
        <v>8315</v>
      </c>
      <c r="R3882" t="s">
        <v>8357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3"/>
        <v>5</v>
      </c>
      <c r="P3883" s="12">
        <f t="shared" si="244"/>
        <v>25</v>
      </c>
      <c r="Q3883" s="13" t="s">
        <v>8315</v>
      </c>
      <c r="R3883" t="s">
        <v>8357</v>
      </c>
      <c r="S3883" s="16">
        <f t="shared" si="245"/>
        <v>42756.018506944441</v>
      </c>
      <c r="T3883" s="16">
        <f t="shared" si="246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3"/>
        <v>0</v>
      </c>
      <c r="P3884" s="12">
        <f t="shared" si="244"/>
        <v>0</v>
      </c>
      <c r="Q3884" s="13" t="s">
        <v>8315</v>
      </c>
      <c r="R3884" t="s">
        <v>8357</v>
      </c>
      <c r="S3884" s="16">
        <f t="shared" si="245"/>
        <v>42373.983449074076</v>
      </c>
      <c r="T3884" s="16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3"/>
        <v>0</v>
      </c>
      <c r="P3885" s="12">
        <f t="shared" si="244"/>
        <v>0</v>
      </c>
      <c r="Q3885" s="13" t="s">
        <v>8315</v>
      </c>
      <c r="R3885" t="s">
        <v>8357</v>
      </c>
      <c r="S3885" s="16">
        <f t="shared" si="245"/>
        <v>41854.602650462963</v>
      </c>
      <c r="T3885" s="16">
        <f t="shared" si="246"/>
        <v>41884.602650462963</v>
      </c>
      <c r="U3885">
        <f>+YEAR(S3885)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3"/>
        <v>0</v>
      </c>
      <c r="P3886" s="12">
        <f t="shared" si="244"/>
        <v>0</v>
      </c>
      <c r="Q3886" s="13" t="s">
        <v>8315</v>
      </c>
      <c r="R3886" t="s">
        <v>8357</v>
      </c>
      <c r="S3886" s="16">
        <f t="shared" si="245"/>
        <v>42065.791574074072</v>
      </c>
      <c r="T3886" s="16">
        <f t="shared" si="24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3"/>
        <v>0</v>
      </c>
      <c r="P3887" s="12">
        <f t="shared" si="244"/>
        <v>0</v>
      </c>
      <c r="Q3887" s="13" t="s">
        <v>8315</v>
      </c>
      <c r="R3887" t="s">
        <v>8357</v>
      </c>
      <c r="S3887" s="16">
        <f t="shared" si="245"/>
        <v>42469.951284722221</v>
      </c>
      <c r="T3887" s="16">
        <f t="shared" si="24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3"/>
        <v>0</v>
      </c>
      <c r="P3888" s="12">
        <f t="shared" si="244"/>
        <v>0</v>
      </c>
      <c r="Q3888" s="13" t="s">
        <v>8315</v>
      </c>
      <c r="R3888" t="s">
        <v>8357</v>
      </c>
      <c r="S3888" s="16">
        <f t="shared" si="245"/>
        <v>41954.228032407409</v>
      </c>
      <c r="T3888" s="16">
        <f t="shared" si="24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3"/>
        <v>2</v>
      </c>
      <c r="P3889" s="12">
        <f t="shared" si="244"/>
        <v>17.5</v>
      </c>
      <c r="Q3889" s="13" t="s">
        <v>8315</v>
      </c>
      <c r="R3889" t="s">
        <v>8357</v>
      </c>
      <c r="S3889" s="16">
        <f t="shared" si="245"/>
        <v>42079.857974537037</v>
      </c>
      <c r="T3889" s="16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3"/>
        <v>27</v>
      </c>
      <c r="P3890" s="12">
        <f t="shared" si="244"/>
        <v>38.71</v>
      </c>
      <c r="Q3890" s="13" t="s">
        <v>8315</v>
      </c>
      <c r="R3890" t="s">
        <v>8316</v>
      </c>
      <c r="S3890" s="16">
        <f t="shared" si="245"/>
        <v>42762.545810185184</v>
      </c>
      <c r="T3890" s="16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3"/>
        <v>1</v>
      </c>
      <c r="P3891" s="12">
        <f t="shared" si="244"/>
        <v>13.11</v>
      </c>
      <c r="Q3891" s="13" t="s">
        <v>8315</v>
      </c>
      <c r="R3891" t="s">
        <v>8316</v>
      </c>
      <c r="S3891" s="16">
        <f t="shared" si="245"/>
        <v>41977.004976851851</v>
      </c>
      <c r="T3891" s="16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3"/>
        <v>17</v>
      </c>
      <c r="P3892" s="12">
        <f t="shared" si="244"/>
        <v>315.5</v>
      </c>
      <c r="Q3892" s="13" t="s">
        <v>8315</v>
      </c>
      <c r="R3892" t="s">
        <v>8316</v>
      </c>
      <c r="S3892" s="16">
        <f t="shared" si="245"/>
        <v>42171.758611111116</v>
      </c>
      <c r="T3892" s="16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3"/>
        <v>33</v>
      </c>
      <c r="P3893" s="12">
        <f t="shared" si="244"/>
        <v>37.14</v>
      </c>
      <c r="Q3893" s="13" t="s">
        <v>8315</v>
      </c>
      <c r="R3893" t="s">
        <v>8316</v>
      </c>
      <c r="S3893" s="16">
        <f t="shared" si="245"/>
        <v>42056.1324537037</v>
      </c>
      <c r="T3893" s="16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3"/>
        <v>0</v>
      </c>
      <c r="P3894" s="12">
        <f t="shared" si="244"/>
        <v>0</v>
      </c>
      <c r="Q3894" s="13" t="s">
        <v>8315</v>
      </c>
      <c r="R3894" t="s">
        <v>8316</v>
      </c>
      <c r="S3894" s="16">
        <f t="shared" si="245"/>
        <v>41867.652280092596</v>
      </c>
      <c r="T3894" s="16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3"/>
        <v>22</v>
      </c>
      <c r="P3895" s="12">
        <f t="shared" si="244"/>
        <v>128.27000000000001</v>
      </c>
      <c r="Q3895" s="13" t="s">
        <v>8315</v>
      </c>
      <c r="R3895" t="s">
        <v>8316</v>
      </c>
      <c r="S3895" s="16">
        <f t="shared" si="245"/>
        <v>41779.657870370371</v>
      </c>
      <c r="T3895" s="16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3"/>
        <v>3</v>
      </c>
      <c r="P3896" s="12">
        <f t="shared" si="244"/>
        <v>47.27</v>
      </c>
      <c r="Q3896" s="13" t="s">
        <v>8315</v>
      </c>
      <c r="R3896" t="s">
        <v>8316</v>
      </c>
      <c r="S3896" s="16">
        <f t="shared" si="245"/>
        <v>42679.958472222221</v>
      </c>
      <c r="T3896" s="16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3"/>
        <v>5</v>
      </c>
      <c r="P3897" s="12">
        <f t="shared" si="244"/>
        <v>50</v>
      </c>
      <c r="Q3897" s="13" t="s">
        <v>8315</v>
      </c>
      <c r="R3897" t="s">
        <v>8316</v>
      </c>
      <c r="S3897" s="16">
        <f t="shared" si="245"/>
        <v>42032.250208333338</v>
      </c>
      <c r="T3897" s="16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3"/>
        <v>11</v>
      </c>
      <c r="P3898" s="12">
        <f t="shared" si="244"/>
        <v>42.5</v>
      </c>
      <c r="Q3898" s="13" t="s">
        <v>8315</v>
      </c>
      <c r="R3898" t="s">
        <v>8316</v>
      </c>
      <c r="S3898" s="16">
        <f t="shared" si="245"/>
        <v>41793.191875000004</v>
      </c>
      <c r="T3898" s="16">
        <f t="shared" si="24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3"/>
        <v>18</v>
      </c>
      <c r="P3899" s="12">
        <f t="shared" si="244"/>
        <v>44</v>
      </c>
      <c r="Q3899" s="13" t="s">
        <v>8315</v>
      </c>
      <c r="R3899" t="s">
        <v>8316</v>
      </c>
      <c r="S3899" s="16">
        <f t="shared" si="245"/>
        <v>41982.87364583333</v>
      </c>
      <c r="T3899" s="16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3"/>
        <v>33</v>
      </c>
      <c r="P3900" s="12">
        <f t="shared" si="244"/>
        <v>50.88</v>
      </c>
      <c r="Q3900" s="13" t="s">
        <v>8315</v>
      </c>
      <c r="R3900" t="s">
        <v>8316</v>
      </c>
      <c r="S3900" s="16">
        <f t="shared" si="245"/>
        <v>42193.482291666667</v>
      </c>
      <c r="T3900" s="16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3"/>
        <v>1</v>
      </c>
      <c r="P3901" s="12">
        <f t="shared" si="244"/>
        <v>62.5</v>
      </c>
      <c r="Q3901" s="13" t="s">
        <v>8315</v>
      </c>
      <c r="R3901" t="s">
        <v>8316</v>
      </c>
      <c r="S3901" s="16">
        <f t="shared" si="245"/>
        <v>41843.775011574071</v>
      </c>
      <c r="T3901" s="16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3"/>
        <v>5</v>
      </c>
      <c r="P3902" s="12">
        <f t="shared" si="244"/>
        <v>27</v>
      </c>
      <c r="Q3902" s="13" t="s">
        <v>8315</v>
      </c>
      <c r="R3902" t="s">
        <v>8316</v>
      </c>
      <c r="S3902" s="16">
        <f t="shared" si="245"/>
        <v>42136.092488425929</v>
      </c>
      <c r="T3902" s="16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3"/>
        <v>1</v>
      </c>
      <c r="P3903" s="12">
        <f t="shared" si="244"/>
        <v>25</v>
      </c>
      <c r="Q3903" s="13" t="s">
        <v>8315</v>
      </c>
      <c r="R3903" t="s">
        <v>8316</v>
      </c>
      <c r="S3903" s="16">
        <f t="shared" si="245"/>
        <v>42317.826377314821</v>
      </c>
      <c r="T3903" s="16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3"/>
        <v>49</v>
      </c>
      <c r="P3904" s="12">
        <f t="shared" si="244"/>
        <v>47.26</v>
      </c>
      <c r="Q3904" s="13" t="s">
        <v>8315</v>
      </c>
      <c r="R3904" t="s">
        <v>8316</v>
      </c>
      <c r="S3904" s="16">
        <f t="shared" si="245"/>
        <v>42663.468078703707</v>
      </c>
      <c r="T3904" s="16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3"/>
        <v>0</v>
      </c>
      <c r="P3905" s="12">
        <f t="shared" si="244"/>
        <v>0</v>
      </c>
      <c r="Q3905" s="13" t="s">
        <v>8315</v>
      </c>
      <c r="R3905" t="s">
        <v>8316</v>
      </c>
      <c r="S3905" s="16">
        <f t="shared" si="245"/>
        <v>42186.01116898148</v>
      </c>
      <c r="T3905" s="16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3"/>
        <v>0</v>
      </c>
      <c r="P3906" s="12">
        <f t="shared" si="244"/>
        <v>1.5</v>
      </c>
      <c r="Q3906" s="13" t="s">
        <v>8315</v>
      </c>
      <c r="R3906" t="s">
        <v>8316</v>
      </c>
      <c r="S3906" s="16">
        <f t="shared" si="245"/>
        <v>42095.229166666672</v>
      </c>
      <c r="T3906" s="16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8">ROUND(E3907/D3907*100,0)</f>
        <v>12</v>
      </c>
      <c r="P3907" s="12">
        <f t="shared" ref="P3907:P3970" si="249">IFERROR(ROUND(E3907/L3907,2),0)</f>
        <v>24.71</v>
      </c>
      <c r="Q3907" s="13" t="s">
        <v>8315</v>
      </c>
      <c r="R3907" t="s">
        <v>8316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8"/>
        <v>67</v>
      </c>
      <c r="P3908" s="12">
        <f t="shared" si="249"/>
        <v>63.13</v>
      </c>
      <c r="Q3908" s="13" t="s">
        <v>8315</v>
      </c>
      <c r="R3908" t="s">
        <v>8316</v>
      </c>
      <c r="S3908" s="16">
        <f t="shared" si="250"/>
        <v>42143.917743055557</v>
      </c>
      <c r="T3908" s="16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8"/>
        <v>15</v>
      </c>
      <c r="P3909" s="12">
        <f t="shared" si="249"/>
        <v>38.25</v>
      </c>
      <c r="Q3909" s="13" t="s">
        <v>8315</v>
      </c>
      <c r="R3909" t="s">
        <v>8316</v>
      </c>
      <c r="S3909" s="16">
        <f t="shared" si="250"/>
        <v>41906.819513888891</v>
      </c>
      <c r="T3909" s="16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8"/>
        <v>9</v>
      </c>
      <c r="P3910" s="12">
        <f t="shared" si="249"/>
        <v>16.25</v>
      </c>
      <c r="Q3910" s="13" t="s">
        <v>8315</v>
      </c>
      <c r="R3910" t="s">
        <v>8316</v>
      </c>
      <c r="S3910" s="16">
        <f t="shared" si="250"/>
        <v>41834.135370370372</v>
      </c>
      <c r="T3910" s="16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8"/>
        <v>0</v>
      </c>
      <c r="P3911" s="12">
        <f t="shared" si="249"/>
        <v>33.75</v>
      </c>
      <c r="Q3911" s="13" t="s">
        <v>8315</v>
      </c>
      <c r="R3911" t="s">
        <v>8316</v>
      </c>
      <c r="S3911" s="16">
        <f t="shared" si="250"/>
        <v>41863.359282407408</v>
      </c>
      <c r="T3911" s="16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8"/>
        <v>3</v>
      </c>
      <c r="P3912" s="12">
        <f t="shared" si="249"/>
        <v>61.67</v>
      </c>
      <c r="Q3912" s="13" t="s">
        <v>8315</v>
      </c>
      <c r="R3912" t="s">
        <v>8316</v>
      </c>
      <c r="S3912" s="16">
        <f t="shared" si="250"/>
        <v>42224.756909722222</v>
      </c>
      <c r="T3912" s="16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8"/>
        <v>37</v>
      </c>
      <c r="P3913" s="12">
        <f t="shared" si="249"/>
        <v>83.14</v>
      </c>
      <c r="Q3913" s="13" t="s">
        <v>8315</v>
      </c>
      <c r="R3913" t="s">
        <v>8316</v>
      </c>
      <c r="S3913" s="16">
        <f t="shared" si="250"/>
        <v>41939.8122337963</v>
      </c>
      <c r="T3913" s="16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8"/>
        <v>0</v>
      </c>
      <c r="P3914" s="12">
        <f t="shared" si="249"/>
        <v>1</v>
      </c>
      <c r="Q3914" s="13" t="s">
        <v>8315</v>
      </c>
      <c r="R3914" t="s">
        <v>8316</v>
      </c>
      <c r="S3914" s="16">
        <f t="shared" si="250"/>
        <v>42059.270023148143</v>
      </c>
      <c r="T3914" s="16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8"/>
        <v>10</v>
      </c>
      <c r="P3915" s="12">
        <f t="shared" si="249"/>
        <v>142.86000000000001</v>
      </c>
      <c r="Q3915" s="13" t="s">
        <v>8315</v>
      </c>
      <c r="R3915" t="s">
        <v>8316</v>
      </c>
      <c r="S3915" s="16">
        <f t="shared" si="250"/>
        <v>42308.211215277777</v>
      </c>
      <c r="T3915" s="16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8"/>
        <v>36</v>
      </c>
      <c r="P3916" s="12">
        <f t="shared" si="249"/>
        <v>33.67</v>
      </c>
      <c r="Q3916" s="13" t="s">
        <v>8315</v>
      </c>
      <c r="R3916" t="s">
        <v>8316</v>
      </c>
      <c r="S3916" s="16">
        <f t="shared" si="250"/>
        <v>42114.818935185183</v>
      </c>
      <c r="T3916" s="16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8"/>
        <v>0</v>
      </c>
      <c r="P3917" s="12">
        <f t="shared" si="249"/>
        <v>5</v>
      </c>
      <c r="Q3917" s="13" t="s">
        <v>8315</v>
      </c>
      <c r="R3917" t="s">
        <v>8316</v>
      </c>
      <c r="S3917" s="16">
        <f t="shared" si="250"/>
        <v>42492.98505787037</v>
      </c>
      <c r="T3917" s="16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8"/>
        <v>0</v>
      </c>
      <c r="P3918" s="12">
        <f t="shared" si="249"/>
        <v>0</v>
      </c>
      <c r="Q3918" s="13" t="s">
        <v>8315</v>
      </c>
      <c r="R3918" t="s">
        <v>8316</v>
      </c>
      <c r="S3918" s="16">
        <f t="shared" si="250"/>
        <v>42494.471666666665</v>
      </c>
      <c r="T3918" s="16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8"/>
        <v>0</v>
      </c>
      <c r="P3919" s="12">
        <f t="shared" si="249"/>
        <v>10</v>
      </c>
      <c r="Q3919" s="13" t="s">
        <v>8315</v>
      </c>
      <c r="R3919" t="s">
        <v>8316</v>
      </c>
      <c r="S3919" s="16">
        <f t="shared" si="250"/>
        <v>41863.527326388888</v>
      </c>
      <c r="T3919" s="16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8"/>
        <v>0</v>
      </c>
      <c r="P3920" s="12">
        <f t="shared" si="249"/>
        <v>40</v>
      </c>
      <c r="Q3920" s="13" t="s">
        <v>8315</v>
      </c>
      <c r="R3920" t="s">
        <v>8316</v>
      </c>
      <c r="S3920" s="16">
        <f t="shared" si="250"/>
        <v>41843.664618055554</v>
      </c>
      <c r="T3920" s="16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8"/>
        <v>2</v>
      </c>
      <c r="P3921" s="12">
        <f t="shared" si="249"/>
        <v>30</v>
      </c>
      <c r="Q3921" s="13" t="s">
        <v>8315</v>
      </c>
      <c r="R3921" t="s">
        <v>8316</v>
      </c>
      <c r="S3921" s="16">
        <f t="shared" si="250"/>
        <v>42358.684872685189</v>
      </c>
      <c r="T3921" s="16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8"/>
        <v>5</v>
      </c>
      <c r="P3922" s="12">
        <f t="shared" si="249"/>
        <v>45</v>
      </c>
      <c r="Q3922" s="13" t="s">
        <v>8315</v>
      </c>
      <c r="R3922" t="s">
        <v>8316</v>
      </c>
      <c r="S3922" s="16">
        <f t="shared" si="250"/>
        <v>42657.38726851852</v>
      </c>
      <c r="T3922" s="16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8"/>
        <v>0</v>
      </c>
      <c r="P3923" s="12">
        <f t="shared" si="249"/>
        <v>0</v>
      </c>
      <c r="Q3923" s="13" t="s">
        <v>8315</v>
      </c>
      <c r="R3923" t="s">
        <v>8316</v>
      </c>
      <c r="S3923" s="16">
        <f t="shared" si="250"/>
        <v>41926.542303240742</v>
      </c>
      <c r="T3923" s="16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8"/>
        <v>8</v>
      </c>
      <c r="P3924" s="12">
        <f t="shared" si="249"/>
        <v>10.17</v>
      </c>
      <c r="Q3924" s="13" t="s">
        <v>8315</v>
      </c>
      <c r="R3924" t="s">
        <v>8316</v>
      </c>
      <c r="S3924" s="16">
        <f t="shared" si="250"/>
        <v>42020.768634259264</v>
      </c>
      <c r="T3924" s="16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8"/>
        <v>12</v>
      </c>
      <c r="P3925" s="12">
        <f t="shared" si="249"/>
        <v>81.41</v>
      </c>
      <c r="Q3925" s="13" t="s">
        <v>8315</v>
      </c>
      <c r="R3925" t="s">
        <v>8316</v>
      </c>
      <c r="S3925" s="16">
        <f t="shared" si="250"/>
        <v>42075.979988425926</v>
      </c>
      <c r="T3925" s="16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8"/>
        <v>15</v>
      </c>
      <c r="P3926" s="12">
        <f t="shared" si="249"/>
        <v>57.25</v>
      </c>
      <c r="Q3926" s="13" t="s">
        <v>8315</v>
      </c>
      <c r="R3926" t="s">
        <v>8316</v>
      </c>
      <c r="S3926" s="16">
        <f t="shared" si="250"/>
        <v>41786.959745370368</v>
      </c>
      <c r="T3926" s="16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8"/>
        <v>10</v>
      </c>
      <c r="P3927" s="12">
        <f t="shared" si="249"/>
        <v>5</v>
      </c>
      <c r="Q3927" s="13" t="s">
        <v>8315</v>
      </c>
      <c r="R3927" t="s">
        <v>8316</v>
      </c>
      <c r="S3927" s="16">
        <f t="shared" si="250"/>
        <v>41820.870821759258</v>
      </c>
      <c r="T3927" s="16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8"/>
        <v>0</v>
      </c>
      <c r="P3928" s="12">
        <f t="shared" si="249"/>
        <v>15</v>
      </c>
      <c r="Q3928" s="13" t="s">
        <v>8315</v>
      </c>
      <c r="R3928" t="s">
        <v>8316</v>
      </c>
      <c r="S3928" s="16">
        <f t="shared" si="250"/>
        <v>41970.085046296299</v>
      </c>
      <c r="T3928" s="16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8"/>
        <v>1</v>
      </c>
      <c r="P3929" s="12">
        <f t="shared" si="249"/>
        <v>12.5</v>
      </c>
      <c r="Q3929" s="13" t="s">
        <v>8315</v>
      </c>
      <c r="R3929" t="s">
        <v>8316</v>
      </c>
      <c r="S3929" s="16">
        <f t="shared" si="250"/>
        <v>41830.267407407409</v>
      </c>
      <c r="T3929" s="16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8"/>
        <v>13</v>
      </c>
      <c r="P3930" s="12">
        <f t="shared" si="249"/>
        <v>93</v>
      </c>
      <c r="Q3930" s="13" t="s">
        <v>8315</v>
      </c>
      <c r="R3930" t="s">
        <v>8316</v>
      </c>
      <c r="S3930" s="16">
        <f t="shared" si="250"/>
        <v>42265.683182870373</v>
      </c>
      <c r="T3930" s="16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8"/>
        <v>2</v>
      </c>
      <c r="P3931" s="12">
        <f t="shared" si="249"/>
        <v>32.36</v>
      </c>
      <c r="Q3931" s="13" t="s">
        <v>8315</v>
      </c>
      <c r="R3931" t="s">
        <v>8316</v>
      </c>
      <c r="S3931" s="16">
        <f t="shared" si="250"/>
        <v>42601.827141203699</v>
      </c>
      <c r="T3931" s="16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8"/>
        <v>0</v>
      </c>
      <c r="P3932" s="12">
        <f t="shared" si="249"/>
        <v>0</v>
      </c>
      <c r="Q3932" s="13" t="s">
        <v>8315</v>
      </c>
      <c r="R3932" t="s">
        <v>8316</v>
      </c>
      <c r="S3932" s="16">
        <f t="shared" si="250"/>
        <v>42433.338749999995</v>
      </c>
      <c r="T3932" s="16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8"/>
        <v>0</v>
      </c>
      <c r="P3933" s="12">
        <f t="shared" si="249"/>
        <v>0</v>
      </c>
      <c r="Q3933" s="13" t="s">
        <v>8315</v>
      </c>
      <c r="R3933" t="s">
        <v>8316</v>
      </c>
      <c r="S3933" s="16">
        <f t="shared" si="250"/>
        <v>42228.151701388888</v>
      </c>
      <c r="T3933" s="16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8"/>
        <v>0</v>
      </c>
      <c r="P3934" s="12">
        <f t="shared" si="249"/>
        <v>1</v>
      </c>
      <c r="Q3934" s="13" t="s">
        <v>8315</v>
      </c>
      <c r="R3934" t="s">
        <v>8316</v>
      </c>
      <c r="S3934" s="16">
        <f t="shared" si="250"/>
        <v>42415.168564814812</v>
      </c>
      <c r="T3934" s="16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8"/>
        <v>16</v>
      </c>
      <c r="P3935" s="12">
        <f t="shared" si="249"/>
        <v>91.83</v>
      </c>
      <c r="Q3935" s="13" t="s">
        <v>8315</v>
      </c>
      <c r="R3935" t="s">
        <v>8316</v>
      </c>
      <c r="S3935" s="16">
        <f t="shared" si="250"/>
        <v>42538.968310185184</v>
      </c>
      <c r="T3935" s="16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8"/>
        <v>11</v>
      </c>
      <c r="P3936" s="12">
        <f t="shared" si="249"/>
        <v>45.83</v>
      </c>
      <c r="Q3936" s="13" t="s">
        <v>8315</v>
      </c>
      <c r="R3936" t="s">
        <v>8316</v>
      </c>
      <c r="S3936" s="16">
        <f t="shared" si="250"/>
        <v>42233.671747685185</v>
      </c>
      <c r="T3936" s="16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8"/>
        <v>44</v>
      </c>
      <c r="P3937" s="12">
        <f t="shared" si="249"/>
        <v>57.17</v>
      </c>
      <c r="Q3937" s="13" t="s">
        <v>8315</v>
      </c>
      <c r="R3937" t="s">
        <v>8316</v>
      </c>
      <c r="S3937" s="16">
        <f t="shared" si="250"/>
        <v>42221.656782407401</v>
      </c>
      <c r="T3937" s="16">
        <f t="shared" si="2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8"/>
        <v>0</v>
      </c>
      <c r="P3938" s="12">
        <f t="shared" si="249"/>
        <v>0</v>
      </c>
      <c r="Q3938" s="13" t="s">
        <v>8315</v>
      </c>
      <c r="R3938" t="s">
        <v>8316</v>
      </c>
      <c r="S3938" s="16">
        <f t="shared" si="250"/>
        <v>42675.262962962966</v>
      </c>
      <c r="T3938" s="16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8"/>
        <v>86</v>
      </c>
      <c r="P3939" s="12">
        <f t="shared" si="249"/>
        <v>248.5</v>
      </c>
      <c r="Q3939" s="13" t="s">
        <v>8315</v>
      </c>
      <c r="R3939" t="s">
        <v>8316</v>
      </c>
      <c r="S3939" s="16">
        <f t="shared" si="250"/>
        <v>42534.631481481483</v>
      </c>
      <c r="T3939" s="16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8"/>
        <v>12</v>
      </c>
      <c r="P3940" s="12">
        <f t="shared" si="249"/>
        <v>79.400000000000006</v>
      </c>
      <c r="Q3940" s="13" t="s">
        <v>8315</v>
      </c>
      <c r="R3940" t="s">
        <v>8316</v>
      </c>
      <c r="S3940" s="16">
        <f t="shared" si="250"/>
        <v>42151.905717592599</v>
      </c>
      <c r="T3940" s="16">
        <f t="shared" si="2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8"/>
        <v>0</v>
      </c>
      <c r="P3941" s="12">
        <f t="shared" si="249"/>
        <v>5</v>
      </c>
      <c r="Q3941" s="13" t="s">
        <v>8315</v>
      </c>
      <c r="R3941" t="s">
        <v>8316</v>
      </c>
      <c r="S3941" s="16">
        <f t="shared" si="250"/>
        <v>41915.400219907409</v>
      </c>
      <c r="T3941" s="16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8"/>
        <v>0</v>
      </c>
      <c r="P3942" s="12">
        <f t="shared" si="249"/>
        <v>5.5</v>
      </c>
      <c r="Q3942" s="13" t="s">
        <v>8315</v>
      </c>
      <c r="R3942" t="s">
        <v>8316</v>
      </c>
      <c r="S3942" s="16">
        <f t="shared" si="250"/>
        <v>41961.492488425924</v>
      </c>
      <c r="T3942" s="16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8"/>
        <v>1</v>
      </c>
      <c r="P3943" s="12">
        <f t="shared" si="249"/>
        <v>25</v>
      </c>
      <c r="Q3943" s="13" t="s">
        <v>8315</v>
      </c>
      <c r="R3943" t="s">
        <v>8316</v>
      </c>
      <c r="S3943" s="16">
        <f t="shared" si="250"/>
        <v>41940.587233796294</v>
      </c>
      <c r="T3943" s="16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8"/>
        <v>0</v>
      </c>
      <c r="P3944" s="12">
        <f t="shared" si="249"/>
        <v>0</v>
      </c>
      <c r="Q3944" s="13" t="s">
        <v>8315</v>
      </c>
      <c r="R3944" t="s">
        <v>8316</v>
      </c>
      <c r="S3944" s="16">
        <f t="shared" si="250"/>
        <v>42111.904097222221</v>
      </c>
      <c r="T3944" s="16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8"/>
        <v>36</v>
      </c>
      <c r="P3945" s="12">
        <f t="shared" si="249"/>
        <v>137.08000000000001</v>
      </c>
      <c r="Q3945" s="13" t="s">
        <v>8315</v>
      </c>
      <c r="R3945" t="s">
        <v>8316</v>
      </c>
      <c r="S3945" s="16">
        <f t="shared" si="250"/>
        <v>42279.778564814813</v>
      </c>
      <c r="T3945" s="16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8"/>
        <v>0</v>
      </c>
      <c r="P3946" s="12">
        <f t="shared" si="249"/>
        <v>0</v>
      </c>
      <c r="Q3946" s="13" t="s">
        <v>8315</v>
      </c>
      <c r="R3946" t="s">
        <v>8316</v>
      </c>
      <c r="S3946" s="16">
        <f t="shared" si="250"/>
        <v>42213.662905092591</v>
      </c>
      <c r="T3946" s="16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8"/>
        <v>0</v>
      </c>
      <c r="P3947" s="12">
        <f t="shared" si="249"/>
        <v>5</v>
      </c>
      <c r="Q3947" s="13" t="s">
        <v>8315</v>
      </c>
      <c r="R3947" t="s">
        <v>8316</v>
      </c>
      <c r="S3947" s="16">
        <f t="shared" si="250"/>
        <v>42109.801712962959</v>
      </c>
      <c r="T3947" s="16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8"/>
        <v>3</v>
      </c>
      <c r="P3948" s="12">
        <f t="shared" si="249"/>
        <v>39</v>
      </c>
      <c r="Q3948" s="13" t="s">
        <v>8315</v>
      </c>
      <c r="R3948" t="s">
        <v>8316</v>
      </c>
      <c r="S3948" s="16">
        <f t="shared" si="250"/>
        <v>42031.833587962959</v>
      </c>
      <c r="T3948" s="16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8"/>
        <v>3</v>
      </c>
      <c r="P3949" s="12">
        <f t="shared" si="249"/>
        <v>50.5</v>
      </c>
      <c r="Q3949" s="13" t="s">
        <v>8315</v>
      </c>
      <c r="R3949" t="s">
        <v>8316</v>
      </c>
      <c r="S3949" s="16">
        <f t="shared" si="250"/>
        <v>42615.142870370371</v>
      </c>
      <c r="T3949" s="16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8"/>
        <v>0</v>
      </c>
      <c r="P3950" s="12">
        <f t="shared" si="249"/>
        <v>0</v>
      </c>
      <c r="Q3950" s="13" t="s">
        <v>8315</v>
      </c>
      <c r="R3950" t="s">
        <v>8316</v>
      </c>
      <c r="S3950" s="16">
        <f t="shared" si="250"/>
        <v>41829.325497685182</v>
      </c>
      <c r="T3950" s="16">
        <f t="shared" si="2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8"/>
        <v>16</v>
      </c>
      <c r="P3951" s="12">
        <f t="shared" si="249"/>
        <v>49.28</v>
      </c>
      <c r="Q3951" s="13" t="s">
        <v>8315</v>
      </c>
      <c r="R3951" t="s">
        <v>8316</v>
      </c>
      <c r="S3951" s="16">
        <f t="shared" si="250"/>
        <v>42016.120613425926</v>
      </c>
      <c r="T3951" s="16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8"/>
        <v>1</v>
      </c>
      <c r="P3952" s="12">
        <f t="shared" si="249"/>
        <v>25</v>
      </c>
      <c r="Q3952" s="13" t="s">
        <v>8315</v>
      </c>
      <c r="R3952" t="s">
        <v>8316</v>
      </c>
      <c r="S3952" s="16">
        <f t="shared" si="250"/>
        <v>42439.702314814815</v>
      </c>
      <c r="T3952" s="16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8"/>
        <v>0</v>
      </c>
      <c r="P3953" s="12">
        <f t="shared" si="249"/>
        <v>1</v>
      </c>
      <c r="Q3953" s="13" t="s">
        <v>8315</v>
      </c>
      <c r="R3953" t="s">
        <v>8316</v>
      </c>
      <c r="S3953" s="16">
        <f t="shared" si="250"/>
        <v>42433.825717592597</v>
      </c>
      <c r="T3953" s="16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8"/>
        <v>0</v>
      </c>
      <c r="P3954" s="12">
        <f t="shared" si="249"/>
        <v>25</v>
      </c>
      <c r="Q3954" s="13" t="s">
        <v>8315</v>
      </c>
      <c r="R3954" t="s">
        <v>8316</v>
      </c>
      <c r="S3954" s="16">
        <f t="shared" si="250"/>
        <v>42243.790393518517</v>
      </c>
      <c r="T3954" s="16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8"/>
        <v>0</v>
      </c>
      <c r="P3955" s="12">
        <f t="shared" si="249"/>
        <v>0</v>
      </c>
      <c r="Q3955" s="13" t="s">
        <v>8315</v>
      </c>
      <c r="R3955" t="s">
        <v>8316</v>
      </c>
      <c r="S3955" s="16">
        <f t="shared" si="250"/>
        <v>42550.048449074078</v>
      </c>
      <c r="T3955" s="16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8"/>
        <v>0</v>
      </c>
      <c r="P3956" s="12">
        <f t="shared" si="249"/>
        <v>0</v>
      </c>
      <c r="Q3956" s="13" t="s">
        <v>8315</v>
      </c>
      <c r="R3956" t="s">
        <v>8316</v>
      </c>
      <c r="S3956" s="16">
        <f t="shared" si="250"/>
        <v>41774.651203703703</v>
      </c>
      <c r="T3956" s="16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8"/>
        <v>24</v>
      </c>
      <c r="P3957" s="12">
        <f t="shared" si="249"/>
        <v>53.13</v>
      </c>
      <c r="Q3957" s="13" t="s">
        <v>8315</v>
      </c>
      <c r="R3957" t="s">
        <v>8316</v>
      </c>
      <c r="S3957" s="16">
        <f t="shared" si="250"/>
        <v>42306.848854166667</v>
      </c>
      <c r="T3957" s="16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8"/>
        <v>0</v>
      </c>
      <c r="P3958" s="12">
        <f t="shared" si="249"/>
        <v>0</v>
      </c>
      <c r="Q3958" s="13" t="s">
        <v>8315</v>
      </c>
      <c r="R3958" t="s">
        <v>8316</v>
      </c>
      <c r="S3958" s="16">
        <f t="shared" si="250"/>
        <v>42457.932025462964</v>
      </c>
      <c r="T3958" s="16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8"/>
        <v>0</v>
      </c>
      <c r="P3959" s="12">
        <f t="shared" si="249"/>
        <v>7</v>
      </c>
      <c r="Q3959" s="13" t="s">
        <v>8315</v>
      </c>
      <c r="R3959" t="s">
        <v>8316</v>
      </c>
      <c r="S3959" s="16">
        <f t="shared" si="250"/>
        <v>42513.976319444439</v>
      </c>
      <c r="T3959" s="16">
        <f t="shared" si="2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8"/>
        <v>32</v>
      </c>
      <c r="P3960" s="12">
        <f t="shared" si="249"/>
        <v>40.06</v>
      </c>
      <c r="Q3960" s="13" t="s">
        <v>8315</v>
      </c>
      <c r="R3960" t="s">
        <v>8316</v>
      </c>
      <c r="S3960" s="16">
        <f t="shared" si="250"/>
        <v>41816.950370370374</v>
      </c>
      <c r="T3960" s="16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8"/>
        <v>24</v>
      </c>
      <c r="P3961" s="12">
        <f t="shared" si="249"/>
        <v>24.33</v>
      </c>
      <c r="Q3961" s="13" t="s">
        <v>8315</v>
      </c>
      <c r="R3961" t="s">
        <v>8316</v>
      </c>
      <c r="S3961" s="16">
        <f t="shared" si="250"/>
        <v>41880.788842592592</v>
      </c>
      <c r="T3961" s="16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8"/>
        <v>2</v>
      </c>
      <c r="P3962" s="12">
        <f t="shared" si="249"/>
        <v>11.25</v>
      </c>
      <c r="Q3962" s="13" t="s">
        <v>8315</v>
      </c>
      <c r="R3962" t="s">
        <v>8316</v>
      </c>
      <c r="S3962" s="16">
        <f t="shared" si="250"/>
        <v>42342.845555555556</v>
      </c>
      <c r="T3962" s="16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8"/>
        <v>0</v>
      </c>
      <c r="P3963" s="12">
        <f t="shared" si="249"/>
        <v>10.5</v>
      </c>
      <c r="Q3963" s="13" t="s">
        <v>8315</v>
      </c>
      <c r="R3963" t="s">
        <v>8316</v>
      </c>
      <c r="S3963" s="16">
        <f t="shared" si="250"/>
        <v>41745.891319444447</v>
      </c>
      <c r="T3963" s="16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8"/>
        <v>3</v>
      </c>
      <c r="P3964" s="12">
        <f t="shared" si="249"/>
        <v>15</v>
      </c>
      <c r="Q3964" s="13" t="s">
        <v>8315</v>
      </c>
      <c r="R3964" t="s">
        <v>8316</v>
      </c>
      <c r="S3964" s="16">
        <f t="shared" si="250"/>
        <v>42311.621458333335</v>
      </c>
      <c r="T3964" s="16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8"/>
        <v>0</v>
      </c>
      <c r="P3965" s="12">
        <f t="shared" si="249"/>
        <v>0</v>
      </c>
      <c r="Q3965" s="13" t="s">
        <v>8315</v>
      </c>
      <c r="R3965" t="s">
        <v>8316</v>
      </c>
      <c r="S3965" s="16">
        <f t="shared" si="250"/>
        <v>42296.154131944444</v>
      </c>
      <c r="T3965" s="16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8"/>
        <v>6</v>
      </c>
      <c r="P3966" s="12">
        <f t="shared" si="249"/>
        <v>42</v>
      </c>
      <c r="Q3966" s="13" t="s">
        <v>8315</v>
      </c>
      <c r="R3966" t="s">
        <v>8316</v>
      </c>
      <c r="S3966" s="16">
        <f t="shared" si="250"/>
        <v>42053.722060185188</v>
      </c>
      <c r="T3966" s="16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8"/>
        <v>14</v>
      </c>
      <c r="P3967" s="12">
        <f t="shared" si="249"/>
        <v>71.25</v>
      </c>
      <c r="Q3967" s="13" t="s">
        <v>8315</v>
      </c>
      <c r="R3967" t="s">
        <v>8316</v>
      </c>
      <c r="S3967" s="16">
        <f t="shared" si="250"/>
        <v>42414.235879629632</v>
      </c>
      <c r="T3967" s="16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8"/>
        <v>1</v>
      </c>
      <c r="P3968" s="12">
        <f t="shared" si="249"/>
        <v>22.5</v>
      </c>
      <c r="Q3968" s="13" t="s">
        <v>8315</v>
      </c>
      <c r="R3968" t="s">
        <v>8316</v>
      </c>
      <c r="S3968" s="16">
        <f t="shared" si="250"/>
        <v>41801.711550925924</v>
      </c>
      <c r="T3968" s="16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8"/>
        <v>24</v>
      </c>
      <c r="P3969" s="12">
        <f t="shared" si="249"/>
        <v>41</v>
      </c>
      <c r="Q3969" s="13" t="s">
        <v>8315</v>
      </c>
      <c r="R3969" t="s">
        <v>8316</v>
      </c>
      <c r="S3969" s="16">
        <f t="shared" si="250"/>
        <v>42770.290590277778</v>
      </c>
      <c r="T3969" s="16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8"/>
        <v>11</v>
      </c>
      <c r="P3970" s="12">
        <f t="shared" si="249"/>
        <v>47.91</v>
      </c>
      <c r="Q3970" s="13" t="s">
        <v>8315</v>
      </c>
      <c r="R3970" t="s">
        <v>8316</v>
      </c>
      <c r="S3970" s="16">
        <f t="shared" si="250"/>
        <v>42452.815659722226</v>
      </c>
      <c r="T3970" s="16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52">ROUND(E3971/D3971*100,0)</f>
        <v>7</v>
      </c>
      <c r="P3971" s="12">
        <f t="shared" ref="P3971:P4034" si="253">IFERROR(ROUND(E3971/L3971,2),0)</f>
        <v>35.17</v>
      </c>
      <c r="Q3971" s="13" t="s">
        <v>8315</v>
      </c>
      <c r="R3971" t="s">
        <v>8316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52"/>
        <v>0</v>
      </c>
      <c r="P3972" s="12">
        <f t="shared" si="253"/>
        <v>5.5</v>
      </c>
      <c r="Q3972" s="13" t="s">
        <v>8315</v>
      </c>
      <c r="R3972" t="s">
        <v>8316</v>
      </c>
      <c r="S3972" s="16">
        <f t="shared" si="254"/>
        <v>42447.863553240735</v>
      </c>
      <c r="T3972" s="16">
        <f t="shared" si="2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52"/>
        <v>1</v>
      </c>
      <c r="P3973" s="12">
        <f t="shared" si="253"/>
        <v>22.67</v>
      </c>
      <c r="Q3973" s="13" t="s">
        <v>8315</v>
      </c>
      <c r="R3973" t="s">
        <v>8316</v>
      </c>
      <c r="S3973" s="16">
        <f t="shared" si="254"/>
        <v>41811.536180555559</v>
      </c>
      <c r="T3973" s="16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52"/>
        <v>21</v>
      </c>
      <c r="P3974" s="12">
        <f t="shared" si="253"/>
        <v>26.38</v>
      </c>
      <c r="Q3974" s="13" t="s">
        <v>8315</v>
      </c>
      <c r="R3974" t="s">
        <v>8316</v>
      </c>
      <c r="S3974" s="16">
        <f t="shared" si="254"/>
        <v>41981.067523148144</v>
      </c>
      <c r="T3974" s="16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52"/>
        <v>78</v>
      </c>
      <c r="P3975" s="12">
        <f t="shared" si="253"/>
        <v>105.54</v>
      </c>
      <c r="Q3975" s="13" t="s">
        <v>8315</v>
      </c>
      <c r="R3975" t="s">
        <v>8316</v>
      </c>
      <c r="S3975" s="16">
        <f t="shared" si="254"/>
        <v>42469.68414351852</v>
      </c>
      <c r="T3975" s="16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52"/>
        <v>32</v>
      </c>
      <c r="P3976" s="12">
        <f t="shared" si="253"/>
        <v>29.09</v>
      </c>
      <c r="Q3976" s="13" t="s">
        <v>8315</v>
      </c>
      <c r="R3976" t="s">
        <v>8316</v>
      </c>
      <c r="S3976" s="16">
        <f t="shared" si="254"/>
        <v>42493.546851851846</v>
      </c>
      <c r="T3976" s="16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52"/>
        <v>0</v>
      </c>
      <c r="P3977" s="12">
        <f t="shared" si="253"/>
        <v>0</v>
      </c>
      <c r="Q3977" s="13" t="s">
        <v>8315</v>
      </c>
      <c r="R3977" t="s">
        <v>8316</v>
      </c>
      <c r="S3977" s="16">
        <f t="shared" si="254"/>
        <v>42534.866875</v>
      </c>
      <c r="T3977" s="16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52"/>
        <v>48</v>
      </c>
      <c r="P3978" s="12">
        <f t="shared" si="253"/>
        <v>62</v>
      </c>
      <c r="Q3978" s="13" t="s">
        <v>8315</v>
      </c>
      <c r="R3978" t="s">
        <v>8316</v>
      </c>
      <c r="S3978" s="16">
        <f t="shared" si="254"/>
        <v>41830.858344907407</v>
      </c>
      <c r="T3978" s="16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52"/>
        <v>1</v>
      </c>
      <c r="P3979" s="12">
        <f t="shared" si="253"/>
        <v>217.5</v>
      </c>
      <c r="Q3979" s="13" t="s">
        <v>8315</v>
      </c>
      <c r="R3979" t="s">
        <v>8316</v>
      </c>
      <c r="S3979" s="16">
        <f t="shared" si="254"/>
        <v>42543.788564814815</v>
      </c>
      <c r="T3979" s="16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52"/>
        <v>11</v>
      </c>
      <c r="P3980" s="12">
        <f t="shared" si="253"/>
        <v>26.75</v>
      </c>
      <c r="Q3980" s="13" t="s">
        <v>8315</v>
      </c>
      <c r="R3980" t="s">
        <v>8316</v>
      </c>
      <c r="S3980" s="16">
        <f t="shared" si="254"/>
        <v>41975.642974537041</v>
      </c>
      <c r="T3980" s="16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52"/>
        <v>2</v>
      </c>
      <c r="P3981" s="12">
        <f t="shared" si="253"/>
        <v>18.329999999999998</v>
      </c>
      <c r="Q3981" s="13" t="s">
        <v>8315</v>
      </c>
      <c r="R3981" t="s">
        <v>8316</v>
      </c>
      <c r="S3981" s="16">
        <f t="shared" si="254"/>
        <v>42069.903437500005</v>
      </c>
      <c r="T3981" s="16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52"/>
        <v>18</v>
      </c>
      <c r="P3982" s="12">
        <f t="shared" si="253"/>
        <v>64.290000000000006</v>
      </c>
      <c r="Q3982" s="13" t="s">
        <v>8315</v>
      </c>
      <c r="R3982" t="s">
        <v>8316</v>
      </c>
      <c r="S3982" s="16">
        <f t="shared" si="254"/>
        <v>41795.598923611113</v>
      </c>
      <c r="T3982" s="16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52"/>
        <v>4</v>
      </c>
      <c r="P3983" s="12">
        <f t="shared" si="253"/>
        <v>175</v>
      </c>
      <c r="Q3983" s="13" t="s">
        <v>8315</v>
      </c>
      <c r="R3983" t="s">
        <v>8316</v>
      </c>
      <c r="S3983" s="16">
        <f t="shared" si="254"/>
        <v>42508.179965277777</v>
      </c>
      <c r="T3983" s="16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52"/>
        <v>20</v>
      </c>
      <c r="P3984" s="12">
        <f t="shared" si="253"/>
        <v>34</v>
      </c>
      <c r="Q3984" s="13" t="s">
        <v>8315</v>
      </c>
      <c r="R3984" t="s">
        <v>8316</v>
      </c>
      <c r="S3984" s="16">
        <f t="shared" si="254"/>
        <v>42132.809953703705</v>
      </c>
      <c r="T3984" s="16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52"/>
        <v>35</v>
      </c>
      <c r="P3985" s="12">
        <f t="shared" si="253"/>
        <v>84.28</v>
      </c>
      <c r="Q3985" s="13" t="s">
        <v>8315</v>
      </c>
      <c r="R3985" t="s">
        <v>8316</v>
      </c>
      <c r="S3985" s="16">
        <f t="shared" si="254"/>
        <v>41747.86986111111</v>
      </c>
      <c r="T3985" s="16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52"/>
        <v>6</v>
      </c>
      <c r="P3986" s="12">
        <f t="shared" si="253"/>
        <v>9.5</v>
      </c>
      <c r="Q3986" s="13" t="s">
        <v>8315</v>
      </c>
      <c r="R3986" t="s">
        <v>8316</v>
      </c>
      <c r="S3986" s="16">
        <f t="shared" si="254"/>
        <v>41920.963472222218</v>
      </c>
      <c r="T3986" s="16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52"/>
        <v>32</v>
      </c>
      <c r="P3987" s="12">
        <f t="shared" si="253"/>
        <v>33.74</v>
      </c>
      <c r="Q3987" s="13" t="s">
        <v>8315</v>
      </c>
      <c r="R3987" t="s">
        <v>8316</v>
      </c>
      <c r="S3987" s="16">
        <f t="shared" si="254"/>
        <v>42399.707407407404</v>
      </c>
      <c r="T3987" s="16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52"/>
        <v>10</v>
      </c>
      <c r="P3988" s="12">
        <f t="shared" si="253"/>
        <v>37.54</v>
      </c>
      <c r="Q3988" s="13" t="s">
        <v>8315</v>
      </c>
      <c r="R3988" t="s">
        <v>8316</v>
      </c>
      <c r="S3988" s="16">
        <f t="shared" si="254"/>
        <v>42467.548541666663</v>
      </c>
      <c r="T3988" s="16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52"/>
        <v>38</v>
      </c>
      <c r="P3989" s="12">
        <f t="shared" si="253"/>
        <v>11.62</v>
      </c>
      <c r="Q3989" s="13" t="s">
        <v>8315</v>
      </c>
      <c r="R3989" t="s">
        <v>8316</v>
      </c>
      <c r="S3989" s="16">
        <f t="shared" si="254"/>
        <v>41765.92465277778</v>
      </c>
      <c r="T3989" s="16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52"/>
        <v>2</v>
      </c>
      <c r="P3990" s="12">
        <f t="shared" si="253"/>
        <v>8</v>
      </c>
      <c r="Q3990" s="13" t="s">
        <v>8315</v>
      </c>
      <c r="R3990" t="s">
        <v>8316</v>
      </c>
      <c r="S3990" s="16">
        <f t="shared" si="254"/>
        <v>42230.08116898148</v>
      </c>
      <c r="T3990" s="16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52"/>
        <v>0</v>
      </c>
      <c r="P3991" s="12">
        <f t="shared" si="253"/>
        <v>0</v>
      </c>
      <c r="Q3991" s="13" t="s">
        <v>8315</v>
      </c>
      <c r="R3991" t="s">
        <v>8316</v>
      </c>
      <c r="S3991" s="16">
        <f t="shared" si="254"/>
        <v>42286.749780092592</v>
      </c>
      <c r="T3991" s="16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52"/>
        <v>4</v>
      </c>
      <c r="P3992" s="12">
        <f t="shared" si="253"/>
        <v>23</v>
      </c>
      <c r="Q3992" s="13" t="s">
        <v>8315</v>
      </c>
      <c r="R3992" t="s">
        <v>8316</v>
      </c>
      <c r="S3992" s="16">
        <f t="shared" si="254"/>
        <v>42401.672372685185</v>
      </c>
      <c r="T3992" s="16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52"/>
        <v>20</v>
      </c>
      <c r="P3993" s="12">
        <f t="shared" si="253"/>
        <v>100</v>
      </c>
      <c r="Q3993" s="13" t="s">
        <v>8315</v>
      </c>
      <c r="R3993" t="s">
        <v>8316</v>
      </c>
      <c r="S3993" s="16">
        <f t="shared" si="254"/>
        <v>42125.644467592589</v>
      </c>
      <c r="T3993" s="16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52"/>
        <v>5</v>
      </c>
      <c r="P3994" s="12">
        <f t="shared" si="253"/>
        <v>60.11</v>
      </c>
      <c r="Q3994" s="13" t="s">
        <v>8315</v>
      </c>
      <c r="R3994" t="s">
        <v>8316</v>
      </c>
      <c r="S3994" s="16">
        <f t="shared" si="254"/>
        <v>42289.94049768518</v>
      </c>
      <c r="T3994" s="16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52"/>
        <v>0</v>
      </c>
      <c r="P3995" s="12">
        <f t="shared" si="253"/>
        <v>3</v>
      </c>
      <c r="Q3995" s="13" t="s">
        <v>8315</v>
      </c>
      <c r="R3995" t="s">
        <v>8316</v>
      </c>
      <c r="S3995" s="16">
        <f t="shared" si="254"/>
        <v>42107.864722222221</v>
      </c>
      <c r="T3995" s="16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52"/>
        <v>0</v>
      </c>
      <c r="P3996" s="12">
        <f t="shared" si="253"/>
        <v>5</v>
      </c>
      <c r="Q3996" s="13" t="s">
        <v>8315</v>
      </c>
      <c r="R3996" t="s">
        <v>8316</v>
      </c>
      <c r="S3996" s="16">
        <f t="shared" si="254"/>
        <v>41809.389930555553</v>
      </c>
      <c r="T3996" s="16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52"/>
        <v>35</v>
      </c>
      <c r="P3997" s="12">
        <f t="shared" si="253"/>
        <v>17.5</v>
      </c>
      <c r="Q3997" s="13" t="s">
        <v>8315</v>
      </c>
      <c r="R3997" t="s">
        <v>8316</v>
      </c>
      <c r="S3997" s="16">
        <f t="shared" si="254"/>
        <v>42019.683761574073</v>
      </c>
      <c r="T3997" s="16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52"/>
        <v>17</v>
      </c>
      <c r="P3998" s="12">
        <f t="shared" si="253"/>
        <v>29.24</v>
      </c>
      <c r="Q3998" s="13" t="s">
        <v>8315</v>
      </c>
      <c r="R3998" t="s">
        <v>8316</v>
      </c>
      <c r="S3998" s="16">
        <f t="shared" si="254"/>
        <v>41950.26694444444</v>
      </c>
      <c r="T3998" s="16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52"/>
        <v>0</v>
      </c>
      <c r="P3999" s="12">
        <f t="shared" si="253"/>
        <v>0</v>
      </c>
      <c r="Q3999" s="13" t="s">
        <v>8315</v>
      </c>
      <c r="R3999" t="s">
        <v>8316</v>
      </c>
      <c r="S3999" s="16">
        <f t="shared" si="254"/>
        <v>42069.391446759255</v>
      </c>
      <c r="T3999" s="16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52"/>
        <v>57</v>
      </c>
      <c r="P4000" s="12">
        <f t="shared" si="253"/>
        <v>59.58</v>
      </c>
      <c r="Q4000" s="13" t="s">
        <v>8315</v>
      </c>
      <c r="R4000" t="s">
        <v>8316</v>
      </c>
      <c r="S4000" s="16">
        <f t="shared" si="254"/>
        <v>42061.963263888887</v>
      </c>
      <c r="T4000" s="16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52"/>
        <v>17</v>
      </c>
      <c r="P4001" s="12">
        <f t="shared" si="253"/>
        <v>82.57</v>
      </c>
      <c r="Q4001" s="13" t="s">
        <v>8315</v>
      </c>
      <c r="R4001" t="s">
        <v>8316</v>
      </c>
      <c r="S4001" s="16">
        <f t="shared" si="254"/>
        <v>41842.828680555554</v>
      </c>
      <c r="T4001" s="16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52"/>
        <v>0</v>
      </c>
      <c r="P4002" s="12">
        <f t="shared" si="253"/>
        <v>10</v>
      </c>
      <c r="Q4002" s="13" t="s">
        <v>8315</v>
      </c>
      <c r="R4002" t="s">
        <v>8316</v>
      </c>
      <c r="S4002" s="16">
        <f t="shared" si="254"/>
        <v>42437.64534722222</v>
      </c>
      <c r="T4002" s="16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52"/>
        <v>38</v>
      </c>
      <c r="P4003" s="12">
        <f t="shared" si="253"/>
        <v>32.36</v>
      </c>
      <c r="Q4003" s="13" t="s">
        <v>8315</v>
      </c>
      <c r="R4003" t="s">
        <v>8316</v>
      </c>
      <c r="S4003" s="16">
        <f t="shared" si="254"/>
        <v>42775.964212962965</v>
      </c>
      <c r="T4003" s="16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52"/>
        <v>2</v>
      </c>
      <c r="P4004" s="12">
        <f t="shared" si="253"/>
        <v>5.75</v>
      </c>
      <c r="Q4004" s="13" t="s">
        <v>8315</v>
      </c>
      <c r="R4004" t="s">
        <v>8316</v>
      </c>
      <c r="S4004" s="16">
        <f t="shared" si="254"/>
        <v>41879.043530092589</v>
      </c>
      <c r="T4004" s="16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52"/>
        <v>10</v>
      </c>
      <c r="P4005" s="12">
        <f t="shared" si="253"/>
        <v>100.5</v>
      </c>
      <c r="Q4005" s="13" t="s">
        <v>8315</v>
      </c>
      <c r="R4005" t="s">
        <v>8316</v>
      </c>
      <c r="S4005" s="16">
        <f t="shared" si="254"/>
        <v>42020.587349537032</v>
      </c>
      <c r="T4005" s="16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52"/>
        <v>0</v>
      </c>
      <c r="P4006" s="12">
        <f t="shared" si="253"/>
        <v>1</v>
      </c>
      <c r="Q4006" s="13" t="s">
        <v>8315</v>
      </c>
      <c r="R4006" t="s">
        <v>8316</v>
      </c>
      <c r="S4006" s="16">
        <f t="shared" si="254"/>
        <v>41890.16269675926</v>
      </c>
      <c r="T4006" s="16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52"/>
        <v>1</v>
      </c>
      <c r="P4007" s="12">
        <f t="shared" si="253"/>
        <v>20</v>
      </c>
      <c r="Q4007" s="13" t="s">
        <v>8315</v>
      </c>
      <c r="R4007" t="s">
        <v>8316</v>
      </c>
      <c r="S4007" s="16">
        <f t="shared" si="254"/>
        <v>41872.807696759257</v>
      </c>
      <c r="T4007" s="16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52"/>
        <v>0</v>
      </c>
      <c r="P4008" s="12">
        <f t="shared" si="253"/>
        <v>2</v>
      </c>
      <c r="Q4008" s="13" t="s">
        <v>8315</v>
      </c>
      <c r="R4008" t="s">
        <v>8316</v>
      </c>
      <c r="S4008" s="16">
        <f t="shared" si="254"/>
        <v>42391.772997685184</v>
      </c>
      <c r="T4008" s="16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52"/>
        <v>0</v>
      </c>
      <c r="P4009" s="12">
        <f t="shared" si="253"/>
        <v>5</v>
      </c>
      <c r="Q4009" s="13" t="s">
        <v>8315</v>
      </c>
      <c r="R4009" t="s">
        <v>8316</v>
      </c>
      <c r="S4009" s="16">
        <f t="shared" si="254"/>
        <v>41848.772928240738</v>
      </c>
      <c r="T4009" s="16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52"/>
        <v>6</v>
      </c>
      <c r="P4010" s="12">
        <f t="shared" si="253"/>
        <v>15</v>
      </c>
      <c r="Q4010" s="13" t="s">
        <v>8315</v>
      </c>
      <c r="R4010" t="s">
        <v>8316</v>
      </c>
      <c r="S4010" s="16">
        <f t="shared" si="254"/>
        <v>42177.964201388888</v>
      </c>
      <c r="T4010" s="16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52"/>
        <v>4</v>
      </c>
      <c r="P4011" s="12">
        <f t="shared" si="253"/>
        <v>25</v>
      </c>
      <c r="Q4011" s="13" t="s">
        <v>8315</v>
      </c>
      <c r="R4011" t="s">
        <v>8316</v>
      </c>
      <c r="S4011" s="16">
        <f t="shared" si="254"/>
        <v>41851.700925925928</v>
      </c>
      <c r="T4011" s="16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52"/>
        <v>24</v>
      </c>
      <c r="P4012" s="12">
        <f t="shared" si="253"/>
        <v>45.84</v>
      </c>
      <c r="Q4012" s="13" t="s">
        <v>8315</v>
      </c>
      <c r="R4012" t="s">
        <v>8316</v>
      </c>
      <c r="S4012" s="16">
        <f t="shared" si="254"/>
        <v>41921.770439814813</v>
      </c>
      <c r="T4012" s="16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52"/>
        <v>8</v>
      </c>
      <c r="P4013" s="12">
        <f t="shared" si="253"/>
        <v>4.75</v>
      </c>
      <c r="Q4013" s="13" t="s">
        <v>8315</v>
      </c>
      <c r="R4013" t="s">
        <v>8316</v>
      </c>
      <c r="S4013" s="16">
        <f t="shared" si="254"/>
        <v>42002.54488425926</v>
      </c>
      <c r="T4013" s="16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52"/>
        <v>0</v>
      </c>
      <c r="P4014" s="12">
        <f t="shared" si="253"/>
        <v>0</v>
      </c>
      <c r="Q4014" s="13" t="s">
        <v>8315</v>
      </c>
      <c r="R4014" t="s">
        <v>8316</v>
      </c>
      <c r="S4014" s="16">
        <f t="shared" si="254"/>
        <v>42096.544548611113</v>
      </c>
      <c r="T4014" s="16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52"/>
        <v>1</v>
      </c>
      <c r="P4015" s="12">
        <f t="shared" si="253"/>
        <v>13</v>
      </c>
      <c r="Q4015" s="13" t="s">
        <v>8315</v>
      </c>
      <c r="R4015" t="s">
        <v>8316</v>
      </c>
      <c r="S4015" s="16">
        <f t="shared" si="254"/>
        <v>42021.301192129627</v>
      </c>
      <c r="T4015" s="16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52"/>
        <v>0</v>
      </c>
      <c r="P4016" s="12">
        <f t="shared" si="253"/>
        <v>0</v>
      </c>
      <c r="Q4016" s="13" t="s">
        <v>8315</v>
      </c>
      <c r="R4016" t="s">
        <v>8316</v>
      </c>
      <c r="S4016" s="16">
        <f t="shared" si="254"/>
        <v>42419.246168981481</v>
      </c>
      <c r="T4016" s="16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52"/>
        <v>0</v>
      </c>
      <c r="P4017" s="12">
        <f t="shared" si="253"/>
        <v>1</v>
      </c>
      <c r="Q4017" s="13" t="s">
        <v>8315</v>
      </c>
      <c r="R4017" t="s">
        <v>8316</v>
      </c>
      <c r="S4017" s="16">
        <f t="shared" si="254"/>
        <v>42174.780821759254</v>
      </c>
      <c r="T4017" s="16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52"/>
        <v>14</v>
      </c>
      <c r="P4018" s="12">
        <f t="shared" si="253"/>
        <v>10</v>
      </c>
      <c r="Q4018" s="13" t="s">
        <v>8315</v>
      </c>
      <c r="R4018" t="s">
        <v>8316</v>
      </c>
      <c r="S4018" s="16">
        <f t="shared" si="254"/>
        <v>41869.872685185182</v>
      </c>
      <c r="T4018" s="16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52"/>
        <v>1</v>
      </c>
      <c r="P4019" s="12">
        <f t="shared" si="253"/>
        <v>52.5</v>
      </c>
      <c r="Q4019" s="13" t="s">
        <v>8315</v>
      </c>
      <c r="R4019" t="s">
        <v>8316</v>
      </c>
      <c r="S4019" s="16">
        <f t="shared" si="254"/>
        <v>41856.672152777777</v>
      </c>
      <c r="T4019" s="16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52"/>
        <v>9</v>
      </c>
      <c r="P4020" s="12">
        <f t="shared" si="253"/>
        <v>32.5</v>
      </c>
      <c r="Q4020" s="13" t="s">
        <v>8315</v>
      </c>
      <c r="R4020" t="s">
        <v>8316</v>
      </c>
      <c r="S4020" s="16">
        <f t="shared" si="254"/>
        <v>42620.91097222222</v>
      </c>
      <c r="T4020" s="16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52"/>
        <v>1</v>
      </c>
      <c r="P4021" s="12">
        <f t="shared" si="253"/>
        <v>7.25</v>
      </c>
      <c r="Q4021" s="13" t="s">
        <v>8315</v>
      </c>
      <c r="R4021" t="s">
        <v>8316</v>
      </c>
      <c r="S4021" s="16">
        <f t="shared" si="254"/>
        <v>42417.675879629634</v>
      </c>
      <c r="T4021" s="16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52"/>
        <v>17</v>
      </c>
      <c r="P4022" s="12">
        <f t="shared" si="253"/>
        <v>33.33</v>
      </c>
      <c r="Q4022" s="13" t="s">
        <v>8315</v>
      </c>
      <c r="R4022" t="s">
        <v>8316</v>
      </c>
      <c r="S4022" s="16">
        <f t="shared" si="254"/>
        <v>42057.190960648149</v>
      </c>
      <c r="T4022" s="16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52"/>
        <v>1</v>
      </c>
      <c r="P4023" s="12">
        <f t="shared" si="253"/>
        <v>62.5</v>
      </c>
      <c r="Q4023" s="13" t="s">
        <v>8315</v>
      </c>
      <c r="R4023" t="s">
        <v>8316</v>
      </c>
      <c r="S4023" s="16">
        <f t="shared" si="254"/>
        <v>41878.911550925928</v>
      </c>
      <c r="T4023" s="16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52"/>
        <v>70</v>
      </c>
      <c r="P4024" s="12">
        <f t="shared" si="253"/>
        <v>63.56</v>
      </c>
      <c r="Q4024" s="13" t="s">
        <v>8315</v>
      </c>
      <c r="R4024" t="s">
        <v>8316</v>
      </c>
      <c r="S4024" s="16">
        <f t="shared" si="254"/>
        <v>41990.584108796291</v>
      </c>
      <c r="T4024" s="16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52"/>
        <v>0</v>
      </c>
      <c r="P4025" s="12">
        <f t="shared" si="253"/>
        <v>0</v>
      </c>
      <c r="Q4025" s="13" t="s">
        <v>8315</v>
      </c>
      <c r="R4025" t="s">
        <v>8316</v>
      </c>
      <c r="S4025" s="16">
        <f t="shared" si="254"/>
        <v>42408.999571759254</v>
      </c>
      <c r="T4025" s="16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52"/>
        <v>1</v>
      </c>
      <c r="P4026" s="12">
        <f t="shared" si="253"/>
        <v>10</v>
      </c>
      <c r="Q4026" s="13" t="s">
        <v>8315</v>
      </c>
      <c r="R4026" t="s">
        <v>8316</v>
      </c>
      <c r="S4026" s="16">
        <f t="shared" si="254"/>
        <v>42217.670104166667</v>
      </c>
      <c r="T4026" s="16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52"/>
        <v>5</v>
      </c>
      <c r="P4027" s="12">
        <f t="shared" si="253"/>
        <v>62.5</v>
      </c>
      <c r="Q4027" s="13" t="s">
        <v>8315</v>
      </c>
      <c r="R4027" t="s">
        <v>8316</v>
      </c>
      <c r="S4027" s="16">
        <f t="shared" si="254"/>
        <v>42151.237685185188</v>
      </c>
      <c r="T4027" s="16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52"/>
        <v>0</v>
      </c>
      <c r="P4028" s="12">
        <f t="shared" si="253"/>
        <v>0</v>
      </c>
      <c r="Q4028" s="13" t="s">
        <v>8315</v>
      </c>
      <c r="R4028" t="s">
        <v>8316</v>
      </c>
      <c r="S4028" s="16">
        <f t="shared" si="254"/>
        <v>42282.655543981484</v>
      </c>
      <c r="T4028" s="16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52"/>
        <v>7</v>
      </c>
      <c r="P4029" s="12">
        <f t="shared" si="253"/>
        <v>30.71</v>
      </c>
      <c r="Q4029" s="13" t="s">
        <v>8315</v>
      </c>
      <c r="R4029" t="s">
        <v>8316</v>
      </c>
      <c r="S4029" s="16">
        <f t="shared" si="254"/>
        <v>42768.97084490741</v>
      </c>
      <c r="T4029" s="16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52"/>
        <v>28</v>
      </c>
      <c r="P4030" s="12">
        <f t="shared" si="253"/>
        <v>51</v>
      </c>
      <c r="Q4030" s="13" t="s">
        <v>8315</v>
      </c>
      <c r="R4030" t="s">
        <v>8316</v>
      </c>
      <c r="S4030" s="16">
        <f t="shared" si="254"/>
        <v>41765.938657407409</v>
      </c>
      <c r="T4030" s="16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52"/>
        <v>0</v>
      </c>
      <c r="P4031" s="12">
        <f t="shared" si="253"/>
        <v>0</v>
      </c>
      <c r="Q4031" s="13" t="s">
        <v>8315</v>
      </c>
      <c r="R4031" t="s">
        <v>8316</v>
      </c>
      <c r="S4031" s="16">
        <f t="shared" si="254"/>
        <v>42322.025115740747</v>
      </c>
      <c r="T4031" s="16">
        <f t="shared" si="2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52"/>
        <v>16</v>
      </c>
      <c r="P4032" s="12">
        <f t="shared" si="253"/>
        <v>66.67</v>
      </c>
      <c r="Q4032" s="13" t="s">
        <v>8315</v>
      </c>
      <c r="R4032" t="s">
        <v>8316</v>
      </c>
      <c r="S4032" s="16">
        <f t="shared" si="254"/>
        <v>42374.655081018514</v>
      </c>
      <c r="T4032" s="16">
        <f t="shared" si="2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52"/>
        <v>0</v>
      </c>
      <c r="P4033" s="12">
        <f t="shared" si="253"/>
        <v>0</v>
      </c>
      <c r="Q4033" s="13" t="s">
        <v>8315</v>
      </c>
      <c r="R4033" t="s">
        <v>8316</v>
      </c>
      <c r="S4033" s="16">
        <f t="shared" si="254"/>
        <v>41941.585231481484</v>
      </c>
      <c r="T4033" s="16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52"/>
        <v>7</v>
      </c>
      <c r="P4034" s="12">
        <f t="shared" si="253"/>
        <v>59</v>
      </c>
      <c r="Q4034" s="13" t="s">
        <v>8315</v>
      </c>
      <c r="R4034" t="s">
        <v>8316</v>
      </c>
      <c r="S4034" s="16">
        <f t="shared" si="254"/>
        <v>42293.809212962966</v>
      </c>
      <c r="T4034" s="16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6">ROUND(E4035/D4035*100,0)</f>
        <v>26</v>
      </c>
      <c r="P4035" s="12">
        <f t="shared" ref="P4035:P4098" si="257">IFERROR(ROUND(E4035/L4035,2),0)</f>
        <v>65.34</v>
      </c>
      <c r="Q4035" s="13" t="s">
        <v>8315</v>
      </c>
      <c r="R4035" t="s">
        <v>8316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6"/>
        <v>1</v>
      </c>
      <c r="P4036" s="12">
        <f t="shared" si="257"/>
        <v>100</v>
      </c>
      <c r="Q4036" s="13" t="s">
        <v>8315</v>
      </c>
      <c r="R4036" t="s">
        <v>8316</v>
      </c>
      <c r="S4036" s="16">
        <f t="shared" si="258"/>
        <v>42067.947337962964</v>
      </c>
      <c r="T4036" s="16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6"/>
        <v>37</v>
      </c>
      <c r="P4037" s="12">
        <f t="shared" si="257"/>
        <v>147.4</v>
      </c>
      <c r="Q4037" s="13" t="s">
        <v>8315</v>
      </c>
      <c r="R4037" t="s">
        <v>8316</v>
      </c>
      <c r="S4037" s="16">
        <f t="shared" si="258"/>
        <v>41903.882951388885</v>
      </c>
      <c r="T4037" s="16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6"/>
        <v>47</v>
      </c>
      <c r="P4038" s="12">
        <f t="shared" si="257"/>
        <v>166.06</v>
      </c>
      <c r="Q4038" s="13" t="s">
        <v>8315</v>
      </c>
      <c r="R4038" t="s">
        <v>8316</v>
      </c>
      <c r="S4038" s="16">
        <f t="shared" si="258"/>
        <v>41804.937083333331</v>
      </c>
      <c r="T4038" s="16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6"/>
        <v>11</v>
      </c>
      <c r="P4039" s="12">
        <f t="shared" si="257"/>
        <v>40</v>
      </c>
      <c r="Q4039" s="13" t="s">
        <v>8315</v>
      </c>
      <c r="R4039" t="s">
        <v>8316</v>
      </c>
      <c r="S4039" s="16">
        <f t="shared" si="258"/>
        <v>42497.070775462969</v>
      </c>
      <c r="T4039" s="16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6"/>
        <v>12</v>
      </c>
      <c r="P4040" s="12">
        <f t="shared" si="257"/>
        <v>75.25</v>
      </c>
      <c r="Q4040" s="13" t="s">
        <v>8315</v>
      </c>
      <c r="R4040" t="s">
        <v>8316</v>
      </c>
      <c r="S4040" s="16">
        <f t="shared" si="258"/>
        <v>41869.798726851855</v>
      </c>
      <c r="T4040" s="16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6"/>
        <v>60</v>
      </c>
      <c r="P4041" s="12">
        <f t="shared" si="257"/>
        <v>60</v>
      </c>
      <c r="Q4041" s="13" t="s">
        <v>8315</v>
      </c>
      <c r="R4041" t="s">
        <v>8316</v>
      </c>
      <c r="S4041" s="16">
        <f t="shared" si="258"/>
        <v>42305.670914351853</v>
      </c>
      <c r="T4041" s="16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6"/>
        <v>31</v>
      </c>
      <c r="P4042" s="12">
        <f t="shared" si="257"/>
        <v>1250</v>
      </c>
      <c r="Q4042" s="13" t="s">
        <v>8315</v>
      </c>
      <c r="R4042" t="s">
        <v>8316</v>
      </c>
      <c r="S4042" s="16">
        <f t="shared" si="258"/>
        <v>42144.231527777782</v>
      </c>
      <c r="T4042" s="16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6"/>
        <v>0</v>
      </c>
      <c r="P4043" s="12">
        <f t="shared" si="257"/>
        <v>10.5</v>
      </c>
      <c r="Q4043" s="13" t="s">
        <v>8315</v>
      </c>
      <c r="R4043" t="s">
        <v>8316</v>
      </c>
      <c r="S4043" s="16">
        <f t="shared" si="258"/>
        <v>42559.474004629628</v>
      </c>
      <c r="T4043" s="16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6"/>
        <v>0</v>
      </c>
      <c r="P4044" s="12">
        <f t="shared" si="257"/>
        <v>7</v>
      </c>
      <c r="Q4044" s="13" t="s">
        <v>8315</v>
      </c>
      <c r="R4044" t="s">
        <v>8316</v>
      </c>
      <c r="S4044" s="16">
        <f t="shared" si="258"/>
        <v>41995.084074074075</v>
      </c>
      <c r="T4044" s="16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6"/>
        <v>0</v>
      </c>
      <c r="P4045" s="12">
        <f t="shared" si="257"/>
        <v>0</v>
      </c>
      <c r="Q4045" s="13" t="s">
        <v>8315</v>
      </c>
      <c r="R4045" t="s">
        <v>8316</v>
      </c>
      <c r="S4045" s="16">
        <f t="shared" si="258"/>
        <v>41948.957465277781</v>
      </c>
      <c r="T4045" s="16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6"/>
        <v>38</v>
      </c>
      <c r="P4046" s="12">
        <f t="shared" si="257"/>
        <v>56.25</v>
      </c>
      <c r="Q4046" s="13" t="s">
        <v>8315</v>
      </c>
      <c r="R4046" t="s">
        <v>8316</v>
      </c>
      <c r="S4046" s="16">
        <f t="shared" si="258"/>
        <v>42074.219699074078</v>
      </c>
      <c r="T4046" s="16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6"/>
        <v>0</v>
      </c>
      <c r="P4047" s="12">
        <f t="shared" si="257"/>
        <v>1</v>
      </c>
      <c r="Q4047" s="13" t="s">
        <v>8315</v>
      </c>
      <c r="R4047" t="s">
        <v>8316</v>
      </c>
      <c r="S4047" s="16">
        <f t="shared" si="258"/>
        <v>41842.201261574075</v>
      </c>
      <c r="T4047" s="16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6"/>
        <v>8</v>
      </c>
      <c r="P4048" s="12">
        <f t="shared" si="257"/>
        <v>38.33</v>
      </c>
      <c r="Q4048" s="13" t="s">
        <v>8315</v>
      </c>
      <c r="R4048" t="s">
        <v>8316</v>
      </c>
      <c r="S4048" s="16">
        <f t="shared" si="258"/>
        <v>41904.650578703702</v>
      </c>
      <c r="T4048" s="16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6"/>
        <v>2</v>
      </c>
      <c r="P4049" s="12">
        <f t="shared" si="257"/>
        <v>27.5</v>
      </c>
      <c r="Q4049" s="13" t="s">
        <v>8315</v>
      </c>
      <c r="R4049" t="s">
        <v>8316</v>
      </c>
      <c r="S4049" s="16">
        <f t="shared" si="258"/>
        <v>41991.022488425922</v>
      </c>
      <c r="T4049" s="16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6"/>
        <v>18</v>
      </c>
      <c r="P4050" s="12">
        <f t="shared" si="257"/>
        <v>32.979999999999997</v>
      </c>
      <c r="Q4050" s="13" t="s">
        <v>8315</v>
      </c>
      <c r="R4050" t="s">
        <v>8316</v>
      </c>
      <c r="S4050" s="16">
        <f t="shared" si="258"/>
        <v>42436.509108796294</v>
      </c>
      <c r="T4050" s="16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6"/>
        <v>0</v>
      </c>
      <c r="P4051" s="12">
        <f t="shared" si="257"/>
        <v>16</v>
      </c>
      <c r="Q4051" s="13" t="s">
        <v>8315</v>
      </c>
      <c r="R4051" t="s">
        <v>8316</v>
      </c>
      <c r="S4051" s="16">
        <f t="shared" si="258"/>
        <v>42169.958506944444</v>
      </c>
      <c r="T4051" s="16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6"/>
        <v>0</v>
      </c>
      <c r="P4052" s="12">
        <f t="shared" si="257"/>
        <v>1</v>
      </c>
      <c r="Q4052" s="13" t="s">
        <v>8315</v>
      </c>
      <c r="R4052" t="s">
        <v>8316</v>
      </c>
      <c r="S4052" s="16">
        <f t="shared" si="258"/>
        <v>41905.636469907404</v>
      </c>
      <c r="T4052" s="16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6"/>
        <v>0</v>
      </c>
      <c r="P4053" s="12">
        <f t="shared" si="257"/>
        <v>0</v>
      </c>
      <c r="Q4053" s="13" t="s">
        <v>8315</v>
      </c>
      <c r="R4053" t="s">
        <v>8316</v>
      </c>
      <c r="S4053" s="16">
        <f t="shared" si="258"/>
        <v>41761.810150462967</v>
      </c>
      <c r="T4053" s="16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6"/>
        <v>38</v>
      </c>
      <c r="P4054" s="12">
        <f t="shared" si="257"/>
        <v>86.62</v>
      </c>
      <c r="Q4054" s="13" t="s">
        <v>8315</v>
      </c>
      <c r="R4054" t="s">
        <v>8316</v>
      </c>
      <c r="S4054" s="16">
        <f t="shared" si="258"/>
        <v>41865.878657407404</v>
      </c>
      <c r="T4054" s="16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6"/>
        <v>22</v>
      </c>
      <c r="P4055" s="12">
        <f t="shared" si="257"/>
        <v>55</v>
      </c>
      <c r="Q4055" s="13" t="s">
        <v>8315</v>
      </c>
      <c r="R4055" t="s">
        <v>8316</v>
      </c>
      <c r="S4055" s="16">
        <f t="shared" si="258"/>
        <v>41928.690138888887</v>
      </c>
      <c r="T4055" s="16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6"/>
        <v>0</v>
      </c>
      <c r="P4056" s="12">
        <f t="shared" si="257"/>
        <v>0</v>
      </c>
      <c r="Q4056" s="13" t="s">
        <v>8315</v>
      </c>
      <c r="R4056" t="s">
        <v>8316</v>
      </c>
      <c r="S4056" s="16">
        <f t="shared" si="258"/>
        <v>42613.841261574074</v>
      </c>
      <c r="T4056" s="16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6"/>
        <v>18</v>
      </c>
      <c r="P4057" s="12">
        <f t="shared" si="257"/>
        <v>41.95</v>
      </c>
      <c r="Q4057" s="13" t="s">
        <v>8315</v>
      </c>
      <c r="R4057" t="s">
        <v>8316</v>
      </c>
      <c r="S4057" s="16">
        <f t="shared" si="258"/>
        <v>41779.648506944446</v>
      </c>
      <c r="T4057" s="16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6"/>
        <v>53</v>
      </c>
      <c r="P4058" s="12">
        <f t="shared" si="257"/>
        <v>88.33</v>
      </c>
      <c r="Q4058" s="13" t="s">
        <v>8315</v>
      </c>
      <c r="R4058" t="s">
        <v>8316</v>
      </c>
      <c r="S4058" s="16">
        <f t="shared" si="258"/>
        <v>42534.933321759265</v>
      </c>
      <c r="T4058" s="16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6"/>
        <v>22</v>
      </c>
      <c r="P4059" s="12">
        <f t="shared" si="257"/>
        <v>129.16999999999999</v>
      </c>
      <c r="Q4059" s="13" t="s">
        <v>8315</v>
      </c>
      <c r="R4059" t="s">
        <v>8316</v>
      </c>
      <c r="S4059" s="16">
        <f t="shared" si="258"/>
        <v>42310.968518518523</v>
      </c>
      <c r="T4059" s="16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6"/>
        <v>3</v>
      </c>
      <c r="P4060" s="12">
        <f t="shared" si="257"/>
        <v>23.75</v>
      </c>
      <c r="Q4060" s="13" t="s">
        <v>8315</v>
      </c>
      <c r="R4060" t="s">
        <v>8316</v>
      </c>
      <c r="S4060" s="16">
        <f t="shared" si="258"/>
        <v>42446.060694444444</v>
      </c>
      <c r="T4060" s="16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6"/>
        <v>3</v>
      </c>
      <c r="P4061" s="12">
        <f t="shared" si="257"/>
        <v>35.71</v>
      </c>
      <c r="Q4061" s="13" t="s">
        <v>8315</v>
      </c>
      <c r="R4061" t="s">
        <v>8316</v>
      </c>
      <c r="S4061" s="16">
        <f t="shared" si="258"/>
        <v>41866.640648148146</v>
      </c>
      <c r="T4061" s="16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6"/>
        <v>3</v>
      </c>
      <c r="P4062" s="12">
        <f t="shared" si="257"/>
        <v>57</v>
      </c>
      <c r="Q4062" s="13" t="s">
        <v>8315</v>
      </c>
      <c r="R4062" t="s">
        <v>8316</v>
      </c>
      <c r="S4062" s="16">
        <f t="shared" si="258"/>
        <v>41779.695092592592</v>
      </c>
      <c r="T4062" s="16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6"/>
        <v>0</v>
      </c>
      <c r="P4063" s="12">
        <f t="shared" si="257"/>
        <v>0</v>
      </c>
      <c r="Q4063" s="13" t="s">
        <v>8315</v>
      </c>
      <c r="R4063" t="s">
        <v>8316</v>
      </c>
      <c r="S4063" s="16">
        <f t="shared" si="258"/>
        <v>42421.141469907408</v>
      </c>
      <c r="T4063" s="16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6"/>
        <v>2</v>
      </c>
      <c r="P4064" s="12">
        <f t="shared" si="257"/>
        <v>163.33000000000001</v>
      </c>
      <c r="Q4064" s="13" t="s">
        <v>8315</v>
      </c>
      <c r="R4064" t="s">
        <v>8316</v>
      </c>
      <c r="S4064" s="16">
        <f t="shared" si="258"/>
        <v>42523.739212962959</v>
      </c>
      <c r="T4064" s="16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6"/>
        <v>1</v>
      </c>
      <c r="P4065" s="12">
        <f t="shared" si="257"/>
        <v>15</v>
      </c>
      <c r="Q4065" s="13" t="s">
        <v>8315</v>
      </c>
      <c r="R4065" t="s">
        <v>8316</v>
      </c>
      <c r="S4065" s="16">
        <f t="shared" si="258"/>
        <v>41787.681527777779</v>
      </c>
      <c r="T4065" s="16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6"/>
        <v>19</v>
      </c>
      <c r="P4066" s="12">
        <f t="shared" si="257"/>
        <v>64.17</v>
      </c>
      <c r="Q4066" s="13" t="s">
        <v>8315</v>
      </c>
      <c r="R4066" t="s">
        <v>8316</v>
      </c>
      <c r="S4066" s="16">
        <f t="shared" si="258"/>
        <v>42093.588263888887</v>
      </c>
      <c r="T4066" s="16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6"/>
        <v>1</v>
      </c>
      <c r="P4067" s="12">
        <f t="shared" si="257"/>
        <v>6.75</v>
      </c>
      <c r="Q4067" s="13" t="s">
        <v>8315</v>
      </c>
      <c r="R4067" t="s">
        <v>8316</v>
      </c>
      <c r="S4067" s="16">
        <f t="shared" si="258"/>
        <v>41833.951516203706</v>
      </c>
      <c r="T4067" s="16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6"/>
        <v>0</v>
      </c>
      <c r="P4068" s="12">
        <f t="shared" si="257"/>
        <v>25</v>
      </c>
      <c r="Q4068" s="13" t="s">
        <v>8315</v>
      </c>
      <c r="R4068" t="s">
        <v>8316</v>
      </c>
      <c r="S4068" s="16">
        <f t="shared" si="258"/>
        <v>42479.039212962962</v>
      </c>
      <c r="T4068" s="16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6"/>
        <v>61</v>
      </c>
      <c r="P4069" s="12">
        <f t="shared" si="257"/>
        <v>179.12</v>
      </c>
      <c r="Q4069" s="13" t="s">
        <v>8315</v>
      </c>
      <c r="R4069" t="s">
        <v>8316</v>
      </c>
      <c r="S4069" s="16">
        <f t="shared" si="258"/>
        <v>42235.117476851854</v>
      </c>
      <c r="T4069" s="16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6"/>
        <v>1</v>
      </c>
      <c r="P4070" s="12">
        <f t="shared" si="257"/>
        <v>34.950000000000003</v>
      </c>
      <c r="Q4070" s="13" t="s">
        <v>8315</v>
      </c>
      <c r="R4070" t="s">
        <v>8316</v>
      </c>
      <c r="S4070" s="16">
        <f t="shared" si="258"/>
        <v>42718.963599537034</v>
      </c>
      <c r="T4070" s="16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6"/>
        <v>34</v>
      </c>
      <c r="P4071" s="12">
        <f t="shared" si="257"/>
        <v>33.08</v>
      </c>
      <c r="Q4071" s="13" t="s">
        <v>8315</v>
      </c>
      <c r="R4071" t="s">
        <v>8316</v>
      </c>
      <c r="S4071" s="16">
        <f t="shared" si="258"/>
        <v>42022.661527777775</v>
      </c>
      <c r="T4071" s="16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6"/>
        <v>17</v>
      </c>
      <c r="P4072" s="12">
        <f t="shared" si="257"/>
        <v>27.5</v>
      </c>
      <c r="Q4072" s="13" t="s">
        <v>8315</v>
      </c>
      <c r="R4072" t="s">
        <v>8316</v>
      </c>
      <c r="S4072" s="16">
        <f t="shared" si="258"/>
        <v>42031.666898148149</v>
      </c>
      <c r="T4072" s="16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6"/>
        <v>0</v>
      </c>
      <c r="P4073" s="12">
        <f t="shared" si="257"/>
        <v>0</v>
      </c>
      <c r="Q4073" s="13" t="s">
        <v>8315</v>
      </c>
      <c r="R4073" t="s">
        <v>8316</v>
      </c>
      <c r="S4073" s="16">
        <f t="shared" si="258"/>
        <v>42700.804756944446</v>
      </c>
      <c r="T4073" s="16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6"/>
        <v>0</v>
      </c>
      <c r="P4074" s="12">
        <f t="shared" si="257"/>
        <v>2</v>
      </c>
      <c r="Q4074" s="13" t="s">
        <v>8315</v>
      </c>
      <c r="R4074" t="s">
        <v>8316</v>
      </c>
      <c r="S4074" s="16">
        <f t="shared" si="258"/>
        <v>41812.77443287037</v>
      </c>
      <c r="T4074" s="16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6"/>
        <v>1</v>
      </c>
      <c r="P4075" s="12">
        <f t="shared" si="257"/>
        <v>18.5</v>
      </c>
      <c r="Q4075" s="13" t="s">
        <v>8315</v>
      </c>
      <c r="R4075" t="s">
        <v>8316</v>
      </c>
      <c r="S4075" s="16">
        <f t="shared" si="258"/>
        <v>42078.34520833334</v>
      </c>
      <c r="T4075" s="16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6"/>
        <v>27</v>
      </c>
      <c r="P4076" s="12">
        <f t="shared" si="257"/>
        <v>35</v>
      </c>
      <c r="Q4076" s="13" t="s">
        <v>8315</v>
      </c>
      <c r="R4076" t="s">
        <v>8316</v>
      </c>
      <c r="S4076" s="16">
        <f t="shared" si="258"/>
        <v>42283.552951388891</v>
      </c>
      <c r="T4076" s="16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6"/>
        <v>29</v>
      </c>
      <c r="P4077" s="12">
        <f t="shared" si="257"/>
        <v>44.31</v>
      </c>
      <c r="Q4077" s="13" t="s">
        <v>8315</v>
      </c>
      <c r="R4077" t="s">
        <v>8316</v>
      </c>
      <c r="S4077" s="16">
        <f t="shared" si="258"/>
        <v>41779.045937499999</v>
      </c>
      <c r="T4077" s="16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6"/>
        <v>0</v>
      </c>
      <c r="P4078" s="12">
        <f t="shared" si="257"/>
        <v>0</v>
      </c>
      <c r="Q4078" s="13" t="s">
        <v>8315</v>
      </c>
      <c r="R4078" t="s">
        <v>8316</v>
      </c>
      <c r="S4078" s="16">
        <f t="shared" si="258"/>
        <v>41905.795706018522</v>
      </c>
      <c r="T4078" s="16">
        <f t="shared" si="2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6"/>
        <v>9</v>
      </c>
      <c r="P4079" s="12">
        <f t="shared" si="257"/>
        <v>222.5</v>
      </c>
      <c r="Q4079" s="13" t="s">
        <v>8315</v>
      </c>
      <c r="R4079" t="s">
        <v>8316</v>
      </c>
      <c r="S4079" s="16">
        <f t="shared" si="258"/>
        <v>42695.7105787037</v>
      </c>
      <c r="T4079" s="16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6"/>
        <v>0</v>
      </c>
      <c r="P4080" s="12">
        <f t="shared" si="257"/>
        <v>0</v>
      </c>
      <c r="Q4080" s="13" t="s">
        <v>8315</v>
      </c>
      <c r="R4080" t="s">
        <v>8316</v>
      </c>
      <c r="S4080" s="16">
        <f t="shared" si="258"/>
        <v>42732.787523148145</v>
      </c>
      <c r="T4080" s="16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6"/>
        <v>0</v>
      </c>
      <c r="P4081" s="12">
        <f t="shared" si="257"/>
        <v>5</v>
      </c>
      <c r="Q4081" s="13" t="s">
        <v>8315</v>
      </c>
      <c r="R4081" t="s">
        <v>8316</v>
      </c>
      <c r="S4081" s="16">
        <f t="shared" si="258"/>
        <v>42510.938900462963</v>
      </c>
      <c r="T4081" s="16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6"/>
        <v>0</v>
      </c>
      <c r="P4082" s="12">
        <f t="shared" si="257"/>
        <v>0</v>
      </c>
      <c r="Q4082" s="13" t="s">
        <v>8315</v>
      </c>
      <c r="R4082" t="s">
        <v>8316</v>
      </c>
      <c r="S4082" s="16">
        <f t="shared" si="258"/>
        <v>42511.698101851856</v>
      </c>
      <c r="T4082" s="16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6"/>
        <v>16</v>
      </c>
      <c r="P4083" s="12">
        <f t="shared" si="257"/>
        <v>29.17</v>
      </c>
      <c r="Q4083" s="13" t="s">
        <v>8315</v>
      </c>
      <c r="R4083" t="s">
        <v>8316</v>
      </c>
      <c r="S4083" s="16">
        <f t="shared" si="258"/>
        <v>42041.581307870365</v>
      </c>
      <c r="T4083" s="16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6"/>
        <v>2</v>
      </c>
      <c r="P4084" s="12">
        <f t="shared" si="257"/>
        <v>1.5</v>
      </c>
      <c r="Q4084" s="13" t="s">
        <v>8315</v>
      </c>
      <c r="R4084" t="s">
        <v>8316</v>
      </c>
      <c r="S4084" s="16">
        <f t="shared" si="258"/>
        <v>42307.189270833333</v>
      </c>
      <c r="T4084" s="16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6"/>
        <v>22</v>
      </c>
      <c r="P4085" s="12">
        <f t="shared" si="257"/>
        <v>126.5</v>
      </c>
      <c r="Q4085" s="13" t="s">
        <v>8315</v>
      </c>
      <c r="R4085" t="s">
        <v>8316</v>
      </c>
      <c r="S4085" s="16">
        <f t="shared" si="258"/>
        <v>42353.761759259258</v>
      </c>
      <c r="T4085" s="16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6"/>
        <v>0</v>
      </c>
      <c r="P4086" s="12">
        <f t="shared" si="257"/>
        <v>10</v>
      </c>
      <c r="Q4086" s="13" t="s">
        <v>8315</v>
      </c>
      <c r="R4086" t="s">
        <v>8316</v>
      </c>
      <c r="S4086" s="16">
        <f t="shared" si="258"/>
        <v>42622.436412037037</v>
      </c>
      <c r="T4086" s="16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6"/>
        <v>0</v>
      </c>
      <c r="P4087" s="12">
        <f t="shared" si="257"/>
        <v>10</v>
      </c>
      <c r="Q4087" s="13" t="s">
        <v>8315</v>
      </c>
      <c r="R4087" t="s">
        <v>8316</v>
      </c>
      <c r="S4087" s="16">
        <f t="shared" si="258"/>
        <v>42058.603877314818</v>
      </c>
      <c r="T4087" s="16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6"/>
        <v>5</v>
      </c>
      <c r="P4088" s="12">
        <f t="shared" si="257"/>
        <v>9.4</v>
      </c>
      <c r="Q4088" s="13" t="s">
        <v>8315</v>
      </c>
      <c r="R4088" t="s">
        <v>8316</v>
      </c>
      <c r="S4088" s="16">
        <f t="shared" si="258"/>
        <v>42304.940960648149</v>
      </c>
      <c r="T4088" s="16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6"/>
        <v>0</v>
      </c>
      <c r="P4089" s="12">
        <f t="shared" si="257"/>
        <v>0</v>
      </c>
      <c r="Q4089" s="13" t="s">
        <v>8315</v>
      </c>
      <c r="R4089" t="s">
        <v>8316</v>
      </c>
      <c r="S4089" s="16">
        <f t="shared" si="258"/>
        <v>42538.742893518516</v>
      </c>
      <c r="T4089" s="16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6"/>
        <v>11</v>
      </c>
      <c r="P4090" s="12">
        <f t="shared" si="257"/>
        <v>72</v>
      </c>
      <c r="Q4090" s="13" t="s">
        <v>8315</v>
      </c>
      <c r="R4090" t="s">
        <v>8316</v>
      </c>
      <c r="S4090" s="16">
        <f t="shared" si="258"/>
        <v>41990.612546296295</v>
      </c>
      <c r="T4090" s="16">
        <f t="shared" si="2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6"/>
        <v>5</v>
      </c>
      <c r="P4091" s="12">
        <f t="shared" si="257"/>
        <v>30</v>
      </c>
      <c r="Q4091" s="13" t="s">
        <v>8315</v>
      </c>
      <c r="R4091" t="s">
        <v>8316</v>
      </c>
      <c r="S4091" s="16">
        <f t="shared" si="258"/>
        <v>42122.732499999998</v>
      </c>
      <c r="T4091" s="16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6"/>
        <v>3</v>
      </c>
      <c r="P4092" s="12">
        <f t="shared" si="257"/>
        <v>10.67</v>
      </c>
      <c r="Q4092" s="13" t="s">
        <v>8315</v>
      </c>
      <c r="R4092" t="s">
        <v>8316</v>
      </c>
      <c r="S4092" s="16">
        <f t="shared" si="258"/>
        <v>42209.67288194444</v>
      </c>
      <c r="T4092" s="16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6"/>
        <v>13</v>
      </c>
      <c r="P4093" s="12">
        <f t="shared" si="257"/>
        <v>25.5</v>
      </c>
      <c r="Q4093" s="13" t="s">
        <v>8315</v>
      </c>
      <c r="R4093" t="s">
        <v>8316</v>
      </c>
      <c r="S4093" s="16">
        <f t="shared" si="258"/>
        <v>41990.506377314814</v>
      </c>
      <c r="T4093" s="16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6"/>
        <v>0</v>
      </c>
      <c r="P4094" s="12">
        <f t="shared" si="257"/>
        <v>20</v>
      </c>
      <c r="Q4094" s="13" t="s">
        <v>8315</v>
      </c>
      <c r="R4094" t="s">
        <v>8316</v>
      </c>
      <c r="S4094" s="16">
        <f t="shared" si="258"/>
        <v>42039.194988425923</v>
      </c>
      <c r="T4094" s="16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6"/>
        <v>2</v>
      </c>
      <c r="P4095" s="12">
        <f t="shared" si="257"/>
        <v>15</v>
      </c>
      <c r="Q4095" s="13" t="s">
        <v>8315</v>
      </c>
      <c r="R4095" t="s">
        <v>8316</v>
      </c>
      <c r="S4095" s="16">
        <f t="shared" si="258"/>
        <v>42178.815891203703</v>
      </c>
      <c r="T4095" s="16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6"/>
        <v>37</v>
      </c>
      <c r="P4096" s="12">
        <f t="shared" si="257"/>
        <v>91.25</v>
      </c>
      <c r="Q4096" s="13" t="s">
        <v>8315</v>
      </c>
      <c r="R4096" t="s">
        <v>8316</v>
      </c>
      <c r="S4096" s="16">
        <f t="shared" si="258"/>
        <v>41890.086805555555</v>
      </c>
      <c r="T4096" s="16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6"/>
        <v>3</v>
      </c>
      <c r="P4097" s="12">
        <f t="shared" si="257"/>
        <v>800</v>
      </c>
      <c r="Q4097" s="13" t="s">
        <v>8315</v>
      </c>
      <c r="R4097" t="s">
        <v>8316</v>
      </c>
      <c r="S4097" s="16">
        <f t="shared" si="258"/>
        <v>42693.031828703708</v>
      </c>
      <c r="T4097" s="16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6"/>
        <v>11</v>
      </c>
      <c r="P4098" s="12">
        <f t="shared" si="257"/>
        <v>80</v>
      </c>
      <c r="Q4098" s="13" t="s">
        <v>8315</v>
      </c>
      <c r="R4098" t="s">
        <v>8316</v>
      </c>
      <c r="S4098" s="16">
        <f t="shared" si="258"/>
        <v>42750.530312499999</v>
      </c>
      <c r="T4098" s="16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60">ROUND(E4099/D4099*100,0)</f>
        <v>0</v>
      </c>
      <c r="P4099" s="12">
        <f t="shared" ref="P4099:P4115" si="261">IFERROR(ROUND(E4099/L4099,2),0)</f>
        <v>0</v>
      </c>
      <c r="Q4099" s="13" t="s">
        <v>8315</v>
      </c>
      <c r="R4099" t="s">
        <v>8316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60"/>
        <v>0</v>
      </c>
      <c r="P4100" s="12">
        <f t="shared" si="261"/>
        <v>0</v>
      </c>
      <c r="Q4100" s="13" t="s">
        <v>8315</v>
      </c>
      <c r="R4100" t="s">
        <v>8316</v>
      </c>
      <c r="S4100" s="16">
        <f t="shared" si="262"/>
        <v>42495.722187499996</v>
      </c>
      <c r="T4100" s="16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60"/>
        <v>1</v>
      </c>
      <c r="P4101" s="12">
        <f t="shared" si="261"/>
        <v>50</v>
      </c>
      <c r="Q4101" s="13" t="s">
        <v>8315</v>
      </c>
      <c r="R4101" t="s">
        <v>8316</v>
      </c>
      <c r="S4101" s="16">
        <f t="shared" si="262"/>
        <v>42570.850381944445</v>
      </c>
      <c r="T4101" s="16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60"/>
        <v>0</v>
      </c>
      <c r="P4102" s="12">
        <f t="shared" si="261"/>
        <v>0</v>
      </c>
      <c r="Q4102" s="13" t="s">
        <v>8315</v>
      </c>
      <c r="R4102" t="s">
        <v>8316</v>
      </c>
      <c r="S4102" s="16">
        <f t="shared" si="262"/>
        <v>41927.124884259261</v>
      </c>
      <c r="T4102" s="16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60"/>
        <v>0</v>
      </c>
      <c r="P4103" s="12">
        <f t="shared" si="261"/>
        <v>0</v>
      </c>
      <c r="Q4103" s="13" t="s">
        <v>8315</v>
      </c>
      <c r="R4103" t="s">
        <v>8316</v>
      </c>
      <c r="S4103" s="16">
        <f t="shared" si="262"/>
        <v>42730.903726851851</v>
      </c>
      <c r="T4103" s="16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60"/>
        <v>27</v>
      </c>
      <c r="P4104" s="12">
        <f t="shared" si="261"/>
        <v>22.83</v>
      </c>
      <c r="Q4104" s="13" t="s">
        <v>8315</v>
      </c>
      <c r="R4104" t="s">
        <v>8316</v>
      </c>
      <c r="S4104" s="16">
        <f t="shared" si="262"/>
        <v>42475.848067129627</v>
      </c>
      <c r="T4104" s="16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60"/>
        <v>10</v>
      </c>
      <c r="P4105" s="12">
        <f t="shared" si="261"/>
        <v>16.670000000000002</v>
      </c>
      <c r="Q4105" s="13" t="s">
        <v>8315</v>
      </c>
      <c r="R4105" t="s">
        <v>8316</v>
      </c>
      <c r="S4105" s="16">
        <f t="shared" si="262"/>
        <v>42188.83293981482</v>
      </c>
      <c r="T4105" s="16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60"/>
        <v>21</v>
      </c>
      <c r="P4106" s="12">
        <f t="shared" si="261"/>
        <v>45.79</v>
      </c>
      <c r="Q4106" s="13" t="s">
        <v>8315</v>
      </c>
      <c r="R4106" t="s">
        <v>8316</v>
      </c>
      <c r="S4106" s="16">
        <f t="shared" si="262"/>
        <v>42640.278171296297</v>
      </c>
      <c r="T4106" s="16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60"/>
        <v>7</v>
      </c>
      <c r="P4107" s="12">
        <f t="shared" si="261"/>
        <v>383.33</v>
      </c>
      <c r="Q4107" s="13" t="s">
        <v>8315</v>
      </c>
      <c r="R4107" t="s">
        <v>8316</v>
      </c>
      <c r="S4107" s="16">
        <f t="shared" si="262"/>
        <v>42697.010520833333</v>
      </c>
      <c r="T4107" s="16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60"/>
        <v>71</v>
      </c>
      <c r="P4108" s="12">
        <f t="shared" si="261"/>
        <v>106.97</v>
      </c>
      <c r="Q4108" s="13" t="s">
        <v>8315</v>
      </c>
      <c r="R4108" t="s">
        <v>8316</v>
      </c>
      <c r="S4108" s="16">
        <f t="shared" si="262"/>
        <v>42053.049375000002</v>
      </c>
      <c r="T4108" s="16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60"/>
        <v>2</v>
      </c>
      <c r="P4109" s="12">
        <f t="shared" si="261"/>
        <v>10.25</v>
      </c>
      <c r="Q4109" s="13" t="s">
        <v>8315</v>
      </c>
      <c r="R4109" t="s">
        <v>8316</v>
      </c>
      <c r="S4109" s="16">
        <f t="shared" si="262"/>
        <v>41883.916678240741</v>
      </c>
      <c r="T4109" s="16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60"/>
        <v>2</v>
      </c>
      <c r="P4110" s="12">
        <f t="shared" si="261"/>
        <v>59</v>
      </c>
      <c r="Q4110" s="13" t="s">
        <v>8315</v>
      </c>
      <c r="R4110" t="s">
        <v>8316</v>
      </c>
      <c r="S4110" s="16">
        <f t="shared" si="262"/>
        <v>42767.031678240746</v>
      </c>
      <c r="T4110" s="16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60"/>
        <v>0</v>
      </c>
      <c r="P4111" s="12">
        <f t="shared" si="261"/>
        <v>0</v>
      </c>
      <c r="Q4111" s="13" t="s">
        <v>8315</v>
      </c>
      <c r="R4111" t="s">
        <v>8316</v>
      </c>
      <c r="S4111" s="16">
        <f t="shared" si="262"/>
        <v>42307.539398148147</v>
      </c>
      <c r="T4111" s="16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60"/>
        <v>29</v>
      </c>
      <c r="P4112" s="12">
        <f t="shared" si="261"/>
        <v>14.33</v>
      </c>
      <c r="Q4112" s="13" t="s">
        <v>8315</v>
      </c>
      <c r="R4112" t="s">
        <v>8316</v>
      </c>
      <c r="S4112" s="16">
        <f t="shared" si="262"/>
        <v>42512.626747685179</v>
      </c>
      <c r="T4112" s="16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60"/>
        <v>3</v>
      </c>
      <c r="P4113" s="12">
        <f t="shared" si="261"/>
        <v>15.67</v>
      </c>
      <c r="Q4113" s="13" t="s">
        <v>8315</v>
      </c>
      <c r="R4113" t="s">
        <v>8316</v>
      </c>
      <c r="S4113" s="16">
        <f t="shared" si="262"/>
        <v>42029.135879629626</v>
      </c>
      <c r="T4113" s="16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60"/>
        <v>0</v>
      </c>
      <c r="P4114" s="12">
        <f t="shared" si="261"/>
        <v>1</v>
      </c>
      <c r="Q4114" s="13" t="s">
        <v>8315</v>
      </c>
      <c r="R4114" t="s">
        <v>8316</v>
      </c>
      <c r="S4114" s="16">
        <f t="shared" si="262"/>
        <v>42400.946597222224</v>
      </c>
      <c r="T4114" s="16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60"/>
        <v>0</v>
      </c>
      <c r="P4115" s="12">
        <f t="shared" si="261"/>
        <v>1</v>
      </c>
      <c r="Q4115" s="13" t="s">
        <v>8315</v>
      </c>
      <c r="R4115" t="s">
        <v>8316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7" priority="7" operator="containsText" text="canceled">
      <formula>NOT(ISERROR(SEARCH("canceled",F1)))</formula>
    </cfRule>
    <cfRule type="containsText" dxfId="6" priority="8" operator="containsText" text="canceled">
      <formula>NOT(ISERROR(SEARCH("canceled",F1)))</formula>
    </cfRule>
    <cfRule type="containsText" dxfId="5" priority="9" operator="containsText" text="live">
      <formula>NOT(ISERROR(SEARCH("live",F1)))</formula>
    </cfRule>
    <cfRule type="containsText" priority="10" operator="containsText" text="canceled">
      <formula>NOT(ISERROR(SEARCH("canceled",F1)))</formula>
    </cfRule>
    <cfRule type="containsText" dxfId="4" priority="11" operator="containsText" text="canceled">
      <formula>NOT(ISERROR(SEARCH("canceled",F1)))</formula>
    </cfRule>
    <cfRule type="containsText" dxfId="3" priority="12" operator="containsText" text="failed">
      <formula>NOT(ISERROR(SEARCH("failed",F1)))</formula>
    </cfRule>
    <cfRule type="containsText" dxfId="2" priority="13" operator="containsText" text="canceled">
      <formula>NOT(ISERROR(SEARCH("canceled",F1)))</formula>
    </cfRule>
    <cfRule type="cellIs" dxfId="1" priority="14" operator="equal">
      <formula>"cancelled"</formula>
    </cfRule>
    <cfRule type="containsText" dxfId="0" priority="15" operator="containsText" text="successful">
      <formula>NOT(ISERROR(SEARCH("successful",F1)))</formula>
    </cfRule>
    <cfRule type="cellIs" priority="16" operator="equal">
      <formula>"successful"</formula>
    </cfRule>
  </conditionalFormatting>
  <conditionalFormatting sqref="O1:O519 O521:O1048576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81474-6D15-4E2B-A50A-5FFA4F56FBBF}">
  <sheetPr codeName="Sheet2"/>
  <dimension ref="A1:E18"/>
  <sheetViews>
    <sheetView workbookViewId="0">
      <selection activeCell="B10" sqref="B10: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.5703125" bestFit="1" customWidth="1"/>
    <col min="12" max="12" width="4.28515625" bestFit="1" customWidth="1"/>
    <col min="13" max="13" width="13.85546875" bestFit="1" customWidth="1"/>
    <col min="14" max="14" width="8" bestFit="1" customWidth="1"/>
    <col min="15" max="15" width="4.28515625" bestFit="1" customWidth="1"/>
    <col min="16" max="16" width="4.5703125" bestFit="1" customWidth="1"/>
    <col min="17" max="17" width="4.140625" bestFit="1" customWidth="1"/>
    <col min="18" max="18" width="4.85546875" bestFit="1" customWidth="1"/>
    <col min="19" max="19" width="4" bestFit="1" customWidth="1"/>
    <col min="20" max="20" width="3.42578125" bestFit="1" customWidth="1"/>
    <col min="21" max="21" width="4.42578125" bestFit="1" customWidth="1"/>
    <col min="22" max="22" width="4.28515625" bestFit="1" customWidth="1"/>
    <col min="23" max="23" width="4" bestFit="1" customWidth="1"/>
    <col min="24" max="24" width="4.5703125" bestFit="1" customWidth="1"/>
    <col min="25" max="25" width="4.28515625" bestFit="1" customWidth="1"/>
    <col min="26" max="26" width="11" bestFit="1" customWidth="1"/>
    <col min="27" max="27" width="6.140625" bestFit="1" customWidth="1"/>
    <col min="28" max="28" width="4.28515625" bestFit="1" customWidth="1"/>
    <col min="29" max="29" width="4.5703125" bestFit="1" customWidth="1"/>
    <col min="31" max="31" width="11.85546875" bestFit="1" customWidth="1"/>
    <col min="32" max="32" width="4.28515625" bestFit="1" customWidth="1"/>
    <col min="33" max="33" width="4.5703125" bestFit="1" customWidth="1"/>
    <col min="34" max="34" width="4.140625" bestFit="1" customWidth="1"/>
    <col min="35" max="35" width="4.85546875" bestFit="1" customWidth="1"/>
    <col min="36" max="36" width="4" bestFit="1" customWidth="1"/>
    <col min="37" max="37" width="3.42578125" bestFit="1" customWidth="1"/>
    <col min="38" max="38" width="4.42578125" bestFit="1" customWidth="1"/>
    <col min="39" max="39" width="4.28515625" bestFit="1" customWidth="1"/>
    <col min="40" max="40" width="4" bestFit="1" customWidth="1"/>
    <col min="41" max="41" width="4.5703125" bestFit="1" customWidth="1"/>
    <col min="42" max="42" width="4.28515625" bestFit="1" customWidth="1"/>
    <col min="43" max="43" width="15" bestFit="1" customWidth="1"/>
    <col min="44" max="44" width="11.28515625" bestFit="1" customWidth="1"/>
  </cols>
  <sheetData>
    <row r="1" spans="1:5" x14ac:dyDescent="0.25">
      <c r="A1" s="14" t="s">
        <v>8359</v>
      </c>
      <c r="B1" t="s">
        <v>8315</v>
      </c>
    </row>
    <row r="2" spans="1:5" x14ac:dyDescent="0.25">
      <c r="A2" s="14" t="s">
        <v>8379</v>
      </c>
      <c r="B2" t="s">
        <v>8366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0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0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0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0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0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0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0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0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0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0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0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0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0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61BBD-B573-4CF2-8C5F-01ABC0668FA4}">
  <sheetPr codeName="Sheet3"/>
  <dimension ref="A1:H13"/>
  <sheetViews>
    <sheetView tabSelected="1" workbookViewId="0">
      <selection activeCell="E24" sqref="E24"/>
    </sheetView>
  </sheetViews>
  <sheetFormatPr defaultRowHeight="15" x14ac:dyDescent="0.25"/>
  <cols>
    <col min="1" max="1" width="19" customWidth="1"/>
    <col min="2" max="2" width="19.140625" customWidth="1"/>
    <col min="3" max="3" width="14.42578125" customWidth="1"/>
    <col min="4" max="4" width="17" customWidth="1"/>
    <col min="5" max="5" width="14.5703125" customWidth="1"/>
    <col min="6" max="6" width="22.28515625" customWidth="1"/>
    <col min="7" max="7" width="18.28515625" customWidth="1"/>
    <col min="8" max="8" width="20.140625" customWidth="1"/>
  </cols>
  <sheetData>
    <row r="1" spans="1:8" x14ac:dyDescent="0.25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25">
      <c r="A2" s="20" t="s">
        <v>8388</v>
      </c>
      <c r="B2" s="20">
        <f>COUNTIFS('Kickstarter '!D:D, "&lt;1000", 'Kickstarter '!F:F,"successful", 'Kickstarter '!R:R,"plays")</f>
        <v>141</v>
      </c>
      <c r="C2" s="20">
        <f>COUNTIFS('Kickstarter '!D:D, "&lt;1000", 'Kickstarter '!F:F,"failed", 'Kickstarter '!R:R,"plays")</f>
        <v>45</v>
      </c>
      <c r="D2" s="20">
        <f>COUNTIFS('Kickstarter '!D:D, "&lt;1000", 'Kickstarter '!F:F,"canceled", 'Kickstarter '!R:R,"plays")</f>
        <v>0</v>
      </c>
      <c r="E2" s="20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s="20" t="s">
        <v>8389</v>
      </c>
      <c r="B3" s="20">
        <f>COUNTIFS('Kickstarter '!D:D, "&gt;=1000",'Kickstarter '!D:D,"&lt;5000", 'Kickstarter '!F:F,"successful", 'Kickstarter '!R:R,"plays")</f>
        <v>388</v>
      </c>
      <c r="C3" s="20">
        <f>COUNTIFS('Kickstarter '!D:D, "&gt;=1000",'Kickstarter '!D:D,"&lt;5000", 'Kickstarter '!F:F,"failed", 'Kickstarter '!R:R,"plays")</f>
        <v>146</v>
      </c>
      <c r="D3" s="20">
        <f>COUNTIFS('Kickstarter '!D:D, "&gt;=1000",'Kickstarter '!D:D,"&lt;5000", 'Kickstarter '!F:F,"canceled", 'Kickstarter '!R:R,"plays")</f>
        <v>0</v>
      </c>
      <c r="E3" s="20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s="20" t="s">
        <v>8390</v>
      </c>
      <c r="B4" s="20">
        <f>COUNTIFS('Kickstarter '!D:D, "&gt;=5000",'Kickstarter '!D:D,"&lt;10000", 'Kickstarter '!F:F,"successful", 'Kickstarter '!R:R,"plays")</f>
        <v>93</v>
      </c>
      <c r="C4" s="20">
        <f>COUNTIFS('Kickstarter '!D:D, "&gt;=5000",'Kickstarter '!D:D,"&lt;10000", 'Kickstarter '!F:F,"failed", 'Kickstarter '!R:R,"plays")</f>
        <v>76</v>
      </c>
      <c r="D4" s="20">
        <f>COUNTIFS('Kickstarter '!D:D, "&gt;=5000",'Kickstarter '!D:D,"&lt;10000", 'Kickstarter '!F:F,"canceled", 'Kickstarter '!R:R,"plays")</f>
        <v>0</v>
      </c>
      <c r="E4" s="20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s="20" t="s">
        <v>8391</v>
      </c>
      <c r="B5" s="20">
        <f>COUNTIFS('Kickstarter '!D:D, "&gt;=10000",'Kickstarter '!D:D,"&lt;15000", 'Kickstarter '!F:F,"successful", 'Kickstarter '!R:R,"plays")</f>
        <v>39</v>
      </c>
      <c r="C5" s="20">
        <f>COUNTIFS('Kickstarter '!D:D, "&gt;=10000",'Kickstarter '!D:D,"&lt;15000", 'Kickstarter '!F:F,"failed", 'Kickstarter '!R:R,"plays")</f>
        <v>33</v>
      </c>
      <c r="D5" s="20">
        <f>COUNTIFS('Kickstarter '!D:D, "&gt;=10000",'Kickstarter '!D:D,"&lt;15000", 'Kickstarter '!F:F,"canceled", 'Kickstarter '!R:R,"plays")</f>
        <v>0</v>
      </c>
      <c r="E5" s="20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s="20" t="s">
        <v>8392</v>
      </c>
      <c r="B6" s="20">
        <f>COUNTIFS('Kickstarter '!D:D, "&gt;=15000",'Kickstarter '!D:D,"&lt;20000", 'Kickstarter '!F:F,"successful", 'Kickstarter '!R:R,"plays")</f>
        <v>12</v>
      </c>
      <c r="C6" s="20">
        <f>COUNTIFS('Kickstarter '!D:D, "&gt;=15000",'Kickstarter '!D:D,"&lt;20000", 'Kickstarter '!F:F,"failed", 'Kickstarter '!R:R,"plays")</f>
        <v>12</v>
      </c>
      <c r="D6" s="20">
        <f>COUNTIFS('Kickstarter '!D:D, "&gt;=15000",'Kickstarter '!D:D,"&lt;20000", 'Kickstarter '!F:F,"canceled", 'Kickstarter '!R:R,"plays")</f>
        <v>0</v>
      </c>
      <c r="E6" s="20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s="20" t="s">
        <v>8393</v>
      </c>
      <c r="B7" s="20">
        <f>COUNTIFS('Kickstarter '!D:D, "&gt;=20000",'Kickstarter '!D:D,"&lt;25000", 'Kickstarter '!F:F,"successful", 'Kickstarter '!R:R,"plays")</f>
        <v>9</v>
      </c>
      <c r="C7" s="20">
        <f>COUNTIFS('Kickstarter '!D:D, "&gt;=20000",'Kickstarter '!D:D,"&lt;25000", 'Kickstarter '!F:F,"failed", 'Kickstarter '!R:R,"plays")</f>
        <v>11</v>
      </c>
      <c r="D7" s="20">
        <f>COUNTIFS('Kickstarter '!D:D, "&gt;=20000",'Kickstarter '!D:D,"&lt;25000", 'Kickstarter '!F:F,"canceled", 'Kickstarter '!R:R,"plays")</f>
        <v>0</v>
      </c>
      <c r="E7" s="20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s="20" t="s">
        <v>8394</v>
      </c>
      <c r="B8" s="20">
        <f>COUNTIFS('Kickstarter '!D:D, "&gt;=25000",'Kickstarter '!D:D,"&lt;30000", 'Kickstarter '!F:F,"successful", 'Kickstarter '!R:R,"plays")</f>
        <v>1</v>
      </c>
      <c r="C8" s="20">
        <f>COUNTIFS('Kickstarter '!D:D, "&gt;=25000",'Kickstarter '!D:D,"&lt;30000", 'Kickstarter '!F:F,"failed", 'Kickstarter '!R:R,"plays")</f>
        <v>4</v>
      </c>
      <c r="D8" s="20">
        <f>COUNTIFS('Kickstarter '!D:D, "&gt;=25000",'Kickstarter '!D:D,"&lt;30000", 'Kickstarter '!F:F,"canceled", 'Kickstarter '!R:R,"plays")</f>
        <v>0</v>
      </c>
      <c r="E8" s="20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s="20" t="s">
        <v>8395</v>
      </c>
      <c r="B9" s="20">
        <f>COUNTIFS('Kickstarter '!D:D, "&gt;=30000",'Kickstarter '!D:D,"&lt;35000", 'Kickstarter '!F:F,"successful", 'Kickstarter '!R:R,"plays")</f>
        <v>3</v>
      </c>
      <c r="C9" s="20">
        <f>COUNTIFS('Kickstarter '!D:D, "&gt;=30000",'Kickstarter '!D:D,"&lt;35000", 'Kickstarter '!F:F,"failed", 'Kickstarter '!R:R,"plays")</f>
        <v>8</v>
      </c>
      <c r="D9" s="20">
        <f>COUNTIFS('Kickstarter '!D:D, "&gt;=30000",'Kickstarter '!D:D,"&lt;35000", 'Kickstarter '!F:F,"canceled", 'Kickstarter '!R:R,"plays")</f>
        <v>0</v>
      </c>
      <c r="E9" s="20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s="20" t="s">
        <v>8396</v>
      </c>
      <c r="B10" s="20">
        <f>COUNTIFS('Kickstarter '!D:D, "&gt;=35000",'Kickstarter '!D:D,"&lt;40000", 'Kickstarter '!F:F,"successful", 'Kickstarter '!R:R,"plays")</f>
        <v>4</v>
      </c>
      <c r="C10" s="20">
        <f>COUNTIFS('Kickstarter '!D:D, "&gt;=35000",'Kickstarter '!D:D,"&lt;40000", 'Kickstarter '!F:F,"failed", 'Kickstarter '!R:R,"plays")</f>
        <v>2</v>
      </c>
      <c r="D10" s="20">
        <f>COUNTIFS('Kickstarter '!D:D, "&gt;=35000",'Kickstarter '!D:D,"&lt;40000", 'Kickstarter '!F:F,"canceled", 'Kickstarter '!R:R,"plays")</f>
        <v>0</v>
      </c>
      <c r="E10" s="2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s="20" t="s">
        <v>8397</v>
      </c>
      <c r="B11" s="20">
        <f>COUNTIFS('Kickstarter '!D:D, "&gt;=40000",'Kickstarter '!D:D,"&lt;45000", 'Kickstarter '!F:F,"successful", 'Kickstarter '!R:R,"plays")</f>
        <v>2</v>
      </c>
      <c r="C11" s="20">
        <f>COUNTIFS('Kickstarter '!D:D, "&gt;=40000",'Kickstarter '!D:D,"&lt;45000", 'Kickstarter '!F:F,"failed", 'Kickstarter '!R:R,"plays")</f>
        <v>1</v>
      </c>
      <c r="D11" s="20">
        <f>COUNTIFS('Kickstarter '!D:D, "&gt;=40000",'Kickstarter '!D:D,"&lt;45000", 'Kickstarter '!F:F,"canceled", 'Kickstarter '!R:R,"plays")</f>
        <v>0</v>
      </c>
      <c r="E11" s="20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s="20" t="s">
        <v>8398</v>
      </c>
      <c r="B12" s="20">
        <f>COUNTIFS('Kickstarter '!D:D, "&gt;=45000",'Kickstarter '!D:D,"&lt;50000", 'Kickstarter '!F:F,"successful", 'Kickstarter '!R:R,"plays")</f>
        <v>0</v>
      </c>
      <c r="C12" s="20">
        <f>COUNTIFS('Kickstarter '!D:D, "&gt;=45000",'Kickstarter '!D:D,"&lt;50000", 'Kickstarter '!F:F,"failed", 'Kickstarter '!R:R,"plays")</f>
        <v>1</v>
      </c>
      <c r="D12" s="20">
        <f>COUNTIFS('Kickstarter '!D:D, "&gt;=45000",'Kickstarter '!D:D,"&lt;50000", 'Kickstarter '!F:F,"canceled", 'Kickstarter '!R:R,"plays")</f>
        <v>0</v>
      </c>
      <c r="E12" s="20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s="20" t="s">
        <v>8399</v>
      </c>
      <c r="B13" s="20">
        <f>COUNTIFS('Kickstarter '!D:D, "&gt;50000", 'Kickstarter '!F:F,"successful", 'Kickstarter '!R:R,"plays")</f>
        <v>2</v>
      </c>
      <c r="C13" s="20">
        <f>COUNTIFS('Kickstarter '!D:D, "&gt;50000", 'Kickstarter '!F:F,"failed", 'Kickstarter '!R:R,"plays")</f>
        <v>10</v>
      </c>
      <c r="D13" s="20">
        <f>COUNTIFS('Kickstarter '!D:D, "&gt;50000", 'Kickstarter '!F:F,"canceled", 'Kickstarter '!R:R,"plays")</f>
        <v>0</v>
      </c>
      <c r="E13" s="20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FC64-6C60-49ED-921A-D12B12CB649C}">
  <sheetPr codeName="Sheet4"/>
  <dimension ref="A1:F6"/>
  <sheetViews>
    <sheetView zoomScaleNormal="100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9" bestFit="1" customWidth="1"/>
    <col min="8" max="8" width="7" bestFit="1" customWidth="1"/>
    <col min="9" max="9" width="12" bestFit="1" customWidth="1"/>
    <col min="10" max="10" width="23" bestFit="1" customWidth="1"/>
    <col min="11" max="11" width="16.28515625" bestFit="1" customWidth="1"/>
    <col min="12" max="13" width="8" bestFit="1" customWidth="1"/>
    <col min="14" max="69" width="9" bestFit="1" customWidth="1"/>
    <col min="70" max="241" width="10.5703125" bestFit="1" customWidth="1"/>
    <col min="242" max="383" width="11.5703125" bestFit="1" customWidth="1"/>
    <col min="384" max="430" width="12.5703125" bestFit="1" customWidth="1"/>
    <col min="431" max="442" width="14.28515625" bestFit="1" customWidth="1"/>
    <col min="443" max="445" width="15.28515625" bestFit="1" customWidth="1"/>
    <col min="446" max="446" width="16.28515625" bestFit="1" customWidth="1"/>
    <col min="447" max="447" width="12.7109375" bestFit="1" customWidth="1"/>
  </cols>
  <sheetData>
    <row r="1" spans="1:6" x14ac:dyDescent="0.25">
      <c r="A1" s="14" t="s">
        <v>8222</v>
      </c>
      <c r="B1" t="s">
        <v>8366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0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3F7DE-A882-4F91-8981-E323B3F9BFAE}">
  <sheetPr codeName="Sheet5"/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8359</v>
      </c>
      <c r="B2" t="s">
        <v>8366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5">
      <c r="A7" s="10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</vt:lpstr>
      <vt:lpstr>Theater outcomes by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Ishan Kumar Danda</cp:lastModifiedBy>
  <dcterms:created xsi:type="dcterms:W3CDTF">2017-04-20T15:17:24Z</dcterms:created>
  <dcterms:modified xsi:type="dcterms:W3CDTF">2021-10-30T07:50:51Z</dcterms:modified>
</cp:coreProperties>
</file>