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hro\Desktop\"/>
    </mc:Choice>
  </mc:AlternateContent>
  <xr:revisionPtr revIDLastSave="0" documentId="13_ncr:1_{9D352FA4-9779-49C5-9085-8AC8FF233DAB}" xr6:coauthVersionLast="47" xr6:coauthVersionMax="47" xr10:uidLastSave="{00000000-0000-0000-0000-000000000000}"/>
  <bookViews>
    <workbookView xWindow="-110" yWindow="-110" windowWidth="19420" windowHeight="10420" xr2:uid="{E80A7E89-8401-4016-A401-6C7FD38040CB}"/>
  </bookViews>
  <sheets>
    <sheet name="1P" sheetId="1" r:id="rId1"/>
  </sheets>
  <definedNames>
    <definedName name="_xlnm._FilterDatabase" localSheetId="0" hidden="1">'1P'!$A$2:$W$34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S37" i="1"/>
  <c r="S38" i="1" s="1"/>
  <c r="S36" i="1"/>
  <c r="V33" i="1"/>
  <c r="S33" i="1"/>
  <c r="S34" i="1" s="1"/>
  <c r="K33" i="1"/>
  <c r="E33" i="1"/>
  <c r="U32" i="1"/>
  <c r="D32" i="1" s="1"/>
  <c r="P32" i="1"/>
  <c r="Q32" i="1" s="1"/>
  <c r="N32" i="1"/>
  <c r="H32" i="1"/>
  <c r="I32" i="1" s="1"/>
  <c r="U31" i="1"/>
  <c r="D31" i="1" s="1"/>
  <c r="F31" i="1" s="1"/>
  <c r="P31" i="1"/>
  <c r="Q31" i="1" s="1"/>
  <c r="N31" i="1"/>
  <c r="H31" i="1"/>
  <c r="I31" i="1" s="1"/>
  <c r="U30" i="1"/>
  <c r="D30" i="1" s="1"/>
  <c r="P30" i="1"/>
  <c r="Q30" i="1" s="1"/>
  <c r="N30" i="1"/>
  <c r="H30" i="1"/>
  <c r="I30" i="1" s="1"/>
  <c r="U29" i="1"/>
  <c r="U33" i="1" s="1"/>
  <c r="P29" i="1"/>
  <c r="Q29" i="1" s="1"/>
  <c r="N29" i="1"/>
  <c r="H29" i="1"/>
  <c r="I29" i="1" s="1"/>
  <c r="V27" i="1"/>
  <c r="V34" i="1" s="1"/>
  <c r="S27" i="1"/>
  <c r="K27" i="1"/>
  <c r="K34" i="1" s="1"/>
  <c r="E27" i="1"/>
  <c r="U26" i="1"/>
  <c r="D26" i="1" s="1"/>
  <c r="P26" i="1"/>
  <c r="Q26" i="1" s="1"/>
  <c r="N26" i="1"/>
  <c r="H26" i="1"/>
  <c r="I26" i="1" s="1"/>
  <c r="U25" i="1"/>
  <c r="D25" i="1" s="1"/>
  <c r="F25" i="1" s="1"/>
  <c r="P25" i="1"/>
  <c r="Q25" i="1" s="1"/>
  <c r="N25" i="1"/>
  <c r="H25" i="1"/>
  <c r="I25" i="1" s="1"/>
  <c r="U24" i="1"/>
  <c r="D24" i="1" s="1"/>
  <c r="P24" i="1"/>
  <c r="Q24" i="1" s="1"/>
  <c r="N24" i="1"/>
  <c r="H24" i="1"/>
  <c r="I24" i="1" s="1"/>
  <c r="U23" i="1"/>
  <c r="P23" i="1"/>
  <c r="Q23" i="1" s="1"/>
  <c r="N23" i="1"/>
  <c r="H23" i="1"/>
  <c r="I23" i="1" s="1"/>
  <c r="D23" i="1"/>
  <c r="F23" i="1" s="1"/>
  <c r="U22" i="1"/>
  <c r="D22" i="1" s="1"/>
  <c r="P22" i="1"/>
  <c r="Q22" i="1" s="1"/>
  <c r="N22" i="1"/>
  <c r="H22" i="1"/>
  <c r="I22" i="1" s="1"/>
  <c r="U21" i="1"/>
  <c r="P21" i="1"/>
  <c r="Q21" i="1" s="1"/>
  <c r="N21" i="1"/>
  <c r="H21" i="1"/>
  <c r="I21" i="1" s="1"/>
  <c r="D21" i="1"/>
  <c r="F21" i="1" s="1"/>
  <c r="U20" i="1"/>
  <c r="D20" i="1" s="1"/>
  <c r="P20" i="1"/>
  <c r="Q20" i="1" s="1"/>
  <c r="N20" i="1"/>
  <c r="H20" i="1"/>
  <c r="I20" i="1" s="1"/>
  <c r="U19" i="1"/>
  <c r="D19" i="1" s="1"/>
  <c r="F19" i="1" s="1"/>
  <c r="P19" i="1"/>
  <c r="Q19" i="1" s="1"/>
  <c r="N19" i="1"/>
  <c r="H19" i="1"/>
  <c r="I19" i="1" s="1"/>
  <c r="U18" i="1"/>
  <c r="D18" i="1" s="1"/>
  <c r="P18" i="1"/>
  <c r="Q18" i="1" s="1"/>
  <c r="N18" i="1"/>
  <c r="H18" i="1"/>
  <c r="I18" i="1" s="1"/>
  <c r="U17" i="1"/>
  <c r="D17" i="1" s="1"/>
  <c r="F17" i="1" s="1"/>
  <c r="P17" i="1"/>
  <c r="Q17" i="1" s="1"/>
  <c r="N17" i="1"/>
  <c r="H17" i="1"/>
  <c r="I17" i="1" s="1"/>
  <c r="U16" i="1"/>
  <c r="D16" i="1" s="1"/>
  <c r="P16" i="1"/>
  <c r="Q16" i="1" s="1"/>
  <c r="N16" i="1"/>
  <c r="H16" i="1"/>
  <c r="I16" i="1" s="1"/>
  <c r="U15" i="1"/>
  <c r="D15" i="1" s="1"/>
  <c r="F15" i="1" s="1"/>
  <c r="P15" i="1"/>
  <c r="Q15" i="1" s="1"/>
  <c r="N15" i="1"/>
  <c r="H15" i="1"/>
  <c r="I15" i="1" s="1"/>
  <c r="U14" i="1"/>
  <c r="D14" i="1" s="1"/>
  <c r="P14" i="1"/>
  <c r="Q14" i="1" s="1"/>
  <c r="N14" i="1"/>
  <c r="H14" i="1"/>
  <c r="I14" i="1" s="1"/>
  <c r="U13" i="1"/>
  <c r="D13" i="1" s="1"/>
  <c r="F13" i="1" s="1"/>
  <c r="P13" i="1"/>
  <c r="Q13" i="1" s="1"/>
  <c r="N13" i="1"/>
  <c r="H13" i="1"/>
  <c r="I13" i="1" s="1"/>
  <c r="U12" i="1"/>
  <c r="D12" i="1" s="1"/>
  <c r="P12" i="1"/>
  <c r="Q12" i="1" s="1"/>
  <c r="N12" i="1"/>
  <c r="H12" i="1"/>
  <c r="I12" i="1" s="1"/>
  <c r="U11" i="1"/>
  <c r="D11" i="1" s="1"/>
  <c r="F11" i="1" s="1"/>
  <c r="P11" i="1"/>
  <c r="Q11" i="1" s="1"/>
  <c r="N11" i="1"/>
  <c r="H11" i="1"/>
  <c r="I11" i="1" s="1"/>
  <c r="U10" i="1"/>
  <c r="D10" i="1" s="1"/>
  <c r="P10" i="1"/>
  <c r="Q10" i="1" s="1"/>
  <c r="N10" i="1"/>
  <c r="H10" i="1"/>
  <c r="I10" i="1" s="1"/>
  <c r="U9" i="1"/>
  <c r="D9" i="1" s="1"/>
  <c r="F9" i="1" s="1"/>
  <c r="P9" i="1"/>
  <c r="Q9" i="1" s="1"/>
  <c r="N9" i="1"/>
  <c r="H9" i="1"/>
  <c r="I9" i="1" s="1"/>
  <c r="U8" i="1"/>
  <c r="D8" i="1" s="1"/>
  <c r="P8" i="1"/>
  <c r="Q8" i="1" s="1"/>
  <c r="N8" i="1"/>
  <c r="H8" i="1"/>
  <c r="I8" i="1" s="1"/>
  <c r="U7" i="1"/>
  <c r="D7" i="1" s="1"/>
  <c r="J7" i="1" s="1"/>
  <c r="P7" i="1"/>
  <c r="Q7" i="1" s="1"/>
  <c r="N7" i="1"/>
  <c r="H7" i="1"/>
  <c r="I7" i="1" s="1"/>
  <c r="U6" i="1"/>
  <c r="P6" i="1"/>
  <c r="Q6" i="1" s="1"/>
  <c r="N6" i="1"/>
  <c r="H6" i="1"/>
  <c r="I6" i="1" s="1"/>
  <c r="D6" i="1"/>
  <c r="F6" i="1" s="1"/>
  <c r="U5" i="1"/>
  <c r="P5" i="1"/>
  <c r="Q5" i="1" s="1"/>
  <c r="N5" i="1"/>
  <c r="H5" i="1"/>
  <c r="I5" i="1" s="1"/>
  <c r="D5" i="1"/>
  <c r="F5" i="1" s="1"/>
  <c r="U4" i="1"/>
  <c r="D4" i="1" s="1"/>
  <c r="P4" i="1"/>
  <c r="Q4" i="1" s="1"/>
  <c r="N4" i="1"/>
  <c r="H4" i="1"/>
  <c r="I4" i="1" s="1"/>
  <c r="U3" i="1"/>
  <c r="P3" i="1"/>
  <c r="Q3" i="1" s="1"/>
  <c r="N3" i="1"/>
  <c r="H3" i="1"/>
  <c r="I3" i="1" s="1"/>
  <c r="D29" i="1" l="1"/>
  <c r="F29" i="1" s="1"/>
  <c r="N27" i="1"/>
  <c r="H33" i="1"/>
  <c r="U27" i="1"/>
  <c r="U34" i="1" s="1"/>
  <c r="F7" i="1"/>
  <c r="J6" i="1"/>
  <c r="L6" i="1" s="1"/>
  <c r="J24" i="1"/>
  <c r="F24" i="1"/>
  <c r="F22" i="1"/>
  <c r="J22" i="1"/>
  <c r="J32" i="1"/>
  <c r="F32" i="1"/>
  <c r="J8" i="1"/>
  <c r="F8" i="1"/>
  <c r="J4" i="1"/>
  <c r="F4" i="1"/>
  <c r="F10" i="1"/>
  <c r="J10" i="1"/>
  <c r="F26" i="1"/>
  <c r="J26" i="1"/>
  <c r="F16" i="1"/>
  <c r="J16" i="1"/>
  <c r="J12" i="1"/>
  <c r="F12" i="1"/>
  <c r="J14" i="1"/>
  <c r="F14" i="1"/>
  <c r="R7" i="1"/>
  <c r="M7" i="1" s="1"/>
  <c r="L7" i="1"/>
  <c r="P34" i="1"/>
  <c r="J18" i="1"/>
  <c r="F18" i="1"/>
  <c r="J20" i="1"/>
  <c r="F20" i="1"/>
  <c r="J30" i="1"/>
  <c r="F30" i="1"/>
  <c r="J5" i="1"/>
  <c r="P27" i="1"/>
  <c r="Q27" i="1" s="1"/>
  <c r="N33" i="1"/>
  <c r="H27" i="1"/>
  <c r="I27" i="1" s="1"/>
  <c r="H34" i="1"/>
  <c r="J9" i="1"/>
  <c r="J11" i="1"/>
  <c r="J13" i="1"/>
  <c r="J15" i="1"/>
  <c r="J17" i="1"/>
  <c r="J19" i="1"/>
  <c r="J21" i="1"/>
  <c r="J23" i="1"/>
  <c r="J25" i="1"/>
  <c r="J29" i="1"/>
  <c r="J31" i="1"/>
  <c r="P33" i="1"/>
  <c r="D3" i="1"/>
  <c r="D33" i="1" l="1"/>
  <c r="F33" i="1" s="1"/>
  <c r="R6" i="1"/>
  <c r="M6" i="1" s="1"/>
  <c r="L8" i="1"/>
  <c r="R8" i="1"/>
  <c r="M8" i="1" s="1"/>
  <c r="L23" i="1"/>
  <c r="R23" i="1"/>
  <c r="M23" i="1" s="1"/>
  <c r="L30" i="1"/>
  <c r="R30" i="1"/>
  <c r="M30" i="1" s="1"/>
  <c r="L19" i="1"/>
  <c r="R19" i="1"/>
  <c r="M19" i="1" s="1"/>
  <c r="L20" i="1"/>
  <c r="R20" i="1"/>
  <c r="M20" i="1" s="1"/>
  <c r="L26" i="1"/>
  <c r="R26" i="1"/>
  <c r="M26" i="1" s="1"/>
  <c r="J3" i="1"/>
  <c r="D27" i="1"/>
  <c r="F3" i="1"/>
  <c r="L15" i="1"/>
  <c r="R15" i="1"/>
  <c r="M15" i="1" s="1"/>
  <c r="L18" i="1"/>
  <c r="R18" i="1"/>
  <c r="M18" i="1" s="1"/>
  <c r="L14" i="1"/>
  <c r="R14" i="1"/>
  <c r="M14" i="1" s="1"/>
  <c r="L10" i="1"/>
  <c r="R10" i="1"/>
  <c r="M10" i="1" s="1"/>
  <c r="L22" i="1"/>
  <c r="R22" i="1"/>
  <c r="M22" i="1" s="1"/>
  <c r="L31" i="1"/>
  <c r="R31" i="1"/>
  <c r="M31" i="1" s="1"/>
  <c r="L13" i="1"/>
  <c r="R13" i="1"/>
  <c r="M13" i="1" s="1"/>
  <c r="L5" i="1"/>
  <c r="R5" i="1"/>
  <c r="M5" i="1" s="1"/>
  <c r="L21" i="1"/>
  <c r="R21" i="1"/>
  <c r="M21" i="1" s="1"/>
  <c r="L17" i="1"/>
  <c r="R17" i="1"/>
  <c r="M17" i="1" s="1"/>
  <c r="L32" i="1"/>
  <c r="R32" i="1"/>
  <c r="M32" i="1" s="1"/>
  <c r="J33" i="1"/>
  <c r="L29" i="1"/>
  <c r="R29" i="1"/>
  <c r="L11" i="1"/>
  <c r="R11" i="1"/>
  <c r="M11" i="1" s="1"/>
  <c r="L12" i="1"/>
  <c r="R12" i="1"/>
  <c r="M12" i="1" s="1"/>
  <c r="L25" i="1"/>
  <c r="R25" i="1"/>
  <c r="M25" i="1" s="1"/>
  <c r="L9" i="1"/>
  <c r="R9" i="1"/>
  <c r="M9" i="1" s="1"/>
  <c r="N34" i="1"/>
  <c r="L16" i="1"/>
  <c r="R16" i="1"/>
  <c r="M16" i="1" s="1"/>
  <c r="L4" i="1"/>
  <c r="R4" i="1"/>
  <c r="M4" i="1" s="1"/>
  <c r="L24" i="1"/>
  <c r="R24" i="1"/>
  <c r="M24" i="1" s="1"/>
  <c r="D34" i="1" l="1"/>
  <c r="F34" i="1" s="1"/>
  <c r="F27" i="1"/>
  <c r="G33" i="1"/>
  <c r="I33" i="1" s="1"/>
  <c r="L33" i="1"/>
  <c r="R3" i="1"/>
  <c r="J27" i="1"/>
  <c r="L3" i="1"/>
  <c r="R37" i="1"/>
  <c r="R33" i="1"/>
  <c r="M29" i="1"/>
  <c r="R36" i="1" l="1"/>
  <c r="R38" i="1" s="1"/>
  <c r="R27" i="1"/>
  <c r="M3" i="1"/>
  <c r="J34" i="1"/>
  <c r="L27" i="1"/>
  <c r="M33" i="1"/>
  <c r="O33" i="1"/>
  <c r="Q33" i="1" s="1"/>
  <c r="R34" i="1" l="1"/>
  <c r="M27" i="1"/>
  <c r="G34" i="1"/>
  <c r="I34" i="1" s="1"/>
  <c r="L34" i="1"/>
  <c r="O34" i="1" l="1"/>
  <c r="Q34" i="1" s="1"/>
  <c r="M34" i="1"/>
</calcChain>
</file>

<file path=xl/sharedStrings.xml><?xml version="1.0" encoding="utf-8"?>
<sst xmlns="http://schemas.openxmlformats.org/spreadsheetml/2006/main" count="131" uniqueCount="34">
  <si>
    <t>1P</t>
  </si>
  <si>
    <t>Planned</t>
  </si>
  <si>
    <t>Delivered</t>
  </si>
  <si>
    <t>%</t>
  </si>
  <si>
    <t>Platform</t>
  </si>
  <si>
    <t>Audience</t>
  </si>
  <si>
    <t>Geos</t>
  </si>
  <si>
    <t>Impressions</t>
  </si>
  <si>
    <t>Delivery</t>
  </si>
  <si>
    <t>CTR</t>
  </si>
  <si>
    <t>Clicks</t>
  </si>
  <si>
    <t>CPM</t>
  </si>
  <si>
    <t>CPC</t>
  </si>
  <si>
    <t>Net Cost</t>
  </si>
  <si>
    <t>Freq</t>
  </si>
  <si>
    <t>Reachable Base</t>
  </si>
  <si>
    <t>Available on FB</t>
  </si>
  <si>
    <t>BU SIZES IS UNIVERSE</t>
  </si>
  <si>
    <t>Facebook</t>
  </si>
  <si>
    <t>A.in TTM (- All Prime)</t>
  </si>
  <si>
    <t>P0 - Del (NCR), Mumb, Bang</t>
  </si>
  <si>
    <t>P1 - Chennai, Kolkata, Ahmedabad, Pune, Hyderabad</t>
  </si>
  <si>
    <t>P2 - Mysore, Jaipur</t>
  </si>
  <si>
    <t xml:space="preserve">P3 - Lucknow, Surat, Indore </t>
  </si>
  <si>
    <t xml:space="preserve">N2GL </t>
  </si>
  <si>
    <t>N2GL Video</t>
  </si>
  <si>
    <t>AF Repeat T14</t>
  </si>
  <si>
    <t>Consumables</t>
  </si>
  <si>
    <t>Consumables Video</t>
  </si>
  <si>
    <t>Total</t>
  </si>
  <si>
    <t>3P Inhousing</t>
  </si>
  <si>
    <t>Online Grocery Shoppers (- A.in TTM - Prime, N2GL, AF Repeat, Consumables) - Video</t>
  </si>
  <si>
    <t>3P in</t>
  </si>
  <si>
    <t>P3 - Lucknow, Surat, Indore, Thiruvananthapuram, Cochin, Bhubaneshwar, Vellore, Coimbatore, Chittoor, Mangalore, Vijayawada, Kadapa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</si>
</sst>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[$₹-4009]\ * #,##0_ ;_ [$₹-4009]\ * \-#,##0_ ;_ [$₹-4009]\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0" fontId="0" fillId="0" borderId="1" xfId="0" applyBorder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0" fontId="1" fillId="0" borderId="1" xfId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</cellXfs>
  <cellStyles count="4">
    <cellStyle name="Comma 3" xfId="3" xr:uid="{7E7ECBCE-EF70-4072-A973-89FB6B5DDF86}"/>
    <cellStyle name="Normal" xfId="0" builtinId="0"/>
    <cellStyle name="Normal 2 3" xfId="2" xr:uid="{36AD3348-8B62-4F35-9FAE-08040295CE6A}"/>
    <cellStyle name="Percent" xfId="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DD8D-A655-449B-8AA7-0DC1D6281B9E}">
  <dimension ref="A1:AB41"/>
  <sheetViews>
    <sheetView tabSelected="1" zoomScale="80" zoomScaleNormal="80" workbookViewId="0">
      <pane ySplit="2" topLeftCell="A3" activePane="bottomLeft" state="frozen"/>
      <selection pane="bottomLeft"/>
    </sheetView>
  </sheetViews>
  <sheetFormatPr defaultRowHeight="14.5" x14ac:dyDescent="0.35"/>
  <cols>
    <col min="2" max="2" width="25.90625" bestFit="1" customWidth="1"/>
    <col min="3" max="3" width="45.1796875" bestFit="1" customWidth="1"/>
    <col min="4" max="4" width="12.81640625" bestFit="1" customWidth="1"/>
    <col min="5" max="6" width="12.81640625" customWidth="1"/>
    <col min="10" max="10" width="10.6328125" bestFit="1" customWidth="1"/>
    <col min="11" max="12" width="10.6328125" customWidth="1"/>
    <col min="18" max="18" width="13.26953125" bestFit="1" customWidth="1"/>
    <col min="19" max="19" width="13.26953125" customWidth="1"/>
    <col min="21" max="21" width="13.90625" bestFit="1" customWidth="1"/>
    <col min="22" max="22" width="13.453125" bestFit="1" customWidth="1"/>
    <col min="23" max="23" width="19" bestFit="1" customWidth="1"/>
    <col min="28" max="28" width="11.7265625" bestFit="1" customWidth="1"/>
  </cols>
  <sheetData>
    <row r="1" spans="1:28" x14ac:dyDescent="0.35">
      <c r="B1" s="1" t="s">
        <v>0</v>
      </c>
      <c r="D1" s="2" t="s">
        <v>1</v>
      </c>
      <c r="E1" s="2" t="s">
        <v>2</v>
      </c>
      <c r="F1" s="2" t="s">
        <v>3</v>
      </c>
      <c r="G1" s="2" t="s">
        <v>1</v>
      </c>
      <c r="H1" s="2" t="s">
        <v>2</v>
      </c>
      <c r="I1" s="2" t="s">
        <v>3</v>
      </c>
      <c r="J1" s="2" t="s">
        <v>1</v>
      </c>
      <c r="K1" s="2" t="s">
        <v>2</v>
      </c>
      <c r="L1" s="2" t="s">
        <v>3</v>
      </c>
      <c r="M1" s="2" t="s">
        <v>1</v>
      </c>
      <c r="N1" s="2" t="s">
        <v>2</v>
      </c>
      <c r="O1" s="2" t="s">
        <v>1</v>
      </c>
      <c r="P1" s="2" t="s">
        <v>2</v>
      </c>
      <c r="Q1" s="2" t="s">
        <v>3</v>
      </c>
      <c r="R1" s="2" t="s">
        <v>1</v>
      </c>
      <c r="S1" s="2" t="s">
        <v>2</v>
      </c>
    </row>
    <row r="2" spans="1:28" x14ac:dyDescent="0.35">
      <c r="A2" s="3" t="s">
        <v>4</v>
      </c>
      <c r="B2" s="3" t="s">
        <v>5</v>
      </c>
      <c r="C2" s="3" t="s">
        <v>6</v>
      </c>
      <c r="D2" s="3" t="s">
        <v>7</v>
      </c>
      <c r="E2" s="3" t="s">
        <v>7</v>
      </c>
      <c r="F2" s="3" t="s">
        <v>8</v>
      </c>
      <c r="G2" s="3" t="s">
        <v>9</v>
      </c>
      <c r="H2" s="3" t="s">
        <v>9</v>
      </c>
      <c r="I2" s="3" t="s">
        <v>8</v>
      </c>
      <c r="J2" s="3" t="s">
        <v>10</v>
      </c>
      <c r="K2" s="3" t="s">
        <v>10</v>
      </c>
      <c r="L2" s="3" t="s">
        <v>8</v>
      </c>
      <c r="M2" s="3" t="s">
        <v>11</v>
      </c>
      <c r="N2" s="3" t="s">
        <v>11</v>
      </c>
      <c r="O2" s="3" t="s">
        <v>12</v>
      </c>
      <c r="P2" s="3" t="s">
        <v>12</v>
      </c>
      <c r="Q2" s="3" t="s">
        <v>8</v>
      </c>
      <c r="R2" s="3" t="s">
        <v>13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8" x14ac:dyDescent="0.35">
      <c r="A3" s="4" t="s">
        <v>18</v>
      </c>
      <c r="B3" s="5" t="s">
        <v>19</v>
      </c>
      <c r="C3" s="5" t="s">
        <v>20</v>
      </c>
      <c r="D3" s="6">
        <f>U3*T3</f>
        <v>30799999.999999996</v>
      </c>
      <c r="E3" s="6">
        <v>47380811</v>
      </c>
      <c r="F3" s="7">
        <f>E3/D3</f>
        <v>1.5383380194805196</v>
      </c>
      <c r="G3" s="8">
        <v>6.0000000000000001E-3</v>
      </c>
      <c r="H3" s="8">
        <f>K3/E3</f>
        <v>8.5045399497277498E-3</v>
      </c>
      <c r="I3" s="7">
        <f>H3/G3</f>
        <v>1.4174233249546249</v>
      </c>
      <c r="J3" s="6">
        <f>D3*G3</f>
        <v>184799.99999999997</v>
      </c>
      <c r="K3" s="6">
        <v>402952</v>
      </c>
      <c r="L3" s="7">
        <f>K3/J3</f>
        <v>2.1804761904761909</v>
      </c>
      <c r="M3" s="9">
        <f>R3/D3*1000</f>
        <v>30</v>
      </c>
      <c r="N3" s="9">
        <f>S3/E3*1000</f>
        <v>19.50156572879261</v>
      </c>
      <c r="O3" s="9">
        <v>5</v>
      </c>
      <c r="P3" s="9">
        <f>S3/K3</f>
        <v>2.2930770910679183</v>
      </c>
      <c r="Q3" s="7">
        <f>P3/O3</f>
        <v>0.45861541821358365</v>
      </c>
      <c r="R3" s="10">
        <f>J3*O3</f>
        <v>923999.99999999988</v>
      </c>
      <c r="S3" s="10">
        <v>923999.99999999988</v>
      </c>
      <c r="T3" s="5">
        <v>8</v>
      </c>
      <c r="U3" s="11">
        <f t="shared" ref="U3" si="0">V3*0.7</f>
        <v>3849999.9999999995</v>
      </c>
      <c r="V3" s="11">
        <v>5500000</v>
      </c>
      <c r="W3" s="12">
        <v>90794500</v>
      </c>
    </row>
    <row r="4" spans="1:28" x14ac:dyDescent="0.35">
      <c r="A4" s="4" t="s">
        <v>18</v>
      </c>
      <c r="B4" s="5" t="s">
        <v>19</v>
      </c>
      <c r="C4" s="5" t="s">
        <v>21</v>
      </c>
      <c r="D4" s="6">
        <f t="shared" ref="D4:D26" si="1">U4*T4</f>
        <v>24640000</v>
      </c>
      <c r="E4" s="6">
        <v>47696569</v>
      </c>
      <c r="F4" s="7">
        <f t="shared" ref="F4:F34" si="2">E4/D4</f>
        <v>1.9357373782467533</v>
      </c>
      <c r="G4" s="8">
        <v>5.4999999999999997E-3</v>
      </c>
      <c r="H4" s="8">
        <f t="shared" ref="H4:H32" si="3">K4/E4</f>
        <v>7.9776807426127447E-3</v>
      </c>
      <c r="I4" s="7">
        <f t="shared" ref="I4:I32" si="4">H4/G4</f>
        <v>1.4504874077477719</v>
      </c>
      <c r="J4" s="6">
        <f t="shared" ref="J4:J32" si="5">D4*G4</f>
        <v>135520</v>
      </c>
      <c r="K4" s="6">
        <v>380508</v>
      </c>
      <c r="L4" s="7">
        <f t="shared" ref="L4:L32" si="6">K4/J4</f>
        <v>2.8077626918536009</v>
      </c>
      <c r="M4" s="9">
        <f t="shared" ref="M4:N31" si="7">R4/D4*1000</f>
        <v>33</v>
      </c>
      <c r="N4" s="9">
        <f t="shared" si="7"/>
        <v>17.047767104589848</v>
      </c>
      <c r="O4" s="9">
        <v>6</v>
      </c>
      <c r="P4" s="9">
        <f t="shared" ref="P4:P32" si="8">S4/K4</f>
        <v>2.1369327320319154</v>
      </c>
      <c r="Q4" s="7">
        <f t="shared" ref="Q4:Q34" si="9">P4/O4</f>
        <v>0.35615545533865256</v>
      </c>
      <c r="R4" s="10">
        <f t="shared" ref="R4:R26" si="10">J4*O4</f>
        <v>813120</v>
      </c>
      <c r="S4" s="10">
        <v>813120</v>
      </c>
      <c r="T4" s="5">
        <v>8</v>
      </c>
      <c r="U4" s="11">
        <f>V4*0.7</f>
        <v>3080000</v>
      </c>
      <c r="V4" s="11">
        <v>4400000</v>
      </c>
      <c r="W4" s="12">
        <v>90794500</v>
      </c>
      <c r="AB4" s="13"/>
    </row>
    <row r="5" spans="1:28" x14ac:dyDescent="0.35">
      <c r="A5" s="4" t="s">
        <v>18</v>
      </c>
      <c r="B5" s="5" t="s">
        <v>19</v>
      </c>
      <c r="C5" s="5" t="s">
        <v>22</v>
      </c>
      <c r="D5" s="6">
        <f t="shared" si="1"/>
        <v>2715440</v>
      </c>
      <c r="E5" s="6">
        <v>6120816</v>
      </c>
      <c r="F5" s="7">
        <f t="shared" si="2"/>
        <v>2.2540788969743395</v>
      </c>
      <c r="G5" s="8">
        <v>5.4999999999999997E-3</v>
      </c>
      <c r="H5" s="8">
        <f t="shared" si="3"/>
        <v>7.9393009036703606E-3</v>
      </c>
      <c r="I5" s="7">
        <f t="shared" si="4"/>
        <v>1.4435092552127928</v>
      </c>
      <c r="J5" s="6">
        <f t="shared" si="5"/>
        <v>14934.919999999998</v>
      </c>
      <c r="K5" s="6">
        <v>48595</v>
      </c>
      <c r="L5" s="7">
        <f t="shared" si="6"/>
        <v>3.2537837497623023</v>
      </c>
      <c r="M5" s="9">
        <f>R5/D5*1000</f>
        <v>32.999999999999993</v>
      </c>
      <c r="N5" s="9">
        <f t="shared" si="7"/>
        <v>14.640126414517278</v>
      </c>
      <c r="O5" s="9">
        <v>6</v>
      </c>
      <c r="P5" s="9">
        <f t="shared" si="8"/>
        <v>1.8440069966045887</v>
      </c>
      <c r="Q5" s="7">
        <f t="shared" si="9"/>
        <v>0.30733449943409813</v>
      </c>
      <c r="R5" s="10">
        <f>J5*O5</f>
        <v>89609.51999999999</v>
      </c>
      <c r="S5" s="10">
        <v>89609.51999999999</v>
      </c>
      <c r="T5" s="5">
        <v>8</v>
      </c>
      <c r="U5" s="11">
        <f t="shared" ref="U5:U26" si="11">V5*0.7</f>
        <v>339430</v>
      </c>
      <c r="V5" s="11">
        <v>484900</v>
      </c>
      <c r="W5" s="12">
        <v>90794500</v>
      </c>
    </row>
    <row r="6" spans="1:28" ht="43.5" x14ac:dyDescent="0.35">
      <c r="A6" s="4" t="s">
        <v>18</v>
      </c>
      <c r="B6" s="5" t="s">
        <v>19</v>
      </c>
      <c r="C6" s="20" t="s">
        <v>33</v>
      </c>
      <c r="D6" s="6">
        <f>U6*T6</f>
        <v>4749360</v>
      </c>
      <c r="E6" s="6">
        <v>12693794</v>
      </c>
      <c r="F6" s="7">
        <f t="shared" si="2"/>
        <v>2.6727378004615359</v>
      </c>
      <c r="G6" s="8">
        <v>5.4999999999999997E-3</v>
      </c>
      <c r="H6" s="8">
        <f t="shared" si="3"/>
        <v>8.7418308505715463E-3</v>
      </c>
      <c r="I6" s="7">
        <f t="shared" si="4"/>
        <v>1.5894237910130085</v>
      </c>
      <c r="J6" s="6">
        <f t="shared" si="5"/>
        <v>26121.48</v>
      </c>
      <c r="K6" s="6">
        <v>110967</v>
      </c>
      <c r="L6" s="7">
        <f t="shared" si="6"/>
        <v>4.2481130471933444</v>
      </c>
      <c r="M6" s="9">
        <f t="shared" si="7"/>
        <v>33</v>
      </c>
      <c r="N6" s="9">
        <f t="shared" si="7"/>
        <v>12.346890141749583</v>
      </c>
      <c r="O6" s="9">
        <v>6</v>
      </c>
      <c r="P6" s="9">
        <f t="shared" si="8"/>
        <v>1.4123917921544242</v>
      </c>
      <c r="Q6" s="7">
        <f t="shared" si="9"/>
        <v>0.23539863202573738</v>
      </c>
      <c r="R6" s="10">
        <f t="shared" si="10"/>
        <v>156728.88</v>
      </c>
      <c r="S6" s="10">
        <v>156728.88</v>
      </c>
      <c r="T6" s="5">
        <v>8</v>
      </c>
      <c r="U6" s="11">
        <f t="shared" si="11"/>
        <v>593670</v>
      </c>
      <c r="V6" s="11">
        <v>848100</v>
      </c>
      <c r="W6" s="12">
        <v>90794500</v>
      </c>
      <c r="AB6" s="13"/>
    </row>
    <row r="7" spans="1:28" x14ac:dyDescent="0.35">
      <c r="A7" s="4" t="s">
        <v>18</v>
      </c>
      <c r="B7" s="5" t="s">
        <v>24</v>
      </c>
      <c r="C7" s="5" t="s">
        <v>20</v>
      </c>
      <c r="D7" s="6">
        <f t="shared" si="1"/>
        <v>10640000</v>
      </c>
      <c r="E7" s="6">
        <v>21621215</v>
      </c>
      <c r="F7" s="7">
        <f t="shared" si="2"/>
        <v>2.0320690789473685</v>
      </c>
      <c r="G7" s="8">
        <v>5.4999999999999997E-3</v>
      </c>
      <c r="H7" s="8">
        <f t="shared" si="3"/>
        <v>8.658162827574676E-3</v>
      </c>
      <c r="I7" s="7">
        <f t="shared" si="4"/>
        <v>1.5742114231953956</v>
      </c>
      <c r="J7" s="6">
        <f>D7*G7</f>
        <v>58520</v>
      </c>
      <c r="K7" s="6">
        <v>187200</v>
      </c>
      <c r="L7" s="7">
        <f t="shared" si="6"/>
        <v>3.1989063568010936</v>
      </c>
      <c r="M7" s="9">
        <f t="shared" si="7"/>
        <v>27.5</v>
      </c>
      <c r="N7" s="9">
        <f t="shared" si="7"/>
        <v>13.533004505065973</v>
      </c>
      <c r="O7" s="9">
        <v>5</v>
      </c>
      <c r="P7" s="9">
        <f t="shared" si="8"/>
        <v>1.563034188034188</v>
      </c>
      <c r="Q7" s="7">
        <f t="shared" si="9"/>
        <v>0.31260683760683761</v>
      </c>
      <c r="R7" s="10">
        <f>J7*O7</f>
        <v>292600</v>
      </c>
      <c r="S7" s="10">
        <v>292600</v>
      </c>
      <c r="T7" s="5">
        <v>8</v>
      </c>
      <c r="U7" s="11">
        <f t="shared" si="11"/>
        <v>1330000</v>
      </c>
      <c r="V7" s="11">
        <v>1900000</v>
      </c>
      <c r="W7" s="12">
        <v>4569834</v>
      </c>
      <c r="AB7" s="13"/>
    </row>
    <row r="8" spans="1:28" x14ac:dyDescent="0.35">
      <c r="A8" s="4" t="s">
        <v>18</v>
      </c>
      <c r="B8" s="5" t="s">
        <v>24</v>
      </c>
      <c r="C8" s="5" t="s">
        <v>21</v>
      </c>
      <c r="D8" s="6">
        <f t="shared" si="1"/>
        <v>7839999.9999999991</v>
      </c>
      <c r="E8" s="6">
        <v>17656612</v>
      </c>
      <c r="F8" s="7">
        <f t="shared" si="2"/>
        <v>2.2521188775510206</v>
      </c>
      <c r="G8" s="8">
        <v>5.0000000000000001E-3</v>
      </c>
      <c r="H8" s="8">
        <f t="shared" si="3"/>
        <v>8.8778639979176076E-3</v>
      </c>
      <c r="I8" s="7">
        <f t="shared" si="4"/>
        <v>1.7755727995835215</v>
      </c>
      <c r="J8" s="6">
        <f t="shared" si="5"/>
        <v>39199.999999999993</v>
      </c>
      <c r="K8" s="6">
        <v>156753</v>
      </c>
      <c r="L8" s="7">
        <f t="shared" si="6"/>
        <v>3.9988010204081639</v>
      </c>
      <c r="M8" s="9">
        <f t="shared" si="7"/>
        <v>29.999999999999996</v>
      </c>
      <c r="N8" s="9">
        <f t="shared" si="7"/>
        <v>13.320788835366601</v>
      </c>
      <c r="O8" s="9">
        <v>6</v>
      </c>
      <c r="P8" s="9">
        <f t="shared" si="8"/>
        <v>1.500449752157853</v>
      </c>
      <c r="Q8" s="7">
        <f t="shared" si="9"/>
        <v>0.25007495869297552</v>
      </c>
      <c r="R8" s="10">
        <f t="shared" si="10"/>
        <v>235199.99999999994</v>
      </c>
      <c r="S8" s="10">
        <v>235199.99999999994</v>
      </c>
      <c r="T8" s="5">
        <v>8</v>
      </c>
      <c r="U8" s="11">
        <f t="shared" si="11"/>
        <v>979999.99999999988</v>
      </c>
      <c r="V8" s="11">
        <v>1400000</v>
      </c>
      <c r="W8" s="12">
        <v>4569834</v>
      </c>
    </row>
    <row r="9" spans="1:28" x14ac:dyDescent="0.35">
      <c r="A9" s="4" t="s">
        <v>18</v>
      </c>
      <c r="B9" s="5" t="s">
        <v>24</v>
      </c>
      <c r="C9" s="5" t="s">
        <v>22</v>
      </c>
      <c r="D9" s="6">
        <f t="shared" si="1"/>
        <v>697200</v>
      </c>
      <c r="E9" s="6">
        <v>2043371</v>
      </c>
      <c r="F9" s="7">
        <f t="shared" si="2"/>
        <v>2.9308247274813541</v>
      </c>
      <c r="G9" s="8">
        <v>5.0000000000000001E-3</v>
      </c>
      <c r="H9" s="8">
        <f t="shared" si="3"/>
        <v>8.3107766528936738E-3</v>
      </c>
      <c r="I9" s="7">
        <f t="shared" si="4"/>
        <v>1.6621553305787347</v>
      </c>
      <c r="J9" s="6">
        <f t="shared" si="5"/>
        <v>3486</v>
      </c>
      <c r="K9" s="6">
        <v>16982</v>
      </c>
      <c r="L9" s="7">
        <f t="shared" si="6"/>
        <v>4.8714859437751006</v>
      </c>
      <c r="M9" s="9">
        <f t="shared" si="7"/>
        <v>30</v>
      </c>
      <c r="N9" s="9">
        <f t="shared" si="7"/>
        <v>10.236026644207048</v>
      </c>
      <c r="O9" s="9">
        <v>6</v>
      </c>
      <c r="P9" s="9">
        <f t="shared" si="8"/>
        <v>1.2316570486397362</v>
      </c>
      <c r="Q9" s="7">
        <f t="shared" si="9"/>
        <v>0.20527617477328938</v>
      </c>
      <c r="R9" s="10">
        <f t="shared" si="10"/>
        <v>20916</v>
      </c>
      <c r="S9" s="10">
        <v>20916</v>
      </c>
      <c r="T9" s="5">
        <v>8</v>
      </c>
      <c r="U9" s="11">
        <f t="shared" si="11"/>
        <v>87150</v>
      </c>
      <c r="V9" s="11">
        <v>124500</v>
      </c>
      <c r="W9" s="12">
        <v>4569834</v>
      </c>
    </row>
    <row r="10" spans="1:28" ht="43.5" x14ac:dyDescent="0.35">
      <c r="A10" s="4" t="s">
        <v>18</v>
      </c>
      <c r="B10" s="5" t="s">
        <v>24</v>
      </c>
      <c r="C10" s="20" t="s">
        <v>33</v>
      </c>
      <c r="D10" s="6">
        <f t="shared" si="1"/>
        <v>756560</v>
      </c>
      <c r="E10" s="6">
        <v>2759104</v>
      </c>
      <c r="F10" s="7">
        <f t="shared" si="2"/>
        <v>3.6469070529766312</v>
      </c>
      <c r="G10" s="8">
        <v>5.0000000000000001E-3</v>
      </c>
      <c r="H10" s="8">
        <f t="shared" si="3"/>
        <v>9.1852282480109487E-3</v>
      </c>
      <c r="I10" s="7">
        <f t="shared" si="4"/>
        <v>1.8370456496021896</v>
      </c>
      <c r="J10" s="6">
        <f t="shared" si="5"/>
        <v>3782.8</v>
      </c>
      <c r="K10" s="6">
        <v>25343</v>
      </c>
      <c r="L10" s="7">
        <f t="shared" si="6"/>
        <v>6.6995347361742619</v>
      </c>
      <c r="M10" s="9">
        <f t="shared" si="7"/>
        <v>30.000000000000004</v>
      </c>
      <c r="N10" s="9">
        <f t="shared" si="7"/>
        <v>8.2261487787339664</v>
      </c>
      <c r="O10" s="9">
        <v>6</v>
      </c>
      <c r="P10" s="9">
        <f t="shared" si="8"/>
        <v>0.89558457956832271</v>
      </c>
      <c r="Q10" s="7">
        <f t="shared" si="9"/>
        <v>0.14926409659472045</v>
      </c>
      <c r="R10" s="10">
        <f t="shared" si="10"/>
        <v>22696.800000000003</v>
      </c>
      <c r="S10" s="10">
        <v>22696.800000000003</v>
      </c>
      <c r="T10" s="5">
        <v>8</v>
      </c>
      <c r="U10" s="11">
        <f t="shared" si="11"/>
        <v>94570</v>
      </c>
      <c r="V10" s="11">
        <v>135100</v>
      </c>
      <c r="W10" s="12">
        <v>4569834</v>
      </c>
    </row>
    <row r="11" spans="1:28" x14ac:dyDescent="0.35">
      <c r="A11" s="4" t="s">
        <v>18</v>
      </c>
      <c r="B11" s="5" t="s">
        <v>25</v>
      </c>
      <c r="C11" s="5" t="s">
        <v>20</v>
      </c>
      <c r="D11" s="6">
        <f t="shared" si="1"/>
        <v>8192800</v>
      </c>
      <c r="E11" s="6">
        <v>16691485</v>
      </c>
      <c r="F11" s="7">
        <f t="shared" si="2"/>
        <v>2.0373358314617711</v>
      </c>
      <c r="G11" s="8">
        <v>1.4999999999999999E-2</v>
      </c>
      <c r="H11" s="8">
        <f t="shared" si="3"/>
        <v>1.5444341830580082E-2</v>
      </c>
      <c r="I11" s="7">
        <f t="shared" si="4"/>
        <v>1.0296227887053389</v>
      </c>
      <c r="J11" s="6">
        <f t="shared" si="5"/>
        <v>122892</v>
      </c>
      <c r="K11" s="6">
        <v>257789</v>
      </c>
      <c r="L11" s="7">
        <f t="shared" si="6"/>
        <v>2.0976874003189794</v>
      </c>
      <c r="M11" s="9">
        <f t="shared" si="7"/>
        <v>75</v>
      </c>
      <c r="N11" s="9">
        <f t="shared" si="7"/>
        <v>36.812782086195448</v>
      </c>
      <c r="O11" s="9">
        <v>5</v>
      </c>
      <c r="P11" s="9">
        <f t="shared" si="8"/>
        <v>2.3835772666793384</v>
      </c>
      <c r="Q11" s="7">
        <f t="shared" si="9"/>
        <v>0.47671545333586768</v>
      </c>
      <c r="R11" s="10">
        <f t="shared" si="10"/>
        <v>614460</v>
      </c>
      <c r="S11" s="10">
        <v>614460</v>
      </c>
      <c r="T11" s="5">
        <v>6.16</v>
      </c>
      <c r="U11" s="11">
        <f t="shared" si="11"/>
        <v>1330000</v>
      </c>
      <c r="V11" s="11">
        <v>1900000</v>
      </c>
      <c r="W11" s="12">
        <v>4569834</v>
      </c>
    </row>
    <row r="12" spans="1:28" x14ac:dyDescent="0.35">
      <c r="A12" s="4" t="s">
        <v>18</v>
      </c>
      <c r="B12" s="5" t="s">
        <v>25</v>
      </c>
      <c r="C12" s="5" t="s">
        <v>21</v>
      </c>
      <c r="D12" s="6">
        <f t="shared" si="1"/>
        <v>6859999.9999999991</v>
      </c>
      <c r="E12" s="6">
        <v>10506186</v>
      </c>
      <c r="F12" s="7">
        <f t="shared" si="2"/>
        <v>1.5315139941690965</v>
      </c>
      <c r="G12" s="8">
        <v>0.01</v>
      </c>
      <c r="H12" s="8">
        <f t="shared" si="3"/>
        <v>1.4410367377847679E-2</v>
      </c>
      <c r="I12" s="7">
        <f t="shared" si="4"/>
        <v>1.4410367377847679</v>
      </c>
      <c r="J12" s="6">
        <f t="shared" si="5"/>
        <v>68599.999999999985</v>
      </c>
      <c r="K12" s="6">
        <v>151398</v>
      </c>
      <c r="L12" s="7">
        <f t="shared" si="6"/>
        <v>2.2069679300291551</v>
      </c>
      <c r="M12" s="9">
        <f t="shared" si="7"/>
        <v>49.999999999999993</v>
      </c>
      <c r="N12" s="9">
        <f t="shared" si="7"/>
        <v>32.647432664908074</v>
      </c>
      <c r="O12" s="9">
        <v>5</v>
      </c>
      <c r="P12" s="9">
        <f t="shared" si="8"/>
        <v>2.2655517245934553</v>
      </c>
      <c r="Q12" s="7">
        <f t="shared" si="9"/>
        <v>0.45311034491869107</v>
      </c>
      <c r="R12" s="10">
        <f t="shared" si="10"/>
        <v>342999.99999999994</v>
      </c>
      <c r="S12" s="10">
        <v>342999.99999999994</v>
      </c>
      <c r="T12" s="5">
        <v>7</v>
      </c>
      <c r="U12" s="11">
        <f t="shared" si="11"/>
        <v>979999.99999999988</v>
      </c>
      <c r="V12" s="11">
        <v>1400000</v>
      </c>
      <c r="W12" s="12">
        <v>4569834</v>
      </c>
    </row>
    <row r="13" spans="1:28" x14ac:dyDescent="0.35">
      <c r="A13" s="4" t="s">
        <v>18</v>
      </c>
      <c r="B13" s="5" t="s">
        <v>25</v>
      </c>
      <c r="C13" s="5" t="s">
        <v>22</v>
      </c>
      <c r="D13" s="6">
        <f t="shared" si="1"/>
        <v>697200</v>
      </c>
      <c r="E13" s="6">
        <v>1146640</v>
      </c>
      <c r="F13" s="7">
        <f t="shared" si="2"/>
        <v>1.644635685599541</v>
      </c>
      <c r="G13" s="8">
        <v>0.01</v>
      </c>
      <c r="H13" s="8">
        <f t="shared" si="3"/>
        <v>1.4914009628130886E-2</v>
      </c>
      <c r="I13" s="7">
        <f t="shared" si="4"/>
        <v>1.4914009628130886</v>
      </c>
      <c r="J13" s="6">
        <f t="shared" si="5"/>
        <v>6972</v>
      </c>
      <c r="K13" s="6">
        <v>17101</v>
      </c>
      <c r="L13" s="7">
        <f t="shared" si="6"/>
        <v>2.4528112449799195</v>
      </c>
      <c r="M13" s="9">
        <f t="shared" si="7"/>
        <v>50</v>
      </c>
      <c r="N13" s="9">
        <f t="shared" si="7"/>
        <v>30.401869810925835</v>
      </c>
      <c r="O13" s="9">
        <v>5</v>
      </c>
      <c r="P13" s="9">
        <f t="shared" si="8"/>
        <v>2.0384772820302905</v>
      </c>
      <c r="Q13" s="7">
        <f t="shared" si="9"/>
        <v>0.40769545640605809</v>
      </c>
      <c r="R13" s="10">
        <f t="shared" si="10"/>
        <v>34860</v>
      </c>
      <c r="S13" s="10">
        <v>34860</v>
      </c>
      <c r="T13" s="5">
        <v>8</v>
      </c>
      <c r="U13" s="11">
        <f t="shared" si="11"/>
        <v>87150</v>
      </c>
      <c r="V13" s="11">
        <v>124500</v>
      </c>
      <c r="W13" s="12">
        <v>4569834</v>
      </c>
    </row>
    <row r="14" spans="1:28" ht="43.5" x14ac:dyDescent="0.35">
      <c r="A14" s="4" t="s">
        <v>18</v>
      </c>
      <c r="B14" s="5" t="s">
        <v>25</v>
      </c>
      <c r="C14" s="20" t="s">
        <v>33</v>
      </c>
      <c r="D14" s="6">
        <f t="shared" si="1"/>
        <v>756560</v>
      </c>
      <c r="E14" s="6">
        <v>1185642</v>
      </c>
      <c r="F14" s="7">
        <f t="shared" si="2"/>
        <v>1.5671486729406789</v>
      </c>
      <c r="G14" s="8">
        <v>0.01</v>
      </c>
      <c r="H14" s="8">
        <f t="shared" si="3"/>
        <v>2.5904109334858247E-2</v>
      </c>
      <c r="I14" s="7">
        <f t="shared" si="4"/>
        <v>2.5904109334858245</v>
      </c>
      <c r="J14" s="6">
        <f t="shared" si="5"/>
        <v>7565.6</v>
      </c>
      <c r="K14" s="6">
        <v>30713</v>
      </c>
      <c r="L14" s="7">
        <f t="shared" si="6"/>
        <v>4.0595590567833346</v>
      </c>
      <c r="M14" s="9">
        <f t="shared" si="7"/>
        <v>50</v>
      </c>
      <c r="N14" s="9">
        <f t="shared" si="7"/>
        <v>31.90507758665769</v>
      </c>
      <c r="O14" s="9">
        <v>5</v>
      </c>
      <c r="P14" s="9">
        <f t="shared" si="8"/>
        <v>1.2316608602220558</v>
      </c>
      <c r="Q14" s="7">
        <f t="shared" si="9"/>
        <v>0.24633217204441116</v>
      </c>
      <c r="R14" s="10">
        <f t="shared" si="10"/>
        <v>37828</v>
      </c>
      <c r="S14" s="10">
        <v>37828</v>
      </c>
      <c r="T14" s="5">
        <v>8</v>
      </c>
      <c r="U14" s="11">
        <f t="shared" si="11"/>
        <v>94570</v>
      </c>
      <c r="V14" s="11">
        <v>135100</v>
      </c>
      <c r="W14" s="12">
        <v>4569834</v>
      </c>
    </row>
    <row r="15" spans="1:28" x14ac:dyDescent="0.35">
      <c r="A15" s="4" t="s">
        <v>18</v>
      </c>
      <c r="B15" s="5" t="s">
        <v>26</v>
      </c>
      <c r="C15" s="5" t="s">
        <v>20</v>
      </c>
      <c r="D15" s="6">
        <f t="shared" si="1"/>
        <v>16800000</v>
      </c>
      <c r="E15" s="6">
        <v>28768695</v>
      </c>
      <c r="F15" s="7">
        <f t="shared" si="2"/>
        <v>1.7124223214285714</v>
      </c>
      <c r="G15" s="8">
        <v>6.0000000000000001E-3</v>
      </c>
      <c r="H15" s="8">
        <f t="shared" si="3"/>
        <v>1.096226297369415E-2</v>
      </c>
      <c r="I15" s="7">
        <f t="shared" si="4"/>
        <v>1.827043828949025</v>
      </c>
      <c r="J15" s="6">
        <f t="shared" si="5"/>
        <v>100800</v>
      </c>
      <c r="K15" s="6">
        <v>315370</v>
      </c>
      <c r="L15" s="7">
        <f t="shared" si="6"/>
        <v>3.1286706349206348</v>
      </c>
      <c r="M15" s="9">
        <f t="shared" si="7"/>
        <v>30</v>
      </c>
      <c r="N15" s="9">
        <f t="shared" si="7"/>
        <v>17.519042834581132</v>
      </c>
      <c r="O15" s="9">
        <v>5</v>
      </c>
      <c r="P15" s="9">
        <f t="shared" si="8"/>
        <v>1.5981228398389193</v>
      </c>
      <c r="Q15" s="7">
        <f t="shared" si="9"/>
        <v>0.31962456796778388</v>
      </c>
      <c r="R15" s="10">
        <f t="shared" si="10"/>
        <v>504000</v>
      </c>
      <c r="S15" s="10">
        <v>504000</v>
      </c>
      <c r="T15" s="5">
        <v>8</v>
      </c>
      <c r="U15" s="11">
        <f t="shared" si="11"/>
        <v>2100000</v>
      </c>
      <c r="V15" s="11">
        <v>3000000</v>
      </c>
      <c r="W15" s="12">
        <v>5954174</v>
      </c>
    </row>
    <row r="16" spans="1:28" x14ac:dyDescent="0.35">
      <c r="A16" s="4" t="s">
        <v>18</v>
      </c>
      <c r="B16" s="5" t="s">
        <v>26</v>
      </c>
      <c r="C16" s="5" t="s">
        <v>21</v>
      </c>
      <c r="D16" s="6">
        <f t="shared" si="1"/>
        <v>7839999.9999999991</v>
      </c>
      <c r="E16" s="6">
        <v>16025790</v>
      </c>
      <c r="F16" s="7">
        <f t="shared" si="2"/>
        <v>2.0441058673469392</v>
      </c>
      <c r="G16" s="8">
        <v>5.4999999999999997E-3</v>
      </c>
      <c r="H16" s="8">
        <f t="shared" si="3"/>
        <v>1.0511556684569059E-2</v>
      </c>
      <c r="I16" s="7">
        <f t="shared" si="4"/>
        <v>1.9111921244671017</v>
      </c>
      <c r="J16" s="6">
        <f t="shared" si="5"/>
        <v>43119.999999999993</v>
      </c>
      <c r="K16" s="6">
        <v>168456</v>
      </c>
      <c r="L16" s="7">
        <f t="shared" si="6"/>
        <v>3.9066790352504643</v>
      </c>
      <c r="M16" s="9">
        <f t="shared" si="7"/>
        <v>32.999999999999993</v>
      </c>
      <c r="N16" s="9">
        <f t="shared" si="7"/>
        <v>16.143977925581197</v>
      </c>
      <c r="O16" s="9">
        <v>6</v>
      </c>
      <c r="P16" s="9">
        <f t="shared" si="8"/>
        <v>1.5358313150021368</v>
      </c>
      <c r="Q16" s="7">
        <f t="shared" si="9"/>
        <v>0.25597188583368946</v>
      </c>
      <c r="R16" s="10">
        <f t="shared" si="10"/>
        <v>258719.99999999994</v>
      </c>
      <c r="S16" s="10">
        <v>258719.99999999994</v>
      </c>
      <c r="T16" s="5">
        <v>8</v>
      </c>
      <c r="U16" s="11">
        <f t="shared" si="11"/>
        <v>979999.99999999988</v>
      </c>
      <c r="V16" s="11">
        <v>1400000</v>
      </c>
      <c r="W16" s="12">
        <v>5954174</v>
      </c>
    </row>
    <row r="17" spans="1:23" x14ac:dyDescent="0.35">
      <c r="A17" s="4" t="s">
        <v>18</v>
      </c>
      <c r="B17" s="5" t="s">
        <v>26</v>
      </c>
      <c r="C17" s="5" t="s">
        <v>22</v>
      </c>
      <c r="D17" s="6">
        <f t="shared" si="1"/>
        <v>767760</v>
      </c>
      <c r="E17" s="6">
        <v>1633096</v>
      </c>
      <c r="F17" s="7">
        <f t="shared" si="2"/>
        <v>2.1270917995206835</v>
      </c>
      <c r="G17" s="8">
        <v>5.4999999999999997E-3</v>
      </c>
      <c r="H17" s="8">
        <f t="shared" si="3"/>
        <v>1.0783199517970774E-2</v>
      </c>
      <c r="I17" s="7">
        <f t="shared" si="4"/>
        <v>1.960581730540141</v>
      </c>
      <c r="J17" s="6">
        <f t="shared" si="5"/>
        <v>4222.6799999999994</v>
      </c>
      <c r="K17" s="6">
        <v>17610</v>
      </c>
      <c r="L17" s="7">
        <f t="shared" si="6"/>
        <v>4.1703373213220045</v>
      </c>
      <c r="M17" s="9">
        <f t="shared" si="7"/>
        <v>32.999999999999993</v>
      </c>
      <c r="N17" s="9">
        <f t="shared" si="7"/>
        <v>15.514140013814249</v>
      </c>
      <c r="O17" s="9">
        <v>6</v>
      </c>
      <c r="P17" s="9">
        <f t="shared" si="8"/>
        <v>1.4387325383304936</v>
      </c>
      <c r="Q17" s="7">
        <f t="shared" si="9"/>
        <v>0.2397887563884156</v>
      </c>
      <c r="R17" s="10">
        <f t="shared" si="10"/>
        <v>25336.079999999994</v>
      </c>
      <c r="S17" s="10">
        <v>25336.079999999994</v>
      </c>
      <c r="T17" s="5">
        <v>8</v>
      </c>
      <c r="U17" s="11">
        <f t="shared" si="11"/>
        <v>95970</v>
      </c>
      <c r="V17" s="11">
        <v>137100</v>
      </c>
      <c r="W17" s="12">
        <v>5954174</v>
      </c>
    </row>
    <row r="18" spans="1:23" ht="43.5" x14ac:dyDescent="0.35">
      <c r="A18" s="4" t="s">
        <v>18</v>
      </c>
      <c r="B18" s="5" t="s">
        <v>26</v>
      </c>
      <c r="C18" s="20" t="s">
        <v>33</v>
      </c>
      <c r="D18" s="6">
        <f t="shared" si="1"/>
        <v>316400</v>
      </c>
      <c r="E18" s="6">
        <v>1203800</v>
      </c>
      <c r="F18" s="7">
        <f t="shared" si="2"/>
        <v>3.8046776232616941</v>
      </c>
      <c r="G18" s="8">
        <v>5.4999999999999997E-3</v>
      </c>
      <c r="H18" s="8">
        <f t="shared" si="3"/>
        <v>1.0670377139059644E-2</v>
      </c>
      <c r="I18" s="7">
        <f t="shared" si="4"/>
        <v>1.9400685707381171</v>
      </c>
      <c r="J18" s="6">
        <f t="shared" si="5"/>
        <v>1740.1999999999998</v>
      </c>
      <c r="K18" s="6">
        <v>12845</v>
      </c>
      <c r="L18" s="7">
        <f t="shared" si="6"/>
        <v>7.3813354786806125</v>
      </c>
      <c r="M18" s="9">
        <f t="shared" si="7"/>
        <v>32.999999999999993</v>
      </c>
      <c r="N18" s="9">
        <f t="shared" si="7"/>
        <v>8.6735338096029242</v>
      </c>
      <c r="O18" s="9">
        <v>6</v>
      </c>
      <c r="P18" s="9">
        <f t="shared" si="8"/>
        <v>0.81286103542234323</v>
      </c>
      <c r="Q18" s="7">
        <f t="shared" si="9"/>
        <v>0.13547683923705719</v>
      </c>
      <c r="R18" s="10">
        <f t="shared" si="10"/>
        <v>10441.199999999999</v>
      </c>
      <c r="S18" s="10">
        <v>10441.199999999999</v>
      </c>
      <c r="T18" s="5">
        <v>8</v>
      </c>
      <c r="U18" s="11">
        <f t="shared" si="11"/>
        <v>39550</v>
      </c>
      <c r="V18" s="11">
        <v>56500</v>
      </c>
      <c r="W18" s="12">
        <v>5954174</v>
      </c>
    </row>
    <row r="19" spans="1:23" x14ac:dyDescent="0.35">
      <c r="A19" s="4" t="s">
        <v>18</v>
      </c>
      <c r="B19" s="5" t="s">
        <v>27</v>
      </c>
      <c r="C19" s="5" t="s">
        <v>20</v>
      </c>
      <c r="D19" s="6">
        <f t="shared" si="1"/>
        <v>7839999.9999999991</v>
      </c>
      <c r="E19" s="6">
        <v>13930759</v>
      </c>
      <c r="F19" s="7">
        <f t="shared" si="2"/>
        <v>1.7768825255102043</v>
      </c>
      <c r="G19" s="8">
        <v>6.0000000000000001E-3</v>
      </c>
      <c r="H19" s="8">
        <f t="shared" si="3"/>
        <v>9.0476046567168379E-3</v>
      </c>
      <c r="I19" s="7">
        <f t="shared" si="4"/>
        <v>1.5079341094528063</v>
      </c>
      <c r="J19" s="6">
        <f t="shared" si="5"/>
        <v>47039.999999999993</v>
      </c>
      <c r="K19" s="6">
        <v>126040</v>
      </c>
      <c r="L19" s="7">
        <f t="shared" si="6"/>
        <v>2.6794217687074835</v>
      </c>
      <c r="M19" s="9">
        <f t="shared" si="7"/>
        <v>30</v>
      </c>
      <c r="N19" s="9">
        <f t="shared" si="7"/>
        <v>16.883502183908284</v>
      </c>
      <c r="O19" s="9">
        <v>5</v>
      </c>
      <c r="P19" s="9">
        <f t="shared" si="8"/>
        <v>1.8660742621390032</v>
      </c>
      <c r="Q19" s="7">
        <f t="shared" si="9"/>
        <v>0.37321485242780061</v>
      </c>
      <c r="R19" s="10">
        <f t="shared" si="10"/>
        <v>235199.99999999997</v>
      </c>
      <c r="S19" s="10">
        <v>235199.99999999997</v>
      </c>
      <c r="T19" s="5">
        <v>8</v>
      </c>
      <c r="U19" s="11">
        <f t="shared" si="11"/>
        <v>979999.99999999988</v>
      </c>
      <c r="V19" s="11">
        <v>1400000</v>
      </c>
      <c r="W19" s="12">
        <v>5551771</v>
      </c>
    </row>
    <row r="20" spans="1:23" x14ac:dyDescent="0.35">
      <c r="A20" s="4" t="s">
        <v>18</v>
      </c>
      <c r="B20" s="5" t="s">
        <v>27</v>
      </c>
      <c r="C20" s="5" t="s">
        <v>21</v>
      </c>
      <c r="D20" s="6">
        <f t="shared" si="1"/>
        <v>6720000</v>
      </c>
      <c r="E20" s="6">
        <v>14436336</v>
      </c>
      <c r="F20" s="7">
        <f t="shared" si="2"/>
        <v>2.1482642857142857</v>
      </c>
      <c r="G20" s="8">
        <v>5.0000000000000001E-3</v>
      </c>
      <c r="H20" s="8">
        <f t="shared" si="3"/>
        <v>8.1335042354237254E-3</v>
      </c>
      <c r="I20" s="7">
        <f t="shared" si="4"/>
        <v>1.626700847084745</v>
      </c>
      <c r="J20" s="6">
        <f t="shared" si="5"/>
        <v>33600</v>
      </c>
      <c r="K20" s="6">
        <v>117418</v>
      </c>
      <c r="L20" s="7">
        <f t="shared" si="6"/>
        <v>3.4945833333333334</v>
      </c>
      <c r="M20" s="9">
        <f t="shared" si="7"/>
        <v>30</v>
      </c>
      <c r="N20" s="9">
        <f t="shared" si="7"/>
        <v>13.964762249922696</v>
      </c>
      <c r="O20" s="9">
        <v>6</v>
      </c>
      <c r="P20" s="9">
        <f t="shared" si="8"/>
        <v>1.7169428878025517</v>
      </c>
      <c r="Q20" s="7">
        <f t="shared" si="9"/>
        <v>0.28615714796709196</v>
      </c>
      <c r="R20" s="10">
        <f t="shared" si="10"/>
        <v>201600</v>
      </c>
      <c r="S20" s="10">
        <v>201600</v>
      </c>
      <c r="T20" s="5">
        <v>8</v>
      </c>
      <c r="U20" s="11">
        <f t="shared" si="11"/>
        <v>840000</v>
      </c>
      <c r="V20" s="11">
        <v>1200000</v>
      </c>
      <c r="W20" s="12">
        <v>5551771</v>
      </c>
    </row>
    <row r="21" spans="1:23" x14ac:dyDescent="0.35">
      <c r="A21" s="4" t="s">
        <v>18</v>
      </c>
      <c r="B21" s="5" t="s">
        <v>27</v>
      </c>
      <c r="C21" s="5" t="s">
        <v>22</v>
      </c>
      <c r="D21" s="6">
        <f t="shared" si="1"/>
        <v>688800</v>
      </c>
      <c r="E21" s="6">
        <v>1412479</v>
      </c>
      <c r="F21" s="7">
        <f t="shared" si="2"/>
        <v>2.0506373403019746</v>
      </c>
      <c r="G21" s="8">
        <v>5.0000000000000001E-3</v>
      </c>
      <c r="H21" s="8">
        <f t="shared" si="3"/>
        <v>7.9342772529715482E-3</v>
      </c>
      <c r="I21" s="7">
        <f t="shared" si="4"/>
        <v>1.5868554505943095</v>
      </c>
      <c r="J21" s="6">
        <f t="shared" si="5"/>
        <v>3444</v>
      </c>
      <c r="K21" s="6">
        <v>11207</v>
      </c>
      <c r="L21" s="7">
        <f t="shared" si="6"/>
        <v>3.2540650406504064</v>
      </c>
      <c r="M21" s="9">
        <f t="shared" si="7"/>
        <v>30</v>
      </c>
      <c r="N21" s="9">
        <f t="shared" si="7"/>
        <v>14.629598032961907</v>
      </c>
      <c r="O21" s="9">
        <v>6</v>
      </c>
      <c r="P21" s="9">
        <f t="shared" si="8"/>
        <v>1.8438475952529669</v>
      </c>
      <c r="Q21" s="7">
        <f t="shared" si="9"/>
        <v>0.30730793254216116</v>
      </c>
      <c r="R21" s="10">
        <f t="shared" si="10"/>
        <v>20664</v>
      </c>
      <c r="S21" s="10">
        <v>20664</v>
      </c>
      <c r="T21" s="5">
        <v>8</v>
      </c>
      <c r="U21" s="11">
        <f t="shared" si="11"/>
        <v>86100</v>
      </c>
      <c r="V21" s="11">
        <v>123000</v>
      </c>
      <c r="W21" s="12">
        <v>5551771</v>
      </c>
    </row>
    <row r="22" spans="1:23" ht="43.5" x14ac:dyDescent="0.35">
      <c r="A22" s="4" t="s">
        <v>18</v>
      </c>
      <c r="B22" s="5" t="s">
        <v>27</v>
      </c>
      <c r="C22" s="20" t="s">
        <v>33</v>
      </c>
      <c r="D22" s="6">
        <f t="shared" si="1"/>
        <v>197680</v>
      </c>
      <c r="E22" s="6">
        <v>670071</v>
      </c>
      <c r="F22" s="7">
        <f t="shared" si="2"/>
        <v>3.3896752326993118</v>
      </c>
      <c r="G22" s="8">
        <v>5.0000000000000001E-3</v>
      </c>
      <c r="H22" s="8">
        <f t="shared" si="3"/>
        <v>1.0145193569039699E-2</v>
      </c>
      <c r="I22" s="7">
        <f t="shared" si="4"/>
        <v>2.0290387138079398</v>
      </c>
      <c r="J22" s="6">
        <f t="shared" si="5"/>
        <v>988.4</v>
      </c>
      <c r="K22" s="6">
        <v>6798</v>
      </c>
      <c r="L22" s="7">
        <f t="shared" si="6"/>
        <v>6.8777822743828407</v>
      </c>
      <c r="M22" s="9">
        <f t="shared" si="7"/>
        <v>30</v>
      </c>
      <c r="N22" s="9">
        <f t="shared" si="7"/>
        <v>8.8504054048003855</v>
      </c>
      <c r="O22" s="9">
        <v>6</v>
      </c>
      <c r="P22" s="9">
        <f t="shared" si="8"/>
        <v>0.8723742277140335</v>
      </c>
      <c r="Q22" s="7">
        <f t="shared" si="9"/>
        <v>0.14539570461900558</v>
      </c>
      <c r="R22" s="10">
        <f t="shared" si="10"/>
        <v>5930.4</v>
      </c>
      <c r="S22" s="10">
        <v>5930.4</v>
      </c>
      <c r="T22" s="5">
        <v>8</v>
      </c>
      <c r="U22" s="11">
        <f t="shared" si="11"/>
        <v>24710</v>
      </c>
      <c r="V22" s="11">
        <v>35300</v>
      </c>
      <c r="W22" s="12">
        <v>5551771</v>
      </c>
    </row>
    <row r="23" spans="1:23" x14ac:dyDescent="0.35">
      <c r="A23" s="4" t="s">
        <v>18</v>
      </c>
      <c r="B23" s="5" t="s">
        <v>28</v>
      </c>
      <c r="C23" s="5" t="s">
        <v>20</v>
      </c>
      <c r="D23" s="6">
        <f t="shared" si="1"/>
        <v>6859999.9999999991</v>
      </c>
      <c r="E23" s="6">
        <v>12800016</v>
      </c>
      <c r="F23" s="7">
        <f t="shared" si="2"/>
        <v>1.8658915451895046</v>
      </c>
      <c r="G23" s="8">
        <v>1.4999999999999999E-2</v>
      </c>
      <c r="H23" s="8">
        <f t="shared" si="3"/>
        <v>1.6613651107936115E-2</v>
      </c>
      <c r="I23" s="7">
        <f t="shared" si="4"/>
        <v>1.1075767405290744</v>
      </c>
      <c r="J23" s="6">
        <f t="shared" si="5"/>
        <v>102899.99999999999</v>
      </c>
      <c r="K23" s="6">
        <v>212655</v>
      </c>
      <c r="L23" s="7">
        <f t="shared" si="6"/>
        <v>2.0666180758017494</v>
      </c>
      <c r="M23" s="9">
        <f t="shared" si="7"/>
        <v>75</v>
      </c>
      <c r="N23" s="9">
        <f t="shared" si="7"/>
        <v>40.195262255922174</v>
      </c>
      <c r="O23" s="9">
        <v>5</v>
      </c>
      <c r="P23" s="9">
        <f t="shared" si="8"/>
        <v>2.4194117232136558</v>
      </c>
      <c r="Q23" s="7">
        <f t="shared" si="9"/>
        <v>0.48388234464273117</v>
      </c>
      <c r="R23" s="10">
        <f t="shared" si="10"/>
        <v>514499.99999999994</v>
      </c>
      <c r="S23" s="10">
        <v>514499.99999999994</v>
      </c>
      <c r="T23" s="5">
        <v>7</v>
      </c>
      <c r="U23" s="11">
        <f t="shared" si="11"/>
        <v>979999.99999999988</v>
      </c>
      <c r="V23" s="11">
        <v>1400000</v>
      </c>
      <c r="W23" s="12">
        <v>5551771</v>
      </c>
    </row>
    <row r="24" spans="1:23" x14ac:dyDescent="0.35">
      <c r="A24" s="4" t="s">
        <v>18</v>
      </c>
      <c r="B24" s="5" t="s">
        <v>28</v>
      </c>
      <c r="C24" s="5" t="s">
        <v>21</v>
      </c>
      <c r="D24" s="6">
        <f t="shared" si="1"/>
        <v>5880000</v>
      </c>
      <c r="E24" s="6">
        <v>9124972</v>
      </c>
      <c r="F24" s="7">
        <f t="shared" si="2"/>
        <v>1.5518659863945579</v>
      </c>
      <c r="G24" s="8">
        <v>0.01</v>
      </c>
      <c r="H24" s="8">
        <f t="shared" si="3"/>
        <v>1.4552921367868307E-2</v>
      </c>
      <c r="I24" s="7">
        <f t="shared" si="4"/>
        <v>1.4552921367868306</v>
      </c>
      <c r="J24" s="6">
        <f t="shared" si="5"/>
        <v>58800</v>
      </c>
      <c r="K24" s="6">
        <v>132795</v>
      </c>
      <c r="L24" s="7">
        <f t="shared" si="6"/>
        <v>2.2584183673469389</v>
      </c>
      <c r="M24" s="9">
        <f t="shared" si="7"/>
        <v>50</v>
      </c>
      <c r="N24" s="9">
        <f t="shared" si="7"/>
        <v>32.219276946822411</v>
      </c>
      <c r="O24" s="9">
        <v>5</v>
      </c>
      <c r="P24" s="9">
        <f t="shared" si="8"/>
        <v>2.2139387778154296</v>
      </c>
      <c r="Q24" s="7">
        <f t="shared" si="9"/>
        <v>0.44278775556308592</v>
      </c>
      <c r="R24" s="10">
        <f t="shared" si="10"/>
        <v>294000</v>
      </c>
      <c r="S24" s="10">
        <v>294000</v>
      </c>
      <c r="T24" s="5">
        <v>7</v>
      </c>
      <c r="U24" s="11">
        <f t="shared" si="11"/>
        <v>840000</v>
      </c>
      <c r="V24" s="11">
        <v>1200000</v>
      </c>
      <c r="W24" s="12">
        <v>5551771</v>
      </c>
    </row>
    <row r="25" spans="1:23" x14ac:dyDescent="0.35">
      <c r="A25" s="4" t="s">
        <v>18</v>
      </c>
      <c r="B25" s="5" t="s">
        <v>28</v>
      </c>
      <c r="C25" s="5" t="s">
        <v>22</v>
      </c>
      <c r="D25" s="6">
        <f t="shared" si="1"/>
        <v>688800</v>
      </c>
      <c r="E25" s="6">
        <v>1038129</v>
      </c>
      <c r="F25" s="7">
        <f t="shared" si="2"/>
        <v>1.5071559233449476</v>
      </c>
      <c r="G25" s="8">
        <v>0.01</v>
      </c>
      <c r="H25" s="8">
        <f t="shared" si="3"/>
        <v>1.669831013294109E-2</v>
      </c>
      <c r="I25" s="7">
        <f t="shared" si="4"/>
        <v>1.669831013294109</v>
      </c>
      <c r="J25" s="6">
        <f t="shared" si="5"/>
        <v>6888</v>
      </c>
      <c r="K25" s="6">
        <v>17335</v>
      </c>
      <c r="L25" s="7">
        <f t="shared" si="6"/>
        <v>2.5166957026713126</v>
      </c>
      <c r="M25" s="9">
        <f t="shared" si="7"/>
        <v>50</v>
      </c>
      <c r="N25" s="9">
        <f t="shared" si="7"/>
        <v>33.175067838390028</v>
      </c>
      <c r="O25" s="9">
        <v>5</v>
      </c>
      <c r="P25" s="9">
        <f t="shared" si="8"/>
        <v>1.9867320449956736</v>
      </c>
      <c r="Q25" s="7">
        <f t="shared" si="9"/>
        <v>0.3973464089991347</v>
      </c>
      <c r="R25" s="10">
        <f t="shared" si="10"/>
        <v>34440</v>
      </c>
      <c r="S25" s="10">
        <v>34440</v>
      </c>
      <c r="T25" s="5">
        <v>8</v>
      </c>
      <c r="U25" s="11">
        <f t="shared" si="11"/>
        <v>86100</v>
      </c>
      <c r="V25" s="11">
        <v>123000</v>
      </c>
      <c r="W25" s="12">
        <v>5551771</v>
      </c>
    </row>
    <row r="26" spans="1:23" ht="43.5" x14ac:dyDescent="0.35">
      <c r="A26" s="4" t="s">
        <v>18</v>
      </c>
      <c r="B26" s="5" t="s">
        <v>28</v>
      </c>
      <c r="C26" s="20" t="s">
        <v>33</v>
      </c>
      <c r="D26" s="6">
        <f t="shared" si="1"/>
        <v>197680</v>
      </c>
      <c r="E26" s="6">
        <v>299893</v>
      </c>
      <c r="F26" s="7">
        <f t="shared" si="2"/>
        <v>1.5170629299878591</v>
      </c>
      <c r="G26" s="8">
        <v>0.01</v>
      </c>
      <c r="H26" s="8">
        <f t="shared" si="3"/>
        <v>2.5402393520355594E-2</v>
      </c>
      <c r="I26" s="7">
        <f t="shared" si="4"/>
        <v>2.5402393520355595</v>
      </c>
      <c r="J26" s="6">
        <f t="shared" si="5"/>
        <v>1976.8</v>
      </c>
      <c r="K26" s="6">
        <v>7618</v>
      </c>
      <c r="L26" s="7">
        <f t="shared" si="6"/>
        <v>3.8537029542695267</v>
      </c>
      <c r="M26" s="9">
        <f t="shared" si="7"/>
        <v>50</v>
      </c>
      <c r="N26" s="9">
        <f t="shared" si="7"/>
        <v>32.958421837121911</v>
      </c>
      <c r="O26" s="9">
        <v>5</v>
      </c>
      <c r="P26" s="9">
        <f t="shared" si="8"/>
        <v>1.2974533998424784</v>
      </c>
      <c r="Q26" s="7">
        <f t="shared" si="9"/>
        <v>0.25949067996849567</v>
      </c>
      <c r="R26" s="10">
        <f t="shared" si="10"/>
        <v>9884</v>
      </c>
      <c r="S26" s="10">
        <v>9884</v>
      </c>
      <c r="T26" s="5">
        <v>8</v>
      </c>
      <c r="U26" s="11">
        <f t="shared" si="11"/>
        <v>24710</v>
      </c>
      <c r="V26" s="11">
        <v>35300</v>
      </c>
      <c r="W26" s="12">
        <v>5551771</v>
      </c>
    </row>
    <row r="27" spans="1:23" x14ac:dyDescent="0.35">
      <c r="A27" s="26" t="s">
        <v>29</v>
      </c>
      <c r="B27" s="26"/>
      <c r="C27" s="14"/>
      <c r="D27" s="15">
        <f>SUM(D3:D26)</f>
        <v>154142240</v>
      </c>
      <c r="E27" s="15">
        <f>SUM(E3:E26)</f>
        <v>288846281</v>
      </c>
      <c r="F27" s="16">
        <f>E27/D27</f>
        <v>1.8738944042852888</v>
      </c>
      <c r="G27" s="17">
        <v>0.01</v>
      </c>
      <c r="H27" s="17">
        <f>K27/E27</f>
        <v>1.0152278886360319E-2</v>
      </c>
      <c r="I27" s="16">
        <f t="shared" si="4"/>
        <v>1.015227888636032</v>
      </c>
      <c r="J27" s="15">
        <f>SUM(J3:J26)</f>
        <v>1077914.8800000001</v>
      </c>
      <c r="K27" s="15">
        <f>SUM(K3:K26)</f>
        <v>2932448</v>
      </c>
      <c r="L27" s="16">
        <f t="shared" si="6"/>
        <v>2.7204819734931198</v>
      </c>
      <c r="M27" s="18">
        <f>R27/D27*1000</f>
        <v>36.977112049234528</v>
      </c>
      <c r="N27" s="18">
        <f t="shared" si="7"/>
        <v>19.732761869971938</v>
      </c>
      <c r="O27" s="18">
        <v>5</v>
      </c>
      <c r="P27" s="18">
        <f t="shared" si="8"/>
        <v>1.9436780737458941</v>
      </c>
      <c r="Q27" s="16">
        <f t="shared" si="9"/>
        <v>0.38873561474917884</v>
      </c>
      <c r="R27" s="15">
        <f>SUM(R3:R26)</f>
        <v>5699734.8799999999</v>
      </c>
      <c r="S27" s="15">
        <f>SUM(S3:S26)</f>
        <v>5699734.8799999999</v>
      </c>
      <c r="T27" s="19"/>
      <c r="U27" s="15">
        <f>SUM(U3:U26)</f>
        <v>19923680</v>
      </c>
      <c r="V27" s="15">
        <f>SUM(V3:V26)</f>
        <v>28462400</v>
      </c>
      <c r="W27" s="12"/>
    </row>
    <row r="28" spans="1:23" x14ac:dyDescent="0.35">
      <c r="A28" s="4"/>
      <c r="B28" s="1" t="s">
        <v>30</v>
      </c>
      <c r="C28" s="5"/>
      <c r="D28" s="6"/>
      <c r="E28" s="6"/>
      <c r="F28" s="7"/>
      <c r="G28" s="8"/>
      <c r="H28" s="8"/>
      <c r="I28" s="8"/>
      <c r="J28" s="6"/>
      <c r="K28" s="6"/>
      <c r="L28" s="7"/>
      <c r="M28" s="9"/>
      <c r="N28" s="9"/>
      <c r="O28" s="9"/>
      <c r="P28" s="9"/>
      <c r="Q28" s="7"/>
      <c r="R28" s="10"/>
      <c r="S28" s="10"/>
      <c r="T28" s="5"/>
      <c r="U28" s="11"/>
      <c r="V28" s="11"/>
      <c r="W28" s="12"/>
    </row>
    <row r="29" spans="1:23" ht="58" x14ac:dyDescent="0.35">
      <c r="A29" s="4" t="s">
        <v>18</v>
      </c>
      <c r="B29" s="20" t="s">
        <v>31</v>
      </c>
      <c r="C29" s="5" t="s">
        <v>20</v>
      </c>
      <c r="D29" s="6">
        <f>U29*T29</f>
        <v>4896000</v>
      </c>
      <c r="E29" s="6">
        <v>48721332</v>
      </c>
      <c r="F29" s="7">
        <f t="shared" si="2"/>
        <v>9.9512524509803928</v>
      </c>
      <c r="G29" s="8">
        <v>0.03</v>
      </c>
      <c r="H29" s="8">
        <f t="shared" si="3"/>
        <v>8.5484116074659047E-4</v>
      </c>
      <c r="I29" s="7">
        <f t="shared" si="4"/>
        <v>2.8494705358219685E-2</v>
      </c>
      <c r="J29" s="6">
        <f t="shared" si="5"/>
        <v>146880</v>
      </c>
      <c r="K29" s="6">
        <v>41649</v>
      </c>
      <c r="L29" s="7">
        <f t="shared" si="6"/>
        <v>0.2835580065359477</v>
      </c>
      <c r="M29" s="9">
        <f t="shared" si="7"/>
        <v>45</v>
      </c>
      <c r="N29" s="9">
        <f t="shared" si="7"/>
        <v>4.5220438554512423</v>
      </c>
      <c r="O29" s="9">
        <v>1.5</v>
      </c>
      <c r="P29" s="9">
        <f t="shared" si="8"/>
        <v>5.2899229273211841</v>
      </c>
      <c r="Q29" s="7">
        <f t="shared" si="9"/>
        <v>3.5266152848807892</v>
      </c>
      <c r="R29" s="10">
        <f>J29*O29</f>
        <v>220320</v>
      </c>
      <c r="S29" s="10">
        <v>220320</v>
      </c>
      <c r="T29" s="5">
        <v>0.6</v>
      </c>
      <c r="U29" s="11">
        <f>V29*0.4</f>
        <v>8160000</v>
      </c>
      <c r="V29" s="11">
        <v>20400000</v>
      </c>
      <c r="W29" s="21"/>
    </row>
    <row r="30" spans="1:23" ht="58" x14ac:dyDescent="0.35">
      <c r="A30" s="4" t="s">
        <v>18</v>
      </c>
      <c r="B30" s="20" t="s">
        <v>31</v>
      </c>
      <c r="C30" s="5" t="s">
        <v>21</v>
      </c>
      <c r="D30" s="6">
        <f>U30*T30</f>
        <v>4284000</v>
      </c>
      <c r="E30" s="6">
        <v>47908280</v>
      </c>
      <c r="F30" s="7">
        <f t="shared" si="2"/>
        <v>11.183071895424836</v>
      </c>
      <c r="G30" s="8">
        <v>0.03</v>
      </c>
      <c r="H30" s="8">
        <f t="shared" si="3"/>
        <v>8.2088106690534496E-4</v>
      </c>
      <c r="I30" s="7">
        <f t="shared" si="4"/>
        <v>2.7362702230178167E-2</v>
      </c>
      <c r="J30" s="6">
        <f t="shared" si="5"/>
        <v>128520</v>
      </c>
      <c r="K30" s="6">
        <v>39327</v>
      </c>
      <c r="L30" s="7">
        <f t="shared" si="6"/>
        <v>0.30599906629318396</v>
      </c>
      <c r="M30" s="9">
        <f t="shared" si="7"/>
        <v>45</v>
      </c>
      <c r="N30" s="9">
        <f t="shared" si="7"/>
        <v>4.0239390769194801</v>
      </c>
      <c r="O30" s="9">
        <v>1.5</v>
      </c>
      <c r="P30" s="9">
        <f t="shared" si="8"/>
        <v>4.9019757418567398</v>
      </c>
      <c r="Q30" s="7">
        <f t="shared" si="9"/>
        <v>3.267983827904493</v>
      </c>
      <c r="R30" s="10">
        <f>J30*O30</f>
        <v>192780</v>
      </c>
      <c r="S30" s="10">
        <v>192780</v>
      </c>
      <c r="T30" s="5">
        <v>0.7</v>
      </c>
      <c r="U30" s="11">
        <f t="shared" ref="U30:U32" si="12">V30*0.4</f>
        <v>6120000</v>
      </c>
      <c r="V30" s="11">
        <v>15300000</v>
      </c>
      <c r="W30" s="21"/>
    </row>
    <row r="31" spans="1:23" ht="58" x14ac:dyDescent="0.35">
      <c r="A31" s="4" t="s">
        <v>18</v>
      </c>
      <c r="B31" s="20" t="s">
        <v>31</v>
      </c>
      <c r="C31" s="5" t="s">
        <v>22</v>
      </c>
      <c r="D31" s="6">
        <f>U31*T31</f>
        <v>1056000</v>
      </c>
      <c r="E31" s="6">
        <v>8778797</v>
      </c>
      <c r="F31" s="7">
        <f t="shared" si="2"/>
        <v>8.3132547348484849</v>
      </c>
      <c r="G31" s="8">
        <v>0.02</v>
      </c>
      <c r="H31" s="8">
        <f t="shared" si="3"/>
        <v>7.7766919544898917E-4</v>
      </c>
      <c r="I31" s="7">
        <f t="shared" si="4"/>
        <v>3.8883459772449461E-2</v>
      </c>
      <c r="J31" s="6">
        <f t="shared" si="5"/>
        <v>21120</v>
      </c>
      <c r="K31" s="6">
        <v>6827</v>
      </c>
      <c r="L31" s="7">
        <f t="shared" si="6"/>
        <v>0.32324810606060606</v>
      </c>
      <c r="M31" s="9">
        <f t="shared" si="7"/>
        <v>30</v>
      </c>
      <c r="N31" s="9">
        <f t="shared" si="7"/>
        <v>3.6086949043245906</v>
      </c>
      <c r="O31" s="9">
        <v>1.5</v>
      </c>
      <c r="P31" s="9">
        <f t="shared" si="8"/>
        <v>4.6403984180459936</v>
      </c>
      <c r="Q31" s="7">
        <f t="shared" si="9"/>
        <v>3.0935989453639956</v>
      </c>
      <c r="R31" s="10">
        <f>J31*O31</f>
        <v>31680</v>
      </c>
      <c r="S31" s="10">
        <v>31680</v>
      </c>
      <c r="T31" s="5">
        <v>1.2</v>
      </c>
      <c r="U31" s="11">
        <f t="shared" si="12"/>
        <v>880000</v>
      </c>
      <c r="V31" s="11">
        <v>2200000</v>
      </c>
    </row>
    <row r="32" spans="1:23" ht="58" x14ac:dyDescent="0.35">
      <c r="A32" s="4" t="s">
        <v>18</v>
      </c>
      <c r="B32" s="20" t="s">
        <v>31</v>
      </c>
      <c r="C32" s="5" t="s">
        <v>23</v>
      </c>
      <c r="D32" s="6">
        <f>U32*T32</f>
        <v>1840000</v>
      </c>
      <c r="E32" s="6">
        <v>18845050</v>
      </c>
      <c r="F32" s="7">
        <f t="shared" si="2"/>
        <v>10.241875</v>
      </c>
      <c r="G32" s="8">
        <v>0.02</v>
      </c>
      <c r="H32" s="8">
        <f t="shared" si="3"/>
        <v>8.1082300126558433E-4</v>
      </c>
      <c r="I32" s="7">
        <f t="shared" si="4"/>
        <v>4.0541150063279213E-2</v>
      </c>
      <c r="J32" s="6">
        <f t="shared" si="5"/>
        <v>36800</v>
      </c>
      <c r="K32" s="6">
        <v>15280</v>
      </c>
      <c r="L32" s="7">
        <f t="shared" si="6"/>
        <v>0.41521739130434782</v>
      </c>
      <c r="M32" s="9">
        <f t="shared" ref="M32:N32" si="13">R32/D32*1000</f>
        <v>30</v>
      </c>
      <c r="N32" s="9">
        <f t="shared" si="13"/>
        <v>2.9291511564044672</v>
      </c>
      <c r="O32" s="9">
        <v>1.5</v>
      </c>
      <c r="P32" s="9">
        <f t="shared" si="8"/>
        <v>3.6125654450261782</v>
      </c>
      <c r="Q32" s="7">
        <f t="shared" si="9"/>
        <v>2.4083769633507854</v>
      </c>
      <c r="R32" s="10">
        <f>J32*O32</f>
        <v>55200</v>
      </c>
      <c r="S32" s="10">
        <v>55200</v>
      </c>
      <c r="T32" s="5">
        <v>1</v>
      </c>
      <c r="U32" s="11">
        <f t="shared" si="12"/>
        <v>1840000</v>
      </c>
      <c r="V32" s="11">
        <v>4600000</v>
      </c>
    </row>
    <row r="33" spans="1:22" x14ac:dyDescent="0.35">
      <c r="A33" s="26" t="s">
        <v>29</v>
      </c>
      <c r="B33" s="26"/>
      <c r="C33" s="14"/>
      <c r="D33" s="15">
        <f>SUM(D29:D32)</f>
        <v>12076000</v>
      </c>
      <c r="E33" s="15">
        <f>SUM(E29:E32)</f>
        <v>124253459</v>
      </c>
      <c r="F33" s="7">
        <f>E33/D33</f>
        <v>10.289289417025506</v>
      </c>
      <c r="G33" s="17">
        <f>J33/D33</f>
        <v>2.7601854918847299E-2</v>
      </c>
      <c r="H33" s="17">
        <f>K33/E33</f>
        <v>8.2961875532173318E-4</v>
      </c>
      <c r="I33" s="7">
        <f>H33/G33</f>
        <v>3.0056630533017072E-2</v>
      </c>
      <c r="J33" s="15">
        <f>SUM(J29:J32)</f>
        <v>333320</v>
      </c>
      <c r="K33" s="15">
        <f>SUM(K29:K32)</f>
        <v>103083</v>
      </c>
      <c r="L33" s="7">
        <f>K33/J33</f>
        <v>0.30926137045481822</v>
      </c>
      <c r="M33" s="18">
        <f>R33/D33*1000</f>
        <v>41.402782378270949</v>
      </c>
      <c r="N33" s="18">
        <f>S33/E33*1000</f>
        <v>4.0238718827135429</v>
      </c>
      <c r="O33" s="18">
        <f>R33/J33</f>
        <v>1.5</v>
      </c>
      <c r="P33" s="18">
        <f>S33/K33</f>
        <v>4.8502662902709464</v>
      </c>
      <c r="Q33" s="16">
        <f t="shared" si="9"/>
        <v>3.2335108601806311</v>
      </c>
      <c r="R33" s="15">
        <f>SUM(R29:R32)</f>
        <v>499980</v>
      </c>
      <c r="S33" s="15">
        <f>SUM(S29:S32)</f>
        <v>499980</v>
      </c>
      <c r="T33" s="19"/>
      <c r="U33" s="15">
        <f>SUM(U29:U32)</f>
        <v>17000000</v>
      </c>
      <c r="V33" s="15">
        <f>SUM(V29:V32)</f>
        <v>42500000</v>
      </c>
    </row>
    <row r="34" spans="1:22" x14ac:dyDescent="0.35">
      <c r="A34" s="26" t="s">
        <v>29</v>
      </c>
      <c r="B34" s="26"/>
      <c r="C34" s="14"/>
      <c r="D34" s="15">
        <f>SUM(D27,D33)</f>
        <v>166218240</v>
      </c>
      <c r="E34" s="15">
        <f>SUM(E27,E33)</f>
        <v>413099740</v>
      </c>
      <c r="F34" s="7">
        <f t="shared" si="2"/>
        <v>2.4852852490797641</v>
      </c>
      <c r="G34" s="17">
        <f>J34/D34</f>
        <v>8.490252814612886E-3</v>
      </c>
      <c r="H34" s="17">
        <f>K34/E34</f>
        <v>7.3481794009359579E-3</v>
      </c>
      <c r="I34" s="7">
        <f t="shared" ref="I34" si="14">H34/G34</f>
        <v>0.86548416889173618</v>
      </c>
      <c r="J34" s="15">
        <f>SUM(J27,J33)</f>
        <v>1411234.8800000001</v>
      </c>
      <c r="K34" s="15">
        <f>SUM(K27,K33)</f>
        <v>3035531</v>
      </c>
      <c r="L34" s="7">
        <f t="shared" ref="L34" si="15">K34/J34</f>
        <v>2.1509750382586912</v>
      </c>
      <c r="M34" s="18">
        <f>R34/D34*1000</f>
        <v>37.298643518304608</v>
      </c>
      <c r="N34" s="18">
        <f>S34/E34*1000</f>
        <v>15.00779177445137</v>
      </c>
      <c r="O34" s="18">
        <f>R34/J34</f>
        <v>4.3931134128430838</v>
      </c>
      <c r="P34" s="18">
        <f>S34/K34</f>
        <v>2.0423823311308631</v>
      </c>
      <c r="Q34" s="16">
        <f t="shared" si="9"/>
        <v>0.46490544158501429</v>
      </c>
      <c r="R34" s="15">
        <f>SUM(R27,R33)</f>
        <v>6199714.8799999999</v>
      </c>
      <c r="S34" s="15">
        <f>SUM(S27,S33)</f>
        <v>6199714.8799999999</v>
      </c>
      <c r="T34" s="19"/>
      <c r="U34" s="15">
        <f>SUM(U27,U33)</f>
        <v>36923680</v>
      </c>
      <c r="V34" s="15">
        <f>SUM(V27,V33)</f>
        <v>70962400</v>
      </c>
    </row>
    <row r="36" spans="1:22" x14ac:dyDescent="0.35">
      <c r="D36" s="22"/>
      <c r="E36" s="22"/>
      <c r="F36" s="22"/>
      <c r="J36" s="22"/>
      <c r="K36" s="22"/>
      <c r="L36" s="22"/>
      <c r="O36" s="21" t="s">
        <v>0</v>
      </c>
      <c r="P36" s="21"/>
      <c r="Q36" s="21"/>
      <c r="R36" s="23">
        <f>SUM(R3:R26)</f>
        <v>5699734.8799999999</v>
      </c>
      <c r="S36" s="23">
        <f>SUM(S3:S26)</f>
        <v>5699734.8799999999</v>
      </c>
    </row>
    <row r="37" spans="1:22" x14ac:dyDescent="0.35">
      <c r="D37" s="22"/>
      <c r="E37" s="22"/>
      <c r="J37" s="22"/>
      <c r="K37" s="22"/>
      <c r="O37" s="21" t="s">
        <v>32</v>
      </c>
      <c r="P37" s="21"/>
      <c r="Q37" s="21"/>
      <c r="R37" s="23">
        <f>SUM(R29:R32)</f>
        <v>499980</v>
      </c>
      <c r="S37" s="23">
        <f>SUM(S29:S32)</f>
        <v>499980</v>
      </c>
    </row>
    <row r="38" spans="1:22" x14ac:dyDescent="0.35">
      <c r="O38" s="24" t="s">
        <v>29</v>
      </c>
      <c r="P38" s="24"/>
      <c r="Q38" s="24"/>
      <c r="R38" s="25">
        <f>SUM(R36:R37)</f>
        <v>6199714.8799999999</v>
      </c>
      <c r="S38" s="25">
        <f>SUM(S36:S37)</f>
        <v>6199714.8799999999</v>
      </c>
    </row>
    <row r="41" spans="1:22" x14ac:dyDescent="0.35">
      <c r="R41" s="22"/>
      <c r="S41" s="22"/>
    </row>
  </sheetData>
  <autoFilter ref="A2:W34" xr:uid="{A287787D-7D99-4F5C-A2D4-24FB6B23C106}"/>
  <mergeCells count="3">
    <mergeCell ref="A27:B27"/>
    <mergeCell ref="A33:B33"/>
    <mergeCell ref="A34:B34"/>
  </mergeCells>
  <conditionalFormatting sqref="F27">
    <cfRule type="cellIs" dxfId="37" priority="98" operator="greaterThan">
      <formula>1</formula>
    </cfRule>
    <cfRule type="cellIs" priority="99" operator="greaterThanOrEqual">
      <formula>1</formula>
    </cfRule>
    <cfRule type="cellIs" priority="100" operator="greaterThanOrEqual">
      <formula>1</formula>
    </cfRule>
  </conditionalFormatting>
  <conditionalFormatting sqref="I27">
    <cfRule type="cellIs" dxfId="36" priority="95" operator="greaterThan">
      <formula>1</formula>
    </cfRule>
    <cfRule type="cellIs" priority="96" operator="greaterThanOrEqual">
      <formula>1</formula>
    </cfRule>
    <cfRule type="cellIs" priority="97" operator="greaterThanOrEqual">
      <formula>1</formula>
    </cfRule>
  </conditionalFormatting>
  <conditionalFormatting sqref="L27">
    <cfRule type="cellIs" dxfId="35" priority="92" operator="greaterThan">
      <formula>1</formula>
    </cfRule>
    <cfRule type="cellIs" priority="93" operator="greaterThanOrEqual">
      <formula>1</formula>
    </cfRule>
    <cfRule type="cellIs" priority="94" operator="greaterThanOrEqual">
      <formula>1</formula>
    </cfRule>
  </conditionalFormatting>
  <conditionalFormatting sqref="Q27">
    <cfRule type="cellIs" dxfId="34" priority="88" operator="greaterThan">
      <formula>1</formula>
    </cfRule>
    <cfRule type="cellIs" dxfId="33" priority="89" operator="greaterThan">
      <formula>1</formula>
    </cfRule>
    <cfRule type="cellIs" priority="90" operator="greaterThanOrEqual">
      <formula>1</formula>
    </cfRule>
    <cfRule type="cellIs" priority="91" operator="greaterThanOrEqual">
      <formula>1</formula>
    </cfRule>
  </conditionalFormatting>
  <conditionalFormatting sqref="F4">
    <cfRule type="cellIs" dxfId="32" priority="85" operator="greaterThan">
      <formula>1</formula>
    </cfRule>
    <cfRule type="cellIs" priority="86" operator="greaterThanOrEqual">
      <formula>1</formula>
    </cfRule>
    <cfRule type="cellIs" priority="87" operator="greaterThanOrEqual">
      <formula>1</formula>
    </cfRule>
  </conditionalFormatting>
  <conditionalFormatting sqref="F5">
    <cfRule type="cellIs" dxfId="31" priority="82" operator="greaterThan">
      <formula>1</formula>
    </cfRule>
    <cfRule type="cellIs" priority="83" operator="greaterThanOrEqual">
      <formula>1</formula>
    </cfRule>
    <cfRule type="cellIs" priority="84" operator="greaterThanOrEqual">
      <formula>1</formula>
    </cfRule>
  </conditionalFormatting>
  <conditionalFormatting sqref="I3:I26">
    <cfRule type="cellIs" dxfId="30" priority="79" operator="greaterThan">
      <formula>1</formula>
    </cfRule>
    <cfRule type="cellIs" priority="80" operator="greaterThanOrEqual">
      <formula>1</formula>
    </cfRule>
    <cfRule type="cellIs" priority="81" operator="greaterThanOrEqual">
      <formula>1</formula>
    </cfRule>
  </conditionalFormatting>
  <conditionalFormatting sqref="I9:I16">
    <cfRule type="cellIs" dxfId="29" priority="76" operator="greaterThan">
      <formula>1</formula>
    </cfRule>
    <cfRule type="cellIs" priority="77" operator="greaterThanOrEqual">
      <formula>1</formula>
    </cfRule>
    <cfRule type="cellIs" priority="78" operator="greaterThanOrEqual">
      <formula>1</formula>
    </cfRule>
  </conditionalFormatting>
  <conditionalFormatting sqref="I18:I26">
    <cfRule type="cellIs" dxfId="28" priority="73" operator="greaterThan">
      <formula>1</formula>
    </cfRule>
    <cfRule type="cellIs" priority="74" operator="greaterThanOrEqual">
      <formula>1</formula>
    </cfRule>
    <cfRule type="cellIs" priority="75" operator="greaterThanOrEqual">
      <formula>1</formula>
    </cfRule>
  </conditionalFormatting>
  <conditionalFormatting sqref="L3:L26">
    <cfRule type="cellIs" dxfId="27" priority="70" operator="greaterThan">
      <formula>1</formula>
    </cfRule>
    <cfRule type="cellIs" priority="71" operator="greaterThanOrEqual">
      <formula>1</formula>
    </cfRule>
    <cfRule type="cellIs" priority="72" operator="greaterThanOrEqual">
      <formula>1</formula>
    </cfRule>
  </conditionalFormatting>
  <conditionalFormatting sqref="L7">
    <cfRule type="cellIs" dxfId="26" priority="67" operator="greaterThan">
      <formula>1</formula>
    </cfRule>
    <cfRule type="cellIs" priority="68" operator="greaterThanOrEqual">
      <formula>1</formula>
    </cfRule>
    <cfRule type="cellIs" priority="69" operator="greaterThanOrEqual">
      <formula>1</formula>
    </cfRule>
  </conditionalFormatting>
  <conditionalFormatting sqref="L13">
    <cfRule type="cellIs" dxfId="25" priority="64" operator="greaterThan">
      <formula>1</formula>
    </cfRule>
    <cfRule type="cellIs" priority="65" operator="greaterThanOrEqual">
      <formula>1</formula>
    </cfRule>
    <cfRule type="cellIs" priority="66" operator="greaterThanOrEqual">
      <formula>1</formula>
    </cfRule>
  </conditionalFormatting>
  <conditionalFormatting sqref="L16">
    <cfRule type="cellIs" dxfId="24" priority="61" operator="greaterThan">
      <formula>1</formula>
    </cfRule>
    <cfRule type="cellIs" priority="62" operator="greaterThanOrEqual">
      <formula>1</formula>
    </cfRule>
    <cfRule type="cellIs" priority="63" operator="greaterThanOrEqual">
      <formula>1</formula>
    </cfRule>
  </conditionalFormatting>
  <conditionalFormatting sqref="L19">
    <cfRule type="cellIs" dxfId="23" priority="58" operator="greaterThan">
      <formula>1</formula>
    </cfRule>
    <cfRule type="cellIs" priority="59" operator="greaterThanOrEqual">
      <formula>1</formula>
    </cfRule>
    <cfRule type="cellIs" priority="60" operator="greaterThanOrEqual">
      <formula>1</formula>
    </cfRule>
  </conditionalFormatting>
  <conditionalFormatting sqref="F29:F30">
    <cfRule type="cellIs" dxfId="22" priority="55" operator="greaterThan">
      <formula>1</formula>
    </cfRule>
    <cfRule type="cellIs" priority="56" operator="greaterThanOrEqual">
      <formula>1</formula>
    </cfRule>
    <cfRule type="cellIs" priority="57" operator="greaterThanOrEqual">
      <formula>1</formula>
    </cfRule>
  </conditionalFormatting>
  <conditionalFormatting sqref="I29:I32">
    <cfRule type="cellIs" dxfId="21" priority="52" operator="greaterThan">
      <formula>1</formula>
    </cfRule>
    <cfRule type="cellIs" priority="53" operator="greaterThanOrEqual">
      <formula>1</formula>
    </cfRule>
    <cfRule type="cellIs" priority="54" operator="greaterThanOrEqual">
      <formula>1</formula>
    </cfRule>
  </conditionalFormatting>
  <conditionalFormatting sqref="L29:L32">
    <cfRule type="cellIs" dxfId="20" priority="49" operator="greaterThan">
      <formula>1</formula>
    </cfRule>
    <cfRule type="cellIs" priority="50" operator="greaterThanOrEqual">
      <formula>1</formula>
    </cfRule>
    <cfRule type="cellIs" priority="51" operator="greaterThanOrEqual">
      <formula>1</formula>
    </cfRule>
  </conditionalFormatting>
  <conditionalFormatting sqref="F33">
    <cfRule type="cellIs" dxfId="19" priority="46" operator="greaterThan">
      <formula>1</formula>
    </cfRule>
    <cfRule type="cellIs" priority="47" operator="greaterThanOrEqual">
      <formula>1</formula>
    </cfRule>
    <cfRule type="cellIs" priority="48" operator="greaterThanOrEqual">
      <formula>1</formula>
    </cfRule>
  </conditionalFormatting>
  <conditionalFormatting sqref="L33:L34">
    <cfRule type="cellIs" dxfId="18" priority="43" operator="greaterThan">
      <formula>1</formula>
    </cfRule>
    <cfRule type="cellIs" priority="44" operator="greaterThanOrEqual">
      <formula>1</formula>
    </cfRule>
    <cfRule type="cellIs" priority="45" operator="greaterThanOrEqual">
      <formula>1</formula>
    </cfRule>
  </conditionalFormatting>
  <conditionalFormatting sqref="I33:I34">
    <cfRule type="cellIs" dxfId="17" priority="40" operator="greaterThan">
      <formula>1</formula>
    </cfRule>
    <cfRule type="cellIs" priority="41" operator="greaterThanOrEqual">
      <formula>1</formula>
    </cfRule>
    <cfRule type="cellIs" priority="42" operator="greaterThanOrEqual">
      <formula>1</formula>
    </cfRule>
  </conditionalFormatting>
  <conditionalFormatting sqref="Q6">
    <cfRule type="cellIs" dxfId="16" priority="36" operator="greaterThan">
      <formula>1</formula>
    </cfRule>
    <cfRule type="cellIs" dxfId="15" priority="37" operator="greaterThan">
      <formula>1</formula>
    </cfRule>
    <cfRule type="cellIs" priority="38" operator="greaterThanOrEqual">
      <formula>1</formula>
    </cfRule>
    <cfRule type="cellIs" priority="39" operator="greaterThanOrEqual">
      <formula>1</formula>
    </cfRule>
  </conditionalFormatting>
  <conditionalFormatting sqref="Q8">
    <cfRule type="cellIs" dxfId="14" priority="32" operator="greaterThan">
      <formula>1</formula>
    </cfRule>
    <cfRule type="cellIs" dxfId="13" priority="33" operator="greaterThan">
      <formula>1</formula>
    </cfRule>
    <cfRule type="cellIs" priority="34" operator="greaterThanOrEqual">
      <formula>1</formula>
    </cfRule>
    <cfRule type="cellIs" priority="35" operator="greaterThanOrEqual">
      <formula>1</formula>
    </cfRule>
  </conditionalFormatting>
  <conditionalFormatting sqref="Q12">
    <cfRule type="cellIs" dxfId="12" priority="28" operator="greaterThan">
      <formula>1</formula>
    </cfRule>
    <cfRule type="cellIs" dxfId="11" priority="29" operator="greaterThan">
      <formula>1</formula>
    </cfRule>
    <cfRule type="cellIs" priority="30" operator="greaterThanOrEqual">
      <formula>1</formula>
    </cfRule>
    <cfRule type="cellIs" priority="31" operator="greaterThanOrEqual">
      <formula>1</formula>
    </cfRule>
  </conditionalFormatting>
  <conditionalFormatting sqref="Q14">
    <cfRule type="cellIs" dxfId="10" priority="24" operator="greaterThan">
      <formula>1</formula>
    </cfRule>
    <cfRule type="cellIs" dxfId="9" priority="25" operator="greaterThan">
      <formula>1</formula>
    </cfRule>
    <cfRule type="cellIs" priority="26" operator="greaterThanOrEqual">
      <formula>1</formula>
    </cfRule>
    <cfRule type="cellIs" priority="27" operator="greaterThanOrEqual">
      <formula>1</formula>
    </cfRule>
  </conditionalFormatting>
  <conditionalFormatting sqref="Q15">
    <cfRule type="cellIs" dxfId="8" priority="20" operator="greaterThan">
      <formula>1</formula>
    </cfRule>
    <cfRule type="cellIs" dxfId="7" priority="21" operator="greaterThan">
      <formula>1</formula>
    </cfRule>
    <cfRule type="cellIs" priority="22" operator="greaterThanOrEqual">
      <formula>1</formula>
    </cfRule>
    <cfRule type="cellIs" priority="23" operator="greaterThanOrEqual">
      <formula>1</formula>
    </cfRule>
  </conditionalFormatting>
  <conditionalFormatting sqref="Q17">
    <cfRule type="cellIs" dxfId="6" priority="16" operator="greaterThan">
      <formula>1</formula>
    </cfRule>
    <cfRule type="cellIs" dxfId="5" priority="17" operator="greaterThan">
      <formula>1</formula>
    </cfRule>
    <cfRule type="cellIs" priority="18" operator="greaterThanOrEqual">
      <formula>1</formula>
    </cfRule>
    <cfRule type="cellIs" priority="19" operator="greaterThanOrEqual">
      <formula>1</formula>
    </cfRule>
  </conditionalFormatting>
  <conditionalFormatting sqref="F3">
    <cfRule type="cellIs" dxfId="4" priority="13" operator="greaterThan">
      <formula>1</formula>
    </cfRule>
    <cfRule type="cellIs" priority="14" operator="greaterThanOrEqual">
      <formula>1</formula>
    </cfRule>
    <cfRule type="cellIs" priority="15" operator="greaterThanOrEqual">
      <formula>1</formula>
    </cfRule>
  </conditionalFormatting>
  <conditionalFormatting sqref="F6:F10">
    <cfRule type="cellIs" dxfId="3" priority="10" operator="greaterThan">
      <formula>1</formula>
    </cfRule>
    <cfRule type="cellIs" priority="11" operator="greaterThanOrEqual">
      <formula>1</formula>
    </cfRule>
    <cfRule type="cellIs" priority="12" operator="greaterThanOrEqual">
      <formula>1</formula>
    </cfRule>
  </conditionalFormatting>
  <conditionalFormatting sqref="F11:F26">
    <cfRule type="cellIs" dxfId="2" priority="7" operator="greaterThan">
      <formula>1</formula>
    </cfRule>
    <cfRule type="cellIs" priority="8" operator="greaterThanOrEqual">
      <formula>1</formula>
    </cfRule>
    <cfRule type="cellIs" priority="9" operator="greaterThanOrEqual">
      <formula>1</formula>
    </cfRule>
  </conditionalFormatting>
  <conditionalFormatting sqref="F34">
    <cfRule type="cellIs" dxfId="1" priority="4" operator="greaterThan">
      <formula>1</formula>
    </cfRule>
    <cfRule type="cellIs" priority="5" operator="greaterThanOrEqual">
      <formula>1</formula>
    </cfRule>
    <cfRule type="cellIs" priority="6" operator="greaterThanOrEqual">
      <formula>1</formula>
    </cfRule>
  </conditionalFormatting>
  <conditionalFormatting sqref="F31:F32">
    <cfRule type="cellIs" dxfId="0" priority="1" operator="greaterThan">
      <formula>1</formula>
    </cfRule>
    <cfRule type="cellIs" priority="2" operator="greaterThanOrEqual">
      <formula>1</formula>
    </cfRule>
    <cfRule type="cellIs" priority="3" operator="greaterThanOr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1P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Mehrotra, Mehak (Amazon)</dc:creator>
  <cp:lastModifiedBy>Mehrotra, Mehak (Amazon)</cp:lastModifiedBy>
  <dcterms:created xsi:type="dcterms:W3CDTF">2024-01-08T08:37:56Z</dcterms:created>
  <dcterms:modified xsi:type="dcterms:W3CDTF">2024-01-08T08:54:44Z</dcterms:modified>
</cp:coreProperties>
</file>