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nde\Desktop\"/>
    </mc:Choice>
  </mc:AlternateContent>
  <xr:revisionPtr revIDLastSave="0" documentId="13_ncr:1_{6BC4F7F4-42F9-4DD5-A2E2-0FB23B907A25}" xr6:coauthVersionLast="47" xr6:coauthVersionMax="47" xr10:uidLastSave="{00000000-0000-0000-0000-000000000000}"/>
  <bookViews>
    <workbookView xWindow="-110" yWindow="-110" windowWidth="19420" windowHeight="10300" tabRatio="873" xr2:uid="{00000000-000D-0000-FFFF-FFFF00000000}"/>
  </bookViews>
  <sheets>
    <sheet name="2019" sheetId="1" r:id="rId1"/>
    <sheet name="2020" sheetId="2" r:id="rId2"/>
    <sheet name="2021" sheetId="3" r:id="rId3"/>
    <sheet name="Sheet1" sheetId="4" r:id="rId4"/>
    <sheet name="Consolidated TS" sheetId="5" r:id="rId5"/>
    <sheet name="Consolidated Non-TS" sheetId="6" r:id="rId6"/>
    <sheet name="Sheet5" sheetId="8" r:id="rId7"/>
  </sheets>
  <definedNames>
    <definedName name="_xlnm._FilterDatabase" localSheetId="0" hidden="1">'2019'!$A$2:$P$80</definedName>
    <definedName name="_xlnm._FilterDatabase" localSheetId="1" hidden="1">'2020'!$A$1:$P$73</definedName>
    <definedName name="_xlnm._FilterDatabase" localSheetId="2" hidden="1">'2021'!$A$1:$P$171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8" l="1"/>
  <c r="K9" i="8"/>
  <c r="K8" i="8"/>
  <c r="K7" i="8"/>
  <c r="K6" i="8"/>
  <c r="K5" i="8"/>
  <c r="K4" i="8"/>
  <c r="K3" i="8"/>
  <c r="K2" i="8"/>
  <c r="J10" i="8"/>
  <c r="J9" i="8"/>
  <c r="J8" i="8"/>
  <c r="J7" i="8"/>
  <c r="J6" i="8"/>
  <c r="J5" i="8"/>
  <c r="J4" i="8"/>
  <c r="J3" i="8"/>
  <c r="J2" i="8"/>
  <c r="I10" i="8"/>
  <c r="I9" i="8"/>
  <c r="I8" i="8"/>
  <c r="I7" i="8"/>
  <c r="I6" i="8"/>
  <c r="I5" i="8"/>
  <c r="I4" i="8"/>
  <c r="I3" i="8"/>
  <c r="I2" i="8"/>
  <c r="H10" i="8"/>
  <c r="H9" i="8"/>
  <c r="H8" i="8"/>
  <c r="H7" i="8"/>
  <c r="H6" i="8"/>
  <c r="H5" i="8"/>
  <c r="H4" i="8"/>
  <c r="H3" i="8"/>
  <c r="H2" i="8"/>
  <c r="G10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E10" i="8"/>
  <c r="E9" i="8"/>
  <c r="E8" i="8"/>
  <c r="E7" i="8"/>
  <c r="E6" i="8"/>
  <c r="E5" i="8"/>
  <c r="E4" i="8"/>
  <c r="E3" i="8"/>
  <c r="E2" i="8"/>
  <c r="D10" i="8"/>
  <c r="D9" i="8"/>
  <c r="D8" i="8"/>
  <c r="D7" i="8"/>
  <c r="D6" i="8"/>
  <c r="D5" i="8"/>
  <c r="D4" i="8"/>
  <c r="D3" i="8"/>
  <c r="D2" i="8"/>
  <c r="C10" i="8"/>
  <c r="C9" i="8"/>
  <c r="C8" i="8"/>
  <c r="C7" i="8"/>
  <c r="C6" i="8"/>
  <c r="C5" i="8"/>
  <c r="C4" i="8"/>
  <c r="C3" i="8"/>
  <c r="C2" i="8"/>
  <c r="Q5" i="8"/>
  <c r="R5" i="8"/>
  <c r="S5" i="8"/>
  <c r="T5" i="8"/>
  <c r="U5" i="8"/>
  <c r="V5" i="8"/>
  <c r="Q4" i="8"/>
  <c r="R4" i="8"/>
  <c r="S4" i="8"/>
  <c r="T4" i="8"/>
  <c r="U4" i="8"/>
  <c r="V4" i="8"/>
  <c r="Q3" i="8"/>
  <c r="R3" i="8"/>
  <c r="S3" i="8"/>
  <c r="T3" i="8"/>
  <c r="U3" i="8"/>
  <c r="V3" i="8"/>
  <c r="Q2" i="8"/>
  <c r="R2" i="8"/>
  <c r="S2" i="8"/>
  <c r="T2" i="8"/>
  <c r="U2" i="8"/>
  <c r="V2" i="8"/>
  <c r="P5" i="8"/>
  <c r="P4" i="8"/>
  <c r="P3" i="8"/>
  <c r="P2" i="8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" i="6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3" i="5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" i="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3" i="5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AA46" i="6"/>
  <c r="Z46" i="6"/>
  <c r="Y46" i="6"/>
  <c r="X46" i="6"/>
  <c r="W46" i="6"/>
  <c r="U46" i="6"/>
  <c r="T46" i="6"/>
  <c r="AA45" i="6"/>
  <c r="Z45" i="6"/>
  <c r="Y45" i="6"/>
  <c r="X45" i="6"/>
  <c r="W45" i="6"/>
  <c r="U45" i="6"/>
  <c r="T45" i="6"/>
  <c r="AA44" i="6"/>
  <c r="Z44" i="6"/>
  <c r="Y44" i="6"/>
  <c r="X44" i="6"/>
  <c r="W44" i="6"/>
  <c r="U44" i="6"/>
  <c r="T44" i="6"/>
  <c r="AA43" i="6"/>
  <c r="Z43" i="6"/>
  <c r="Y43" i="6"/>
  <c r="X43" i="6"/>
  <c r="W43" i="6"/>
  <c r="U43" i="6"/>
  <c r="T43" i="6"/>
  <c r="AA42" i="6"/>
  <c r="Z42" i="6"/>
  <c r="Y42" i="6"/>
  <c r="X42" i="6"/>
  <c r="W42" i="6"/>
  <c r="U42" i="6"/>
  <c r="T42" i="6"/>
  <c r="AA41" i="6"/>
  <c r="Z41" i="6"/>
  <c r="Y41" i="6"/>
  <c r="X41" i="6"/>
  <c r="W41" i="6"/>
  <c r="U41" i="6"/>
  <c r="T41" i="6"/>
  <c r="AA40" i="6"/>
  <c r="Z40" i="6"/>
  <c r="Y40" i="6"/>
  <c r="X40" i="6"/>
  <c r="W40" i="6"/>
  <c r="U40" i="6"/>
  <c r="T40" i="6"/>
  <c r="AA39" i="6"/>
  <c r="Z39" i="6"/>
  <c r="Y39" i="6"/>
  <c r="X39" i="6"/>
  <c r="W39" i="6"/>
  <c r="U39" i="6"/>
  <c r="T39" i="6"/>
  <c r="AA38" i="6"/>
  <c r="Z38" i="6"/>
  <c r="Y38" i="6"/>
  <c r="X38" i="6"/>
  <c r="W38" i="6"/>
  <c r="U38" i="6"/>
  <c r="T38" i="6"/>
  <c r="AA37" i="6"/>
  <c r="Z37" i="6"/>
  <c r="Y37" i="6"/>
  <c r="X37" i="6"/>
  <c r="W37" i="6"/>
  <c r="U37" i="6"/>
  <c r="T37" i="6"/>
  <c r="AA36" i="6"/>
  <c r="Z36" i="6"/>
  <c r="Y36" i="6"/>
  <c r="X36" i="6"/>
  <c r="W36" i="6"/>
  <c r="U36" i="6"/>
  <c r="T36" i="6"/>
  <c r="AA35" i="6"/>
  <c r="Z35" i="6"/>
  <c r="Y35" i="6"/>
  <c r="X35" i="6"/>
  <c r="W35" i="6"/>
  <c r="U35" i="6"/>
  <c r="T35" i="6"/>
  <c r="AA34" i="6"/>
  <c r="Z34" i="6"/>
  <c r="Y34" i="6"/>
  <c r="X34" i="6"/>
  <c r="W34" i="6"/>
  <c r="U34" i="6"/>
  <c r="T34" i="6"/>
  <c r="AA33" i="6"/>
  <c r="Z33" i="6"/>
  <c r="Y33" i="6"/>
  <c r="X33" i="6"/>
  <c r="W33" i="6"/>
  <c r="U33" i="6"/>
  <c r="T33" i="6"/>
  <c r="AA32" i="6"/>
  <c r="Z32" i="6"/>
  <c r="Y32" i="6"/>
  <c r="X32" i="6"/>
  <c r="W32" i="6"/>
  <c r="U32" i="6"/>
  <c r="T32" i="6"/>
  <c r="AA31" i="6"/>
  <c r="Z31" i="6"/>
  <c r="Y31" i="6"/>
  <c r="X31" i="6"/>
  <c r="W31" i="6"/>
  <c r="U31" i="6"/>
  <c r="T31" i="6"/>
  <c r="AA30" i="6"/>
  <c r="Z30" i="6"/>
  <c r="Y30" i="6"/>
  <c r="X30" i="6"/>
  <c r="W30" i="6"/>
  <c r="U30" i="6"/>
  <c r="T30" i="6"/>
  <c r="AA29" i="6"/>
  <c r="Z29" i="6"/>
  <c r="Y29" i="6"/>
  <c r="X29" i="6"/>
  <c r="W29" i="6"/>
  <c r="U29" i="6"/>
  <c r="T29" i="6"/>
  <c r="AA28" i="6"/>
  <c r="Z28" i="6"/>
  <c r="Y28" i="6"/>
  <c r="X28" i="6"/>
  <c r="W28" i="6"/>
  <c r="U28" i="6"/>
  <c r="T28" i="6"/>
  <c r="AA27" i="6"/>
  <c r="Z27" i="6"/>
  <c r="Y27" i="6"/>
  <c r="X27" i="6"/>
  <c r="W27" i="6"/>
  <c r="U27" i="6"/>
  <c r="T27" i="6"/>
  <c r="AA26" i="6"/>
  <c r="Z26" i="6"/>
  <c r="Y26" i="6"/>
  <c r="X26" i="6"/>
  <c r="W26" i="6"/>
  <c r="U26" i="6"/>
  <c r="T26" i="6"/>
  <c r="AA25" i="6"/>
  <c r="Z25" i="6"/>
  <c r="Y25" i="6"/>
  <c r="X25" i="6"/>
  <c r="W25" i="6"/>
  <c r="U25" i="6"/>
  <c r="T25" i="6"/>
  <c r="AA24" i="6"/>
  <c r="Z24" i="6"/>
  <c r="Y24" i="6"/>
  <c r="X24" i="6"/>
  <c r="W24" i="6"/>
  <c r="U24" i="6"/>
  <c r="T24" i="6"/>
  <c r="AA23" i="6"/>
  <c r="Z23" i="6"/>
  <c r="Y23" i="6"/>
  <c r="X23" i="6"/>
  <c r="W23" i="6"/>
  <c r="U23" i="6"/>
  <c r="T23" i="6"/>
  <c r="AA22" i="6"/>
  <c r="Z22" i="6"/>
  <c r="Y22" i="6"/>
  <c r="X22" i="6"/>
  <c r="W22" i="6"/>
  <c r="U22" i="6"/>
  <c r="T22" i="6"/>
  <c r="AA21" i="6"/>
  <c r="Z21" i="6"/>
  <c r="Y21" i="6"/>
  <c r="X21" i="6"/>
  <c r="W21" i="6"/>
  <c r="U21" i="6"/>
  <c r="T21" i="6"/>
  <c r="AA20" i="6"/>
  <c r="Z20" i="6"/>
  <c r="Y20" i="6"/>
  <c r="X20" i="6"/>
  <c r="W20" i="6"/>
  <c r="U20" i="6"/>
  <c r="T20" i="6"/>
  <c r="AA19" i="6"/>
  <c r="Z19" i="6"/>
  <c r="Y19" i="6"/>
  <c r="X19" i="6"/>
  <c r="W19" i="6"/>
  <c r="U19" i="6"/>
  <c r="T19" i="6"/>
  <c r="AA18" i="6"/>
  <c r="Z18" i="6"/>
  <c r="Y18" i="6"/>
  <c r="X18" i="6"/>
  <c r="W18" i="6"/>
  <c r="U18" i="6"/>
  <c r="T18" i="6"/>
  <c r="AA17" i="6"/>
  <c r="Z17" i="6"/>
  <c r="Y17" i="6"/>
  <c r="X17" i="6"/>
  <c r="W17" i="6"/>
  <c r="U17" i="6"/>
  <c r="T17" i="6"/>
  <c r="AA16" i="6"/>
  <c r="Z16" i="6"/>
  <c r="Y16" i="6"/>
  <c r="X16" i="6"/>
  <c r="W16" i="6"/>
  <c r="U16" i="6"/>
  <c r="T16" i="6"/>
  <c r="AA15" i="6"/>
  <c r="Z15" i="6"/>
  <c r="Y15" i="6"/>
  <c r="X15" i="6"/>
  <c r="W15" i="6"/>
  <c r="U15" i="6"/>
  <c r="T15" i="6"/>
  <c r="AA14" i="6"/>
  <c r="Z14" i="6"/>
  <c r="Y14" i="6"/>
  <c r="X14" i="6"/>
  <c r="W14" i="6"/>
  <c r="U14" i="6"/>
  <c r="T14" i="6"/>
  <c r="AA13" i="6"/>
  <c r="Z13" i="6"/>
  <c r="Y13" i="6"/>
  <c r="X13" i="6"/>
  <c r="W13" i="6"/>
  <c r="U13" i="6"/>
  <c r="T13" i="6"/>
  <c r="AA12" i="6"/>
  <c r="Z12" i="6"/>
  <c r="Y12" i="6"/>
  <c r="X12" i="6"/>
  <c r="W12" i="6"/>
  <c r="U12" i="6"/>
  <c r="T12" i="6"/>
  <c r="AA11" i="6"/>
  <c r="Z11" i="6"/>
  <c r="Y11" i="6"/>
  <c r="X11" i="6"/>
  <c r="W11" i="6"/>
  <c r="U11" i="6"/>
  <c r="T11" i="6"/>
  <c r="AA10" i="6"/>
  <c r="Z10" i="6"/>
  <c r="Y10" i="6"/>
  <c r="X10" i="6"/>
  <c r="W10" i="6"/>
  <c r="U10" i="6"/>
  <c r="T10" i="6"/>
  <c r="AA9" i="6"/>
  <c r="Z9" i="6"/>
  <c r="Y9" i="6"/>
  <c r="X9" i="6"/>
  <c r="W9" i="6"/>
  <c r="U9" i="6"/>
  <c r="T9" i="6"/>
  <c r="AA8" i="6"/>
  <c r="Z8" i="6"/>
  <c r="Y8" i="6"/>
  <c r="X8" i="6"/>
  <c r="W8" i="6"/>
  <c r="U8" i="6"/>
  <c r="T8" i="6"/>
  <c r="AA7" i="6"/>
  <c r="Z7" i="6"/>
  <c r="Y7" i="6"/>
  <c r="X7" i="6"/>
  <c r="W7" i="6"/>
  <c r="U7" i="6"/>
  <c r="T7" i="6"/>
  <c r="AA6" i="6"/>
  <c r="Z6" i="6"/>
  <c r="Y6" i="6"/>
  <c r="X6" i="6"/>
  <c r="W6" i="6"/>
  <c r="U6" i="6"/>
  <c r="T6" i="6"/>
  <c r="AA5" i="6"/>
  <c r="Z5" i="6"/>
  <c r="Y5" i="6"/>
  <c r="X5" i="6"/>
  <c r="W5" i="6"/>
  <c r="U5" i="6"/>
  <c r="T5" i="6"/>
  <c r="AA4" i="6"/>
  <c r="Z4" i="6"/>
  <c r="Y4" i="6"/>
  <c r="X4" i="6"/>
  <c r="W4" i="6"/>
  <c r="U4" i="6"/>
  <c r="T4" i="6"/>
  <c r="AA3" i="6"/>
  <c r="Z3" i="6"/>
  <c r="Y3" i="6"/>
  <c r="X3" i="6"/>
  <c r="W3" i="6"/>
  <c r="U3" i="6"/>
  <c r="T3" i="6"/>
  <c r="AA2" i="6"/>
  <c r="Z2" i="6"/>
  <c r="Y2" i="6"/>
  <c r="X2" i="6"/>
  <c r="W2" i="6"/>
  <c r="U2" i="6"/>
  <c r="T2" i="6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3" i="5"/>
  <c r="S14" i="6"/>
  <c r="S13" i="6"/>
  <c r="S12" i="6"/>
  <c r="S11" i="6"/>
  <c r="S10" i="6"/>
  <c r="S9" i="6"/>
  <c r="S8" i="6"/>
  <c r="S7" i="6"/>
  <c r="S6" i="6"/>
  <c r="R14" i="6"/>
  <c r="R13" i="6"/>
  <c r="R12" i="6"/>
  <c r="R11" i="6"/>
  <c r="R10" i="6"/>
  <c r="R9" i="6"/>
  <c r="R8" i="6"/>
  <c r="R7" i="6"/>
  <c r="R6" i="6"/>
  <c r="S15" i="5"/>
  <c r="S14" i="5"/>
  <c r="S13" i="5"/>
  <c r="S12" i="5"/>
  <c r="S11" i="5"/>
  <c r="S10" i="5"/>
  <c r="S9" i="5"/>
  <c r="S8" i="5"/>
  <c r="S7" i="5"/>
  <c r="R15" i="5"/>
  <c r="R14" i="5"/>
  <c r="R13" i="5"/>
  <c r="R12" i="5"/>
  <c r="R11" i="5"/>
  <c r="R10" i="5"/>
  <c r="R9" i="5"/>
  <c r="R8" i="5"/>
  <c r="R7" i="5"/>
</calcChain>
</file>

<file path=xl/sharedStrings.xml><?xml version="1.0" encoding="utf-8"?>
<sst xmlns="http://schemas.openxmlformats.org/spreadsheetml/2006/main" count="682" uniqueCount="51">
  <si>
    <t>DATE</t>
  </si>
  <si>
    <t>TIME</t>
  </si>
  <si>
    <t>LCL</t>
  </si>
  <si>
    <t>CCL</t>
  </si>
  <si>
    <t>LFC</t>
  </si>
  <si>
    <t>TTI</t>
  </si>
  <si>
    <t>KI</t>
  </si>
  <si>
    <t>LI</t>
  </si>
  <si>
    <t>SI</t>
  </si>
  <si>
    <t xml:space="preserve">BI </t>
  </si>
  <si>
    <t>HI</t>
  </si>
  <si>
    <t>DCI</t>
  </si>
  <si>
    <t>SWEAT</t>
  </si>
  <si>
    <t>CAPE</t>
  </si>
  <si>
    <t>-</t>
  </si>
  <si>
    <t>F/L (ft)</t>
  </si>
  <si>
    <t>41..3</t>
  </si>
  <si>
    <t>TS</t>
  </si>
  <si>
    <t>Avg of TS Days Indices</t>
  </si>
  <si>
    <t>BI</t>
  </si>
  <si>
    <t>Avg of Non-TS Days Indices</t>
  </si>
  <si>
    <t>Ser</t>
  </si>
  <si>
    <t>Description</t>
  </si>
  <si>
    <t xml:space="preserve">Mean </t>
  </si>
  <si>
    <t>SD</t>
  </si>
  <si>
    <t>Index</t>
  </si>
  <si>
    <t>Threshold</t>
  </si>
  <si>
    <t>POD</t>
  </si>
  <si>
    <t>FAR</t>
  </si>
  <si>
    <t>CSI</t>
  </si>
  <si>
    <t>TSS</t>
  </si>
  <si>
    <t>HSS</t>
  </si>
  <si>
    <t>MR</t>
  </si>
  <si>
    <t>CNON</t>
  </si>
  <si>
    <t>BIAS</t>
  </si>
  <si>
    <t>PC</t>
  </si>
  <si>
    <t>&gt;42</t>
  </si>
  <si>
    <t>&gt;28</t>
  </si>
  <si>
    <t>&lt;-2</t>
  </si>
  <si>
    <t>&lt;1</t>
  </si>
  <si>
    <t>&gt;95</t>
  </si>
  <si>
    <t>&lt;34</t>
  </si>
  <si>
    <t>&gt;35</t>
  </si>
  <si>
    <t>&gt;19</t>
  </si>
  <si>
    <t>&gt;1300</t>
  </si>
  <si>
    <t>A</t>
  </si>
  <si>
    <t>B</t>
  </si>
  <si>
    <t>C</t>
  </si>
  <si>
    <t>D</t>
  </si>
  <si>
    <t>Threshol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</si>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</sst>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19"/>
  <sheetViews>
    <sheetView tabSelected="1" zoomScale="70" zoomScaleNormal="70" workbookViewId="0">
      <selection activeCell="Q7" sqref="Q7"/>
    </sheetView>
  </sheetViews>
  <sheetFormatPr defaultColWidth="9.1796875" defaultRowHeight="15.5" x14ac:dyDescent="0.35"/>
  <cols>
    <col min="1" max="1" width="13" style="1" bestFit="1" customWidth="1"/>
    <col min="2" max="5" width="9.1796875" style="1"/>
    <col min="6" max="6" width="13" style="1" bestFit="1" customWidth="1"/>
    <col min="7" max="12" width="9.1796875" style="1"/>
    <col min="13" max="13" width="14.08984375" style="1" customWidth="1"/>
    <col min="14" max="14" width="12" style="1" customWidth="1"/>
    <col min="15" max="15" width="11.90625" style="1" customWidth="1"/>
    <col min="16" max="16384" width="9.1796875" style="1"/>
  </cols>
  <sheetData>
    <row r="2" spans="1:23" x14ac:dyDescent="0.35">
      <c r="A2" s="2" t="s">
        <v>0</v>
      </c>
      <c r="B2" s="2" t="s">
        <v>1</v>
      </c>
      <c r="C2" s="2" t="s">
        <v>15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1" t="s">
        <v>17</v>
      </c>
    </row>
    <row r="3" spans="1:23" x14ac:dyDescent="0.35">
      <c r="A3" s="4">
        <v>43619</v>
      </c>
      <c r="B3" s="7">
        <v>1630</v>
      </c>
      <c r="C3" s="8">
        <v>16145</v>
      </c>
      <c r="D3" s="3">
        <v>950</v>
      </c>
      <c r="E3" s="3">
        <v>933</v>
      </c>
      <c r="F3" s="3">
        <v>885</v>
      </c>
      <c r="G3" s="5">
        <v>43</v>
      </c>
      <c r="H3" s="5">
        <v>24.7</v>
      </c>
      <c r="I3" s="5">
        <v>-7.3</v>
      </c>
      <c r="J3" s="5">
        <v>1.1000000000000001</v>
      </c>
      <c r="K3" s="5">
        <v>95.8</v>
      </c>
      <c r="L3" s="5">
        <v>25.3</v>
      </c>
      <c r="M3" s="5">
        <v>44.6</v>
      </c>
      <c r="N3" s="5">
        <v>-7.9</v>
      </c>
      <c r="O3" s="5" t="s">
        <v>14</v>
      </c>
      <c r="P3" s="1" t="s">
        <v>17</v>
      </c>
    </row>
    <row r="4" spans="1:23" x14ac:dyDescent="0.35">
      <c r="A4" s="4">
        <v>43620</v>
      </c>
      <c r="B4" s="7">
        <v>430</v>
      </c>
      <c r="C4" s="8">
        <v>16790</v>
      </c>
      <c r="D4" s="3">
        <v>972</v>
      </c>
      <c r="E4" s="3">
        <v>943</v>
      </c>
      <c r="F4" s="3">
        <v>895</v>
      </c>
      <c r="G4" s="5">
        <v>38.4</v>
      </c>
      <c r="H4" s="5">
        <v>27.9</v>
      </c>
      <c r="I4" s="5">
        <v>-6.9</v>
      </c>
      <c r="J4" s="5">
        <v>4.5</v>
      </c>
      <c r="K4" s="5">
        <v>95.9</v>
      </c>
      <c r="L4" s="5">
        <v>20.5</v>
      </c>
      <c r="M4" s="5">
        <v>36.299999999999997</v>
      </c>
      <c r="N4" s="5">
        <v>26.9</v>
      </c>
      <c r="O4" s="5" t="s">
        <v>14</v>
      </c>
    </row>
    <row r="5" spans="1:23" x14ac:dyDescent="0.35">
      <c r="A5" s="4">
        <v>43688</v>
      </c>
      <c r="B5" s="7">
        <v>1630</v>
      </c>
      <c r="C5" s="8">
        <v>16585</v>
      </c>
      <c r="D5" s="3">
        <v>938</v>
      </c>
      <c r="E5" s="3" t="s">
        <v>14</v>
      </c>
      <c r="F5" s="3" t="s">
        <v>14</v>
      </c>
      <c r="G5" s="5">
        <v>44.7</v>
      </c>
      <c r="H5" s="5">
        <v>28.4</v>
      </c>
      <c r="I5" s="5">
        <v>-5.5</v>
      </c>
      <c r="J5" s="5">
        <v>-1</v>
      </c>
      <c r="K5" s="5">
        <v>95.1</v>
      </c>
      <c r="L5" s="5">
        <v>20.7</v>
      </c>
      <c r="M5" s="5">
        <v>45.1</v>
      </c>
      <c r="N5" s="5">
        <v>76.2</v>
      </c>
      <c r="O5" s="5" t="s">
        <v>14</v>
      </c>
    </row>
    <row r="6" spans="1:23" x14ac:dyDescent="0.35">
      <c r="A6" s="4">
        <v>43689</v>
      </c>
      <c r="B6" s="6">
        <v>530</v>
      </c>
      <c r="C6" s="8">
        <v>16134</v>
      </c>
      <c r="D6" s="3">
        <v>996</v>
      </c>
      <c r="E6" s="3">
        <v>970</v>
      </c>
      <c r="F6" s="3">
        <v>970</v>
      </c>
      <c r="G6" s="5">
        <v>41.8</v>
      </c>
      <c r="H6" s="5">
        <v>30.3</v>
      </c>
      <c r="I6" s="5">
        <v>-4</v>
      </c>
      <c r="J6" s="5">
        <v>0.4</v>
      </c>
      <c r="K6" s="5">
        <v>93.5</v>
      </c>
      <c r="L6" s="5">
        <v>10.4</v>
      </c>
      <c r="M6" s="5">
        <v>37.6</v>
      </c>
      <c r="N6" s="5">
        <v>157</v>
      </c>
      <c r="O6" s="5">
        <v>1358.9</v>
      </c>
    </row>
    <row r="7" spans="1:23" x14ac:dyDescent="0.35">
      <c r="A7" s="4">
        <v>43691</v>
      </c>
      <c r="B7" s="7">
        <v>530</v>
      </c>
      <c r="C7" s="8">
        <v>16401</v>
      </c>
      <c r="D7" s="3">
        <v>958</v>
      </c>
      <c r="E7" s="3">
        <v>950</v>
      </c>
      <c r="F7" s="3">
        <v>947</v>
      </c>
      <c r="G7" s="5">
        <v>42.3</v>
      </c>
      <c r="H7" s="5">
        <v>29</v>
      </c>
      <c r="I7" s="5">
        <v>-4.3</v>
      </c>
      <c r="J7" s="5">
        <v>0.3</v>
      </c>
      <c r="K7" s="5">
        <v>98.5</v>
      </c>
      <c r="L7" s="5">
        <v>14.2</v>
      </c>
      <c r="M7" s="5">
        <v>41</v>
      </c>
      <c r="N7" s="5">
        <v>208.8</v>
      </c>
      <c r="O7" s="5" t="s">
        <v>14</v>
      </c>
    </row>
    <row r="8" spans="1:23" x14ac:dyDescent="0.35">
      <c r="A8" s="4">
        <v>43704</v>
      </c>
      <c r="B8" s="7">
        <v>1630</v>
      </c>
      <c r="C8" s="8">
        <v>17892</v>
      </c>
      <c r="D8" s="8">
        <v>943</v>
      </c>
      <c r="E8" s="3">
        <v>938</v>
      </c>
      <c r="F8" s="3">
        <v>936</v>
      </c>
      <c r="G8" s="3">
        <v>38.5</v>
      </c>
      <c r="H8" s="5">
        <v>34.4</v>
      </c>
      <c r="I8" s="5">
        <v>-2.5</v>
      </c>
      <c r="J8" s="5">
        <v>1.8</v>
      </c>
      <c r="K8" s="5">
        <v>92.6</v>
      </c>
      <c r="L8" s="5">
        <v>5.4</v>
      </c>
      <c r="M8" s="5">
        <v>40.6</v>
      </c>
      <c r="N8" s="5">
        <v>-81.5</v>
      </c>
      <c r="O8" s="5"/>
    </row>
    <row r="9" spans="1:23" x14ac:dyDescent="0.35">
      <c r="A9" s="4">
        <v>43705</v>
      </c>
      <c r="B9" s="7">
        <v>1730</v>
      </c>
      <c r="C9" s="8">
        <v>17605</v>
      </c>
      <c r="D9" s="3">
        <v>952</v>
      </c>
      <c r="E9" s="3">
        <v>942</v>
      </c>
      <c r="F9" s="3">
        <v>935</v>
      </c>
      <c r="G9" s="5">
        <v>37.799999999999997</v>
      </c>
      <c r="H9" s="5">
        <v>66.400000000000006</v>
      </c>
      <c r="I9" s="5">
        <v>-2.4</v>
      </c>
      <c r="J9" s="5">
        <v>2.6</v>
      </c>
      <c r="K9" s="5">
        <v>93.9</v>
      </c>
      <c r="L9" s="5">
        <v>12.5</v>
      </c>
      <c r="M9" s="5">
        <v>4.5999999999999996</v>
      </c>
      <c r="N9" s="5">
        <v>48.1</v>
      </c>
      <c r="O9" s="5">
        <v>1930.6</v>
      </c>
    </row>
    <row r="10" spans="1:23" x14ac:dyDescent="0.35">
      <c r="A10" s="4">
        <v>43712</v>
      </c>
      <c r="B10" s="7">
        <v>530</v>
      </c>
      <c r="C10" s="8">
        <v>16952</v>
      </c>
      <c r="D10" s="3">
        <v>982</v>
      </c>
      <c r="E10" s="3">
        <v>920</v>
      </c>
      <c r="F10" s="3">
        <v>850</v>
      </c>
      <c r="G10" s="5">
        <v>41.1</v>
      </c>
      <c r="H10" s="5">
        <v>35.200000000000003</v>
      </c>
      <c r="I10" s="5">
        <v>-1.5</v>
      </c>
      <c r="J10" s="5">
        <v>1</v>
      </c>
      <c r="K10" s="5">
        <v>90.6</v>
      </c>
      <c r="L10" s="5">
        <v>6.2</v>
      </c>
      <c r="M10" s="5">
        <v>36.799999999999997</v>
      </c>
      <c r="N10" s="5">
        <v>122.3</v>
      </c>
      <c r="O10" s="5">
        <v>404.5</v>
      </c>
    </row>
    <row r="11" spans="1:23" x14ac:dyDescent="0.35">
      <c r="A11" s="4">
        <v>43713</v>
      </c>
      <c r="B11" s="7">
        <v>630</v>
      </c>
      <c r="C11" s="8">
        <v>16675</v>
      </c>
      <c r="D11" s="3">
        <v>982</v>
      </c>
      <c r="E11" s="3">
        <v>940</v>
      </c>
      <c r="F11" s="3">
        <v>965</v>
      </c>
      <c r="G11" s="5">
        <v>40.700000000000003</v>
      </c>
      <c r="H11" s="5">
        <v>33.799999999999997</v>
      </c>
      <c r="I11" s="5">
        <v>-2.1</v>
      </c>
      <c r="J11" s="5">
        <v>1.3</v>
      </c>
      <c r="K11" s="5">
        <v>95.7</v>
      </c>
      <c r="L11" s="5">
        <v>10.6</v>
      </c>
      <c r="M11" s="5">
        <v>37</v>
      </c>
      <c r="N11" s="5">
        <v>-3.7</v>
      </c>
      <c r="O11" s="5" t="s">
        <v>14</v>
      </c>
      <c r="P11" s="1" t="s">
        <v>17</v>
      </c>
      <c r="T11" s="13" t="s">
        <v>18</v>
      </c>
      <c r="U11" s="13"/>
      <c r="V11" s="13"/>
      <c r="W11" s="13"/>
    </row>
    <row r="12" spans="1:23" x14ac:dyDescent="0.35">
      <c r="A12" s="4">
        <v>43714</v>
      </c>
      <c r="B12" s="7">
        <v>430</v>
      </c>
      <c r="C12" s="8">
        <v>16496</v>
      </c>
      <c r="D12" s="3">
        <v>950</v>
      </c>
      <c r="E12" s="3">
        <v>925</v>
      </c>
      <c r="F12" s="3">
        <v>965</v>
      </c>
      <c r="G12" s="5">
        <v>40.200000000000003</v>
      </c>
      <c r="H12" s="5">
        <v>34.799999999999997</v>
      </c>
      <c r="I12" s="5">
        <v>-1.5</v>
      </c>
      <c r="J12" s="5">
        <v>1.3</v>
      </c>
      <c r="K12" s="5">
        <v>96</v>
      </c>
      <c r="L12" s="5">
        <v>9.6</v>
      </c>
      <c r="M12" s="5">
        <v>39.6</v>
      </c>
      <c r="N12" s="5">
        <v>-15.1</v>
      </c>
      <c r="O12" s="5" t="s">
        <v>14</v>
      </c>
    </row>
    <row r="13" spans="1:23" x14ac:dyDescent="0.35">
      <c r="A13" s="4">
        <v>43717</v>
      </c>
      <c r="B13" s="7">
        <v>430</v>
      </c>
      <c r="C13" s="8">
        <v>17902</v>
      </c>
      <c r="D13" s="3">
        <v>974</v>
      </c>
      <c r="E13" s="3">
        <v>965</v>
      </c>
      <c r="F13" s="3">
        <v>957</v>
      </c>
      <c r="G13" s="5">
        <v>40.200000000000003</v>
      </c>
      <c r="H13" s="5">
        <v>34.799999999999997</v>
      </c>
      <c r="I13" s="5">
        <v>-3.1</v>
      </c>
      <c r="J13" s="5">
        <v>-0.2</v>
      </c>
      <c r="K13" s="5">
        <v>96</v>
      </c>
      <c r="L13" s="5">
        <v>9.6</v>
      </c>
      <c r="M13" s="5">
        <v>38.799999999999997</v>
      </c>
      <c r="N13" s="5">
        <v>-15.1</v>
      </c>
      <c r="O13" s="5" t="s">
        <v>14</v>
      </c>
    </row>
    <row r="14" spans="1:23" x14ac:dyDescent="0.35">
      <c r="A14" s="4">
        <v>43719</v>
      </c>
      <c r="B14" s="7">
        <v>530</v>
      </c>
      <c r="C14" s="8">
        <v>18041</v>
      </c>
      <c r="D14" s="3">
        <v>988</v>
      </c>
      <c r="E14" s="3">
        <v>950</v>
      </c>
      <c r="F14" s="3">
        <v>920</v>
      </c>
      <c r="G14" s="5">
        <v>40.4</v>
      </c>
      <c r="H14" s="5">
        <v>32.4</v>
      </c>
      <c r="I14" s="5">
        <v>-2.1</v>
      </c>
      <c r="J14" s="5">
        <v>1</v>
      </c>
      <c r="K14" s="5">
        <v>97.8</v>
      </c>
      <c r="L14" s="5">
        <v>23.3</v>
      </c>
      <c r="M14" s="5">
        <v>37.200000000000003</v>
      </c>
      <c r="N14" s="5">
        <v>30.2</v>
      </c>
      <c r="O14" s="5">
        <v>1211</v>
      </c>
    </row>
    <row r="15" spans="1:23" x14ac:dyDescent="0.35">
      <c r="A15" s="4">
        <v>43720</v>
      </c>
      <c r="B15" s="7">
        <v>330</v>
      </c>
      <c r="C15" s="8">
        <v>16380</v>
      </c>
      <c r="D15" s="3">
        <v>980</v>
      </c>
      <c r="E15" s="3">
        <v>968</v>
      </c>
      <c r="F15" s="3">
        <v>960</v>
      </c>
      <c r="G15" s="5">
        <v>40.9</v>
      </c>
      <c r="H15" s="5">
        <v>25.6</v>
      </c>
      <c r="I15" s="5">
        <v>-4.5</v>
      </c>
      <c r="J15" s="5">
        <v>0.9</v>
      </c>
      <c r="K15" s="5">
        <v>93.5</v>
      </c>
      <c r="L15" s="5">
        <v>27.7</v>
      </c>
      <c r="M15" s="5">
        <v>38.4</v>
      </c>
      <c r="N15" s="5">
        <v>-60.7</v>
      </c>
      <c r="O15" s="5" t="s">
        <v>14</v>
      </c>
    </row>
    <row r="16" spans="1:23" x14ac:dyDescent="0.35">
      <c r="A16" s="4">
        <v>43724</v>
      </c>
      <c r="B16" s="7">
        <v>530</v>
      </c>
      <c r="C16" s="8">
        <v>16272</v>
      </c>
      <c r="D16" s="3">
        <v>1000</v>
      </c>
      <c r="E16" s="3" t="s">
        <v>14</v>
      </c>
      <c r="F16" s="3" t="s">
        <v>14</v>
      </c>
      <c r="G16" s="5">
        <v>42.5</v>
      </c>
      <c r="H16" s="5">
        <v>35.200000000000003</v>
      </c>
      <c r="I16" s="5">
        <v>-4.3</v>
      </c>
      <c r="J16" s="5">
        <v>0.3</v>
      </c>
      <c r="K16" s="5">
        <v>95.2</v>
      </c>
      <c r="L16" s="5">
        <v>6.7</v>
      </c>
      <c r="M16" s="5">
        <v>38.1</v>
      </c>
      <c r="N16" s="5">
        <v>-3.6</v>
      </c>
      <c r="O16" s="5">
        <v>1747.1</v>
      </c>
    </row>
    <row r="17" spans="1:21" x14ac:dyDescent="0.35">
      <c r="A17" s="4">
        <v>43725</v>
      </c>
      <c r="B17" s="7">
        <v>530</v>
      </c>
      <c r="C17" s="8">
        <v>16639</v>
      </c>
      <c r="D17" s="3">
        <v>990</v>
      </c>
      <c r="E17" s="3">
        <v>950</v>
      </c>
      <c r="F17" s="3">
        <v>910</v>
      </c>
      <c r="G17" s="5">
        <v>39.5</v>
      </c>
      <c r="H17" s="5">
        <v>30.2</v>
      </c>
      <c r="I17" s="5">
        <v>-1.7</v>
      </c>
      <c r="J17" s="5">
        <v>1.7</v>
      </c>
      <c r="K17" s="5">
        <v>93.8</v>
      </c>
      <c r="L17" s="5">
        <v>15.3</v>
      </c>
      <c r="M17" s="5">
        <v>34.1</v>
      </c>
      <c r="N17" s="5">
        <v>46.8</v>
      </c>
      <c r="O17" s="5" t="s">
        <v>14</v>
      </c>
    </row>
    <row r="18" spans="1:21" x14ac:dyDescent="0.35">
      <c r="A18" s="4">
        <v>43726</v>
      </c>
      <c r="B18" s="7">
        <v>530</v>
      </c>
      <c r="C18" s="8">
        <v>17278</v>
      </c>
      <c r="D18" s="3">
        <v>990</v>
      </c>
      <c r="E18" s="3">
        <v>970</v>
      </c>
      <c r="F18" s="3">
        <v>925</v>
      </c>
      <c r="G18" s="5">
        <v>39.700000000000003</v>
      </c>
      <c r="H18" s="5">
        <v>34.1</v>
      </c>
      <c r="I18" s="5">
        <v>-2.2000000000000002</v>
      </c>
      <c r="J18" s="5">
        <v>3.5</v>
      </c>
      <c r="K18" s="5">
        <v>94.9</v>
      </c>
      <c r="L18" s="5">
        <v>10.4</v>
      </c>
      <c r="M18" s="5">
        <v>36.200000000000003</v>
      </c>
      <c r="N18" s="5">
        <v>-63.7</v>
      </c>
      <c r="O18" s="5">
        <v>1207.9000000000001</v>
      </c>
    </row>
    <row r="19" spans="1:21" x14ac:dyDescent="0.35">
      <c r="A19" s="4">
        <v>43727</v>
      </c>
      <c r="B19" s="7">
        <v>430</v>
      </c>
      <c r="C19" s="8">
        <v>16615</v>
      </c>
      <c r="D19" s="3">
        <v>997</v>
      </c>
      <c r="E19" s="3">
        <v>970</v>
      </c>
      <c r="F19" s="3">
        <v>885</v>
      </c>
      <c r="G19" s="5">
        <v>43</v>
      </c>
      <c r="H19" s="5">
        <v>37.1</v>
      </c>
      <c r="I19" s="5">
        <v>-2.2000000000000002</v>
      </c>
      <c r="J19" s="5">
        <v>-1</v>
      </c>
      <c r="K19" s="5">
        <v>94.6</v>
      </c>
      <c r="L19" s="5">
        <v>4.8</v>
      </c>
      <c r="M19" s="5">
        <v>38.1</v>
      </c>
      <c r="N19" s="5">
        <v>133.19999999999999</v>
      </c>
      <c r="O19" s="5" t="s">
        <v>14</v>
      </c>
    </row>
    <row r="20" spans="1:21" x14ac:dyDescent="0.35">
      <c r="A20" s="4">
        <v>43731</v>
      </c>
      <c r="B20" s="7">
        <v>530</v>
      </c>
      <c r="C20" s="8">
        <v>16630</v>
      </c>
      <c r="D20" s="3">
        <v>990</v>
      </c>
      <c r="E20" s="3">
        <v>983</v>
      </c>
      <c r="F20" s="3">
        <v>970</v>
      </c>
      <c r="G20" s="5">
        <v>40.700000000000003</v>
      </c>
      <c r="H20" s="5">
        <v>26.8</v>
      </c>
      <c r="I20" s="5">
        <v>-2.9</v>
      </c>
      <c r="J20" s="5">
        <v>1.1000000000000001</v>
      </c>
      <c r="K20" s="5">
        <v>94.3</v>
      </c>
      <c r="L20" s="5">
        <v>21.7</v>
      </c>
      <c r="M20" s="5">
        <v>37.1</v>
      </c>
      <c r="N20" s="5">
        <v>-22.1</v>
      </c>
      <c r="O20" s="5" t="s">
        <v>14</v>
      </c>
    </row>
    <row r="21" spans="1:21" x14ac:dyDescent="0.35">
      <c r="A21" s="4">
        <v>43732</v>
      </c>
      <c r="B21" s="7">
        <v>1830</v>
      </c>
      <c r="C21" s="8">
        <v>16985</v>
      </c>
      <c r="D21" s="3">
        <v>993</v>
      </c>
      <c r="E21" s="3">
        <v>860</v>
      </c>
      <c r="F21" s="3">
        <v>535</v>
      </c>
      <c r="G21" s="5">
        <v>44.2</v>
      </c>
      <c r="H21" s="5">
        <v>11.7</v>
      </c>
      <c r="I21" s="5">
        <v>-1.9</v>
      </c>
      <c r="J21" s="5">
        <v>0.4</v>
      </c>
      <c r="K21" s="5">
        <v>94.3</v>
      </c>
      <c r="L21" s="5">
        <v>60</v>
      </c>
      <c r="M21" s="5">
        <v>34.4</v>
      </c>
      <c r="N21" s="5">
        <v>66.400000000000006</v>
      </c>
      <c r="O21" s="5" t="s">
        <v>14</v>
      </c>
      <c r="P21" s="1" t="s">
        <v>17</v>
      </c>
      <c r="T21" s="1" t="s">
        <v>5</v>
      </c>
      <c r="U21" s="1">
        <v>39.9</v>
      </c>
    </row>
    <row r="22" spans="1:21" x14ac:dyDescent="0.35">
      <c r="A22" s="4">
        <v>43733</v>
      </c>
      <c r="B22" s="7">
        <v>1730</v>
      </c>
      <c r="C22" s="8">
        <v>18513</v>
      </c>
      <c r="D22" s="3">
        <v>966</v>
      </c>
      <c r="E22" s="3">
        <v>860</v>
      </c>
      <c r="F22" s="3" t="s">
        <v>14</v>
      </c>
      <c r="G22" s="5">
        <v>34.200000000000003</v>
      </c>
      <c r="H22" s="5">
        <v>8.1</v>
      </c>
      <c r="I22" s="5">
        <v>4.7</v>
      </c>
      <c r="J22" s="5">
        <v>5.3</v>
      </c>
      <c r="K22" s="5">
        <v>95.7</v>
      </c>
      <c r="L22" s="5">
        <v>57</v>
      </c>
      <c r="M22" s="5">
        <v>26.2</v>
      </c>
      <c r="N22" s="5">
        <v>-49.3</v>
      </c>
      <c r="O22" s="5">
        <v>0.6</v>
      </c>
    </row>
    <row r="23" spans="1:21" x14ac:dyDescent="0.35">
      <c r="A23" s="4">
        <v>43734</v>
      </c>
      <c r="B23" s="7">
        <v>1630</v>
      </c>
      <c r="C23" s="8">
        <v>17600</v>
      </c>
      <c r="D23" s="3">
        <v>940</v>
      </c>
      <c r="E23" s="3">
        <v>783</v>
      </c>
      <c r="F23" s="3" t="s">
        <v>14</v>
      </c>
      <c r="G23" s="5">
        <v>34</v>
      </c>
      <c r="H23" s="5">
        <v>-4.5</v>
      </c>
      <c r="I23" s="5">
        <v>2.7</v>
      </c>
      <c r="J23" s="5">
        <v>6.7</v>
      </c>
      <c r="K23" s="5">
        <v>94.7</v>
      </c>
      <c r="L23" s="5">
        <v>77</v>
      </c>
      <c r="M23" s="5">
        <v>27.6</v>
      </c>
      <c r="N23" s="5">
        <v>-143.30000000000001</v>
      </c>
      <c r="O23" s="5">
        <v>17.100000000000001</v>
      </c>
      <c r="P23" s="1" t="s">
        <v>17</v>
      </c>
      <c r="T23" s="1" t="s">
        <v>6</v>
      </c>
      <c r="U23" s="1">
        <v>22</v>
      </c>
    </row>
    <row r="24" spans="1:21" x14ac:dyDescent="0.35">
      <c r="A24" s="4">
        <v>43735</v>
      </c>
      <c r="B24" s="7">
        <v>1730</v>
      </c>
      <c r="C24" s="8">
        <v>17205</v>
      </c>
      <c r="D24" s="3">
        <v>978</v>
      </c>
      <c r="E24" s="3">
        <v>872</v>
      </c>
      <c r="F24" s="3">
        <v>538</v>
      </c>
      <c r="G24" s="5">
        <v>40.4</v>
      </c>
      <c r="H24" s="5">
        <v>1.9</v>
      </c>
      <c r="I24" s="5">
        <v>-2.1</v>
      </c>
      <c r="J24" s="5">
        <v>2.6</v>
      </c>
      <c r="K24" s="5">
        <v>89.8</v>
      </c>
      <c r="L24" s="5">
        <v>68</v>
      </c>
      <c r="M24" s="5">
        <v>32.4</v>
      </c>
      <c r="N24" s="5">
        <v>-35.9</v>
      </c>
      <c r="O24" s="5">
        <v>231</v>
      </c>
    </row>
    <row r="25" spans="1:21" x14ac:dyDescent="0.35">
      <c r="A25" s="4">
        <v>43736</v>
      </c>
      <c r="B25" s="7">
        <v>1730</v>
      </c>
      <c r="C25" s="8">
        <v>16800</v>
      </c>
      <c r="D25" s="3">
        <v>973</v>
      </c>
      <c r="E25" s="3">
        <v>855</v>
      </c>
      <c r="F25" s="3">
        <v>485</v>
      </c>
      <c r="G25" s="5">
        <v>37.6</v>
      </c>
      <c r="H25" s="5">
        <v>3.1</v>
      </c>
      <c r="I25" s="5">
        <v>0.3</v>
      </c>
      <c r="J25" s="5">
        <v>4.2</v>
      </c>
      <c r="K25" s="5">
        <v>93.3</v>
      </c>
      <c r="L25" s="5">
        <v>73</v>
      </c>
      <c r="M25" s="5">
        <v>30.8</v>
      </c>
      <c r="N25" s="5">
        <v>-205.7</v>
      </c>
      <c r="O25" s="5">
        <v>7.6</v>
      </c>
    </row>
    <row r="26" spans="1:21" x14ac:dyDescent="0.35">
      <c r="A26" s="4">
        <v>43739</v>
      </c>
      <c r="B26" s="7">
        <v>1730</v>
      </c>
      <c r="C26" s="8">
        <v>17037</v>
      </c>
      <c r="D26" s="3">
        <v>998</v>
      </c>
      <c r="E26" s="3">
        <v>850</v>
      </c>
      <c r="F26" s="3">
        <v>780</v>
      </c>
      <c r="G26" s="5">
        <v>36</v>
      </c>
      <c r="H26" s="5">
        <v>-2.1</v>
      </c>
      <c r="I26" s="5">
        <v>-1.7</v>
      </c>
      <c r="J26" s="5">
        <v>5.2</v>
      </c>
      <c r="K26" s="5">
        <v>94.2</v>
      </c>
      <c r="L26" s="5">
        <v>71</v>
      </c>
      <c r="M26" s="5">
        <v>28.2</v>
      </c>
      <c r="N26" s="5">
        <v>-271.2</v>
      </c>
      <c r="O26" s="5">
        <v>447.8</v>
      </c>
    </row>
    <row r="27" spans="1:21" x14ac:dyDescent="0.35">
      <c r="A27" s="4">
        <v>43740</v>
      </c>
      <c r="B27" s="7">
        <v>1730</v>
      </c>
      <c r="C27" s="8">
        <v>16816</v>
      </c>
      <c r="D27" s="3">
        <v>960</v>
      </c>
      <c r="E27" s="3">
        <v>756</v>
      </c>
      <c r="F27" s="3" t="s">
        <v>14</v>
      </c>
      <c r="G27" s="5">
        <v>40</v>
      </c>
      <c r="H27" s="5">
        <v>13.7</v>
      </c>
      <c r="I27" s="5">
        <v>0.7</v>
      </c>
      <c r="J27" s="5">
        <v>3.9</v>
      </c>
      <c r="K27" s="5">
        <v>94.5</v>
      </c>
      <c r="L27" s="5">
        <v>58</v>
      </c>
      <c r="M27" s="5">
        <v>30.9</v>
      </c>
      <c r="N27" s="5">
        <v>-2.7</v>
      </c>
      <c r="O27" s="5" t="s">
        <v>14</v>
      </c>
    </row>
    <row r="28" spans="1:21" x14ac:dyDescent="0.35">
      <c r="A28" s="4">
        <v>43741</v>
      </c>
      <c r="B28" s="7">
        <v>1730</v>
      </c>
      <c r="C28" s="8">
        <v>16702</v>
      </c>
      <c r="D28" s="3">
        <v>931</v>
      </c>
      <c r="E28" s="3">
        <v>788</v>
      </c>
      <c r="F28" s="3" t="s">
        <v>14</v>
      </c>
      <c r="G28" s="5">
        <v>39.799999999999997</v>
      </c>
      <c r="H28" s="5">
        <v>12.3</v>
      </c>
      <c r="I28" s="5">
        <v>1.9</v>
      </c>
      <c r="J28" s="5">
        <v>3.7</v>
      </c>
      <c r="K28" s="5">
        <v>95.3</v>
      </c>
      <c r="L28" s="5">
        <v>61</v>
      </c>
      <c r="M28" s="5">
        <v>30.7</v>
      </c>
      <c r="N28" s="5">
        <v>55.5</v>
      </c>
      <c r="O28" s="5" t="s">
        <v>14</v>
      </c>
    </row>
    <row r="29" spans="1:21" x14ac:dyDescent="0.35">
      <c r="A29" s="4">
        <v>43742</v>
      </c>
      <c r="B29" s="7">
        <v>430</v>
      </c>
      <c r="C29" s="8">
        <v>16054</v>
      </c>
      <c r="D29" s="3">
        <v>975</v>
      </c>
      <c r="E29" s="3">
        <v>890</v>
      </c>
      <c r="F29" s="3">
        <v>752</v>
      </c>
      <c r="G29" s="5">
        <v>49</v>
      </c>
      <c r="H29" s="5">
        <v>37.4</v>
      </c>
      <c r="I29" s="5">
        <v>-4.9000000000000004</v>
      </c>
      <c r="J29" s="5">
        <v>-2.9</v>
      </c>
      <c r="K29" s="5">
        <v>97.2</v>
      </c>
      <c r="L29" s="5">
        <v>13.1</v>
      </c>
      <c r="M29" s="5">
        <v>42.3</v>
      </c>
      <c r="N29" s="5">
        <v>303.5</v>
      </c>
      <c r="O29" s="5" t="s">
        <v>14</v>
      </c>
      <c r="P29" s="1" t="s">
        <v>17</v>
      </c>
      <c r="T29" s="1" t="s">
        <v>7</v>
      </c>
      <c r="U29" s="1">
        <v>-0.5</v>
      </c>
    </row>
    <row r="30" spans="1:21" x14ac:dyDescent="0.35">
      <c r="A30" s="4">
        <v>43742</v>
      </c>
      <c r="B30" s="7">
        <v>1730</v>
      </c>
      <c r="C30" s="8">
        <v>16255</v>
      </c>
      <c r="D30" s="3">
        <v>990</v>
      </c>
      <c r="E30" s="3">
        <v>851</v>
      </c>
      <c r="F30" s="3">
        <v>772</v>
      </c>
      <c r="G30" s="5">
        <v>38</v>
      </c>
      <c r="H30" s="5">
        <v>6</v>
      </c>
      <c r="I30" s="5">
        <v>0</v>
      </c>
      <c r="J30" s="5">
        <v>4.2</v>
      </c>
      <c r="K30" s="5">
        <v>94.9</v>
      </c>
      <c r="L30" s="5">
        <v>68</v>
      </c>
      <c r="M30" s="5">
        <v>30.8</v>
      </c>
      <c r="N30" s="5">
        <v>-34.5</v>
      </c>
      <c r="O30" s="5">
        <v>390.8</v>
      </c>
      <c r="P30" s="1" t="s">
        <v>17</v>
      </c>
      <c r="T30" s="1" t="s">
        <v>8</v>
      </c>
      <c r="U30" s="1">
        <v>2.6</v>
      </c>
    </row>
    <row r="31" spans="1:21" x14ac:dyDescent="0.35">
      <c r="A31" s="4">
        <v>43745</v>
      </c>
      <c r="B31" s="7">
        <v>430</v>
      </c>
      <c r="C31" s="8">
        <v>15905</v>
      </c>
      <c r="D31" s="3">
        <v>975</v>
      </c>
      <c r="E31" s="3">
        <v>921</v>
      </c>
      <c r="F31" s="3">
        <v>860</v>
      </c>
      <c r="G31" s="5">
        <v>37.200000000000003</v>
      </c>
      <c r="H31" s="5">
        <v>45.1</v>
      </c>
      <c r="I31" s="5">
        <v>-3.7</v>
      </c>
      <c r="J31" s="5">
        <v>-1.2</v>
      </c>
      <c r="K31" s="5">
        <v>96</v>
      </c>
      <c r="L31" s="5">
        <v>13.5</v>
      </c>
      <c r="M31" s="5">
        <v>40</v>
      </c>
      <c r="N31" s="5">
        <v>46.5</v>
      </c>
      <c r="O31" s="5" t="s">
        <v>14</v>
      </c>
      <c r="P31" s="1" t="s">
        <v>17</v>
      </c>
      <c r="T31" s="1" t="s">
        <v>19</v>
      </c>
      <c r="U31" s="1">
        <v>96</v>
      </c>
    </row>
    <row r="32" spans="1:21" x14ac:dyDescent="0.35">
      <c r="A32" s="4">
        <v>43746</v>
      </c>
      <c r="B32" s="7">
        <v>1730</v>
      </c>
      <c r="C32" s="8">
        <v>17680</v>
      </c>
      <c r="D32" s="3">
        <v>955</v>
      </c>
      <c r="E32" s="3">
        <v>792</v>
      </c>
      <c r="F32" s="3">
        <v>410</v>
      </c>
      <c r="G32" s="5">
        <v>33</v>
      </c>
      <c r="H32" s="5">
        <v>14.5</v>
      </c>
      <c r="I32" s="5">
        <v>3.9</v>
      </c>
      <c r="J32" s="5">
        <v>7.3</v>
      </c>
      <c r="K32" s="5">
        <v>96</v>
      </c>
      <c r="L32" s="5">
        <v>57</v>
      </c>
      <c r="M32" s="5">
        <v>25.6</v>
      </c>
      <c r="N32" s="5">
        <v>-68.099999999999994</v>
      </c>
      <c r="O32" s="5" t="s">
        <v>14</v>
      </c>
      <c r="P32" s="1" t="s">
        <v>17</v>
      </c>
      <c r="T32" s="1" t="s">
        <v>10</v>
      </c>
      <c r="U32" s="1">
        <v>44</v>
      </c>
    </row>
    <row r="33" spans="1:23" x14ac:dyDescent="0.35">
      <c r="A33" s="4">
        <v>43747</v>
      </c>
      <c r="B33" s="7">
        <v>1630</v>
      </c>
      <c r="C33" s="8">
        <v>18070</v>
      </c>
      <c r="D33" s="3">
        <v>970</v>
      </c>
      <c r="E33" s="3">
        <v>825</v>
      </c>
      <c r="F33" s="3">
        <v>745</v>
      </c>
      <c r="G33" s="5">
        <v>37.6</v>
      </c>
      <c r="H33" s="5">
        <v>20.9</v>
      </c>
      <c r="I33" s="5">
        <v>0.7</v>
      </c>
      <c r="J33" s="5">
        <v>5.0999999999999996</v>
      </c>
      <c r="K33" s="5">
        <v>97.7</v>
      </c>
      <c r="L33" s="5">
        <v>54</v>
      </c>
      <c r="M33" s="5">
        <v>32.9</v>
      </c>
      <c r="N33" s="5">
        <v>-166.6</v>
      </c>
      <c r="O33" s="5">
        <v>1121.4000000000001</v>
      </c>
      <c r="P33" s="1" t="s">
        <v>17</v>
      </c>
      <c r="T33" s="1" t="s">
        <v>11</v>
      </c>
      <c r="U33" s="1">
        <v>33.4</v>
      </c>
    </row>
    <row r="34" spans="1:23" x14ac:dyDescent="0.35">
      <c r="A34" s="4">
        <v>43748</v>
      </c>
      <c r="B34" s="7">
        <v>430</v>
      </c>
      <c r="C34" s="8">
        <v>15390</v>
      </c>
      <c r="D34" s="3">
        <v>990</v>
      </c>
      <c r="E34" s="3">
        <v>895</v>
      </c>
      <c r="F34" s="3">
        <v>795</v>
      </c>
      <c r="G34" s="5">
        <v>46</v>
      </c>
      <c r="H34" s="5">
        <v>35.299999999999997</v>
      </c>
      <c r="I34" s="5">
        <v>-4.0999999999999996</v>
      </c>
      <c r="J34" s="5">
        <v>-1.2</v>
      </c>
      <c r="K34" s="5">
        <v>96.7</v>
      </c>
      <c r="L34" s="5">
        <v>13.5</v>
      </c>
      <c r="M34" s="5">
        <v>38.799999999999997</v>
      </c>
      <c r="N34" s="5">
        <v>123.5</v>
      </c>
      <c r="O34" s="5" t="s">
        <v>14</v>
      </c>
    </row>
    <row r="35" spans="1:23" x14ac:dyDescent="0.35">
      <c r="A35" s="4">
        <v>43748</v>
      </c>
      <c r="B35" s="7">
        <v>1730</v>
      </c>
      <c r="C35" s="8">
        <v>17920</v>
      </c>
      <c r="D35" s="3">
        <v>990</v>
      </c>
      <c r="E35" s="3">
        <v>874</v>
      </c>
      <c r="F35" s="3">
        <v>790</v>
      </c>
      <c r="G35" s="5">
        <v>32.799999999999997</v>
      </c>
      <c r="H35" s="5">
        <v>11.9</v>
      </c>
      <c r="I35" s="5">
        <v>-1.3</v>
      </c>
      <c r="J35" s="5">
        <v>7.4</v>
      </c>
      <c r="K35" s="5">
        <v>97.6</v>
      </c>
      <c r="L35" s="5">
        <v>59</v>
      </c>
      <c r="M35" s="5">
        <v>27.4</v>
      </c>
      <c r="N35" s="5">
        <v>-265.60000000000002</v>
      </c>
      <c r="O35" s="5">
        <v>1285.5999999999999</v>
      </c>
    </row>
    <row r="36" spans="1:23" x14ac:dyDescent="0.35">
      <c r="A36" s="4">
        <v>43749</v>
      </c>
      <c r="B36" s="7">
        <v>430</v>
      </c>
      <c r="C36" s="8">
        <v>15950</v>
      </c>
      <c r="D36" s="3">
        <v>993</v>
      </c>
      <c r="E36" s="3">
        <v>918</v>
      </c>
      <c r="F36" s="3">
        <v>790</v>
      </c>
      <c r="G36" s="5">
        <v>43.4</v>
      </c>
      <c r="H36" s="5">
        <v>34.200000000000003</v>
      </c>
      <c r="I36" s="5">
        <v>-3</v>
      </c>
      <c r="J36" s="5">
        <v>-0.1</v>
      </c>
      <c r="K36" s="5">
        <v>95.7</v>
      </c>
      <c r="L36" s="5">
        <v>18.899999999999999</v>
      </c>
      <c r="M36" s="5">
        <v>36.6</v>
      </c>
      <c r="N36" s="5">
        <v>194.9</v>
      </c>
      <c r="O36" s="5">
        <v>1113.8</v>
      </c>
    </row>
    <row r="37" spans="1:23" x14ac:dyDescent="0.35">
      <c r="A37" s="4">
        <v>43749</v>
      </c>
      <c r="B37" s="7">
        <v>1830</v>
      </c>
      <c r="C37" s="8">
        <v>17530</v>
      </c>
      <c r="D37" s="3">
        <v>960</v>
      </c>
      <c r="E37" s="3">
        <v>837</v>
      </c>
      <c r="F37" s="3">
        <v>770</v>
      </c>
      <c r="G37" s="5">
        <v>35.6</v>
      </c>
      <c r="H37" s="5">
        <v>29.5</v>
      </c>
      <c r="I37" s="5">
        <v>1.5</v>
      </c>
      <c r="J37" s="5">
        <v>5.4</v>
      </c>
      <c r="K37" s="5">
        <v>98.8</v>
      </c>
      <c r="L37" s="5">
        <v>49.8</v>
      </c>
      <c r="M37" s="5">
        <v>31</v>
      </c>
      <c r="N37" s="5">
        <v>3.7</v>
      </c>
      <c r="O37" s="5">
        <v>391.9</v>
      </c>
    </row>
    <row r="38" spans="1:23" x14ac:dyDescent="0.35">
      <c r="A38" s="4">
        <v>43750</v>
      </c>
      <c r="B38" s="7">
        <v>1730</v>
      </c>
      <c r="C38" s="8">
        <v>16860</v>
      </c>
      <c r="D38" s="3">
        <v>952</v>
      </c>
      <c r="E38" s="3">
        <v>838</v>
      </c>
      <c r="F38" s="3">
        <v>770</v>
      </c>
      <c r="G38" s="5">
        <v>41</v>
      </c>
      <c r="H38" s="5">
        <v>32.799999999999997</v>
      </c>
      <c r="I38" s="5">
        <v>-0.4</v>
      </c>
      <c r="J38" s="5">
        <v>2.2000000000000002</v>
      </c>
      <c r="K38" s="5">
        <v>99.8</v>
      </c>
      <c r="L38" s="5">
        <v>43.7</v>
      </c>
      <c r="M38" s="5">
        <v>36.5</v>
      </c>
      <c r="N38" s="5">
        <v>-92</v>
      </c>
      <c r="O38" s="5">
        <v>394.7</v>
      </c>
    </row>
    <row r="39" spans="1:23" x14ac:dyDescent="0.35">
      <c r="A39" s="4">
        <v>43753</v>
      </c>
      <c r="B39" s="7">
        <v>1730</v>
      </c>
      <c r="C39" s="8">
        <v>15180</v>
      </c>
      <c r="D39" s="3">
        <v>990</v>
      </c>
      <c r="E39" s="3">
        <v>880</v>
      </c>
      <c r="F39" s="3">
        <v>810</v>
      </c>
      <c r="G39" s="5">
        <v>38</v>
      </c>
      <c r="H39" s="5">
        <v>31.2</v>
      </c>
      <c r="I39" s="5">
        <v>-1.8</v>
      </c>
      <c r="J39" s="5">
        <v>4</v>
      </c>
      <c r="K39" s="5">
        <v>99</v>
      </c>
      <c r="L39" s="5">
        <v>47.9</v>
      </c>
      <c r="M39" s="5">
        <v>33.1</v>
      </c>
      <c r="N39" s="5">
        <v>72.900000000000006</v>
      </c>
      <c r="O39" s="5">
        <v>542.79999999999995</v>
      </c>
      <c r="P39" s="1" t="s">
        <v>17</v>
      </c>
      <c r="T39" s="1" t="s">
        <v>12</v>
      </c>
      <c r="U39" s="1">
        <v>-21.2</v>
      </c>
    </row>
    <row r="40" spans="1:23" x14ac:dyDescent="0.35">
      <c r="A40" s="4">
        <v>43754</v>
      </c>
      <c r="B40" s="7">
        <v>1730</v>
      </c>
      <c r="C40" s="8">
        <v>15270</v>
      </c>
      <c r="D40" s="3">
        <v>886</v>
      </c>
      <c r="E40" s="3">
        <v>773</v>
      </c>
      <c r="F40" s="3" t="s">
        <v>14</v>
      </c>
      <c r="G40" s="3">
        <v>39.799999999999997</v>
      </c>
      <c r="H40" s="5">
        <v>29.2</v>
      </c>
      <c r="I40" s="5">
        <v>2.4</v>
      </c>
      <c r="J40" s="5">
        <v>3.2</v>
      </c>
      <c r="K40" s="5">
        <v>97.8</v>
      </c>
      <c r="L40" s="5">
        <v>40.9</v>
      </c>
      <c r="M40" s="5">
        <v>34.9</v>
      </c>
      <c r="N40" s="5">
        <v>-127.8</v>
      </c>
      <c r="O40" s="5" t="s">
        <v>14</v>
      </c>
      <c r="P40" s="1" t="s">
        <v>17</v>
      </c>
      <c r="T40" s="1" t="s">
        <v>13</v>
      </c>
      <c r="U40" s="1">
        <v>833.2</v>
      </c>
    </row>
    <row r="41" spans="1:23" x14ac:dyDescent="0.35">
      <c r="A41" s="4">
        <v>43755</v>
      </c>
      <c r="B41" s="7">
        <v>1730</v>
      </c>
      <c r="C41" s="8">
        <v>15265</v>
      </c>
      <c r="D41" s="3">
        <v>916</v>
      </c>
      <c r="E41" s="3">
        <v>765</v>
      </c>
      <c r="F41" s="3" t="s">
        <v>14</v>
      </c>
      <c r="G41" s="5">
        <v>39</v>
      </c>
      <c r="H41" s="5">
        <v>2.2999999999999998</v>
      </c>
      <c r="I41" s="5">
        <v>1.6</v>
      </c>
      <c r="J41" s="5">
        <v>3.2</v>
      </c>
      <c r="K41" s="5">
        <v>92.1</v>
      </c>
      <c r="L41" s="5">
        <v>62</v>
      </c>
      <c r="M41" s="5">
        <v>33.5</v>
      </c>
      <c r="N41" s="5">
        <v>130.1</v>
      </c>
      <c r="O41" s="5">
        <v>1.5</v>
      </c>
    </row>
    <row r="42" spans="1:23" x14ac:dyDescent="0.35">
      <c r="A42" s="4">
        <v>43756</v>
      </c>
      <c r="B42" s="7">
        <v>1730</v>
      </c>
      <c r="C42" s="8">
        <v>15005</v>
      </c>
      <c r="D42" s="3">
        <v>952</v>
      </c>
      <c r="E42" s="3">
        <v>840</v>
      </c>
      <c r="F42" s="3" t="s">
        <v>14</v>
      </c>
      <c r="G42" s="5">
        <v>31.6</v>
      </c>
      <c r="H42" s="5">
        <v>-6.5</v>
      </c>
      <c r="I42" s="5">
        <v>1.6</v>
      </c>
      <c r="J42" s="5">
        <v>8.4</v>
      </c>
      <c r="K42" s="5">
        <v>92.6</v>
      </c>
      <c r="L42" s="5">
        <v>73</v>
      </c>
      <c r="M42" s="5">
        <v>22.4</v>
      </c>
      <c r="N42" s="5">
        <v>-367.8</v>
      </c>
      <c r="O42" s="5" t="s">
        <v>14</v>
      </c>
      <c r="P42" s="1" t="s">
        <v>17</v>
      </c>
    </row>
    <row r="43" spans="1:23" x14ac:dyDescent="0.35">
      <c r="A43" s="4">
        <v>43757</v>
      </c>
      <c r="B43" s="7">
        <v>1730</v>
      </c>
      <c r="C43" s="8">
        <v>15905</v>
      </c>
      <c r="D43" s="3">
        <v>963</v>
      </c>
      <c r="E43" s="3">
        <v>915</v>
      </c>
      <c r="F43" s="3">
        <v>880</v>
      </c>
      <c r="G43" s="5">
        <v>38.299999999999997</v>
      </c>
      <c r="H43" s="5">
        <v>11.2</v>
      </c>
      <c r="I43" s="5">
        <v>1.1000000000000001</v>
      </c>
      <c r="J43" s="5">
        <v>2.7</v>
      </c>
      <c r="K43" s="5">
        <v>93.6</v>
      </c>
      <c r="L43" s="5">
        <v>53.7</v>
      </c>
      <c r="M43" s="5">
        <v>29.8</v>
      </c>
      <c r="N43" s="5">
        <v>-107.3</v>
      </c>
      <c r="O43" s="5">
        <v>38.4</v>
      </c>
      <c r="P43" s="1" t="s">
        <v>17</v>
      </c>
    </row>
    <row r="44" spans="1:23" x14ac:dyDescent="0.35">
      <c r="A44" s="4">
        <v>43760</v>
      </c>
      <c r="B44" s="7">
        <v>1730</v>
      </c>
      <c r="C44" s="8">
        <v>16940</v>
      </c>
      <c r="D44" s="3">
        <v>938</v>
      </c>
      <c r="E44" s="3">
        <v>780</v>
      </c>
      <c r="F44" s="3" t="s">
        <v>14</v>
      </c>
      <c r="G44" s="5">
        <v>38.799999999999997</v>
      </c>
      <c r="H44" s="5">
        <v>23</v>
      </c>
      <c r="I44" s="5">
        <v>3.4</v>
      </c>
      <c r="J44" s="5">
        <v>2.6</v>
      </c>
      <c r="K44" s="5">
        <v>95.9</v>
      </c>
      <c r="L44" s="5">
        <v>42</v>
      </c>
      <c r="M44" s="5">
        <v>32.6</v>
      </c>
      <c r="N44" s="5">
        <v>105.3</v>
      </c>
      <c r="O44" s="5" t="s">
        <v>14</v>
      </c>
      <c r="P44" s="1" t="s">
        <v>17</v>
      </c>
      <c r="T44" s="14" t="s">
        <v>20</v>
      </c>
      <c r="U44" s="14"/>
      <c r="V44" s="14"/>
      <c r="W44" s="14"/>
    </row>
    <row r="45" spans="1:23" x14ac:dyDescent="0.35">
      <c r="A45" s="4">
        <v>43762</v>
      </c>
      <c r="B45" s="7">
        <v>1730</v>
      </c>
      <c r="C45" s="8">
        <v>17233</v>
      </c>
      <c r="D45" s="3">
        <v>955</v>
      </c>
      <c r="E45" s="3">
        <v>800</v>
      </c>
      <c r="F45" s="3" t="s">
        <v>14</v>
      </c>
      <c r="G45" s="5">
        <v>39.200000000000003</v>
      </c>
      <c r="H45" s="5">
        <v>13.1</v>
      </c>
      <c r="I45" s="5">
        <v>1.3</v>
      </c>
      <c r="J45" s="5">
        <v>3.7</v>
      </c>
      <c r="K45" s="5">
        <v>95.7</v>
      </c>
      <c r="L45" s="5">
        <v>60</v>
      </c>
      <c r="M45" s="5">
        <v>32</v>
      </c>
      <c r="N45" s="5">
        <v>-85.3</v>
      </c>
      <c r="O45" s="5" t="s">
        <v>14</v>
      </c>
      <c r="P45" s="1" t="s">
        <v>17</v>
      </c>
      <c r="T45" s="1" t="s">
        <v>5</v>
      </c>
    </row>
    <row r="46" spans="1:23" x14ac:dyDescent="0.35">
      <c r="A46" s="4">
        <v>43763</v>
      </c>
      <c r="B46" s="7">
        <v>1730</v>
      </c>
      <c r="C46" s="8">
        <v>16901</v>
      </c>
      <c r="D46" s="3">
        <v>940</v>
      </c>
      <c r="E46" s="3">
        <v>850</v>
      </c>
      <c r="F46" s="3" t="s">
        <v>14</v>
      </c>
      <c r="G46" s="5">
        <v>39.6</v>
      </c>
      <c r="H46" s="5">
        <v>15.5</v>
      </c>
      <c r="I46" s="5">
        <v>1.6</v>
      </c>
      <c r="J46" s="5">
        <v>2.5</v>
      </c>
      <c r="K46" s="5">
        <v>95.2</v>
      </c>
      <c r="L46" s="5">
        <v>46.6</v>
      </c>
      <c r="M46" s="5">
        <v>31.5</v>
      </c>
      <c r="N46" s="5">
        <v>-75.3</v>
      </c>
      <c r="O46" s="5" t="s">
        <v>14</v>
      </c>
      <c r="T46" s="1" t="s">
        <v>6</v>
      </c>
    </row>
    <row r="47" spans="1:23" x14ac:dyDescent="0.35">
      <c r="A47" s="4">
        <v>43764</v>
      </c>
      <c r="B47" s="7">
        <v>1730</v>
      </c>
      <c r="C47" s="8">
        <v>16260</v>
      </c>
      <c r="D47" s="3">
        <v>955</v>
      </c>
      <c r="E47" s="3">
        <v>769</v>
      </c>
      <c r="F47" s="3" t="s">
        <v>14</v>
      </c>
      <c r="G47" s="5">
        <v>30.8</v>
      </c>
      <c r="H47" s="5">
        <v>9.1</v>
      </c>
      <c r="I47" s="5">
        <v>4.2</v>
      </c>
      <c r="J47" s="5">
        <v>8.5</v>
      </c>
      <c r="K47" s="5">
        <v>93.8</v>
      </c>
      <c r="L47" s="5">
        <v>62</v>
      </c>
      <c r="M47" s="5">
        <v>24.1</v>
      </c>
      <c r="N47" s="5">
        <v>-306.89999999999998</v>
      </c>
      <c r="O47" s="5" t="s">
        <v>14</v>
      </c>
      <c r="P47" s="1" t="s">
        <v>17</v>
      </c>
      <c r="T47" s="1" t="s">
        <v>6</v>
      </c>
    </row>
    <row r="48" spans="1:23" x14ac:dyDescent="0.35">
      <c r="A48" s="4">
        <v>43767</v>
      </c>
      <c r="B48" s="7">
        <v>1730</v>
      </c>
      <c r="C48" s="8">
        <v>16345</v>
      </c>
      <c r="D48" s="3">
        <v>980</v>
      </c>
      <c r="E48" s="3">
        <v>850</v>
      </c>
      <c r="F48" s="3">
        <v>760</v>
      </c>
      <c r="G48" s="5">
        <v>41.4</v>
      </c>
      <c r="H48" s="5">
        <v>33.6</v>
      </c>
      <c r="I48" s="5">
        <v>-2.6</v>
      </c>
      <c r="J48" s="5">
        <v>2.2999999999999998</v>
      </c>
      <c r="K48" s="5">
        <v>98.7</v>
      </c>
      <c r="L48" s="5">
        <v>30.7</v>
      </c>
      <c r="M48" s="5">
        <v>35.9</v>
      </c>
      <c r="N48" s="5">
        <v>75</v>
      </c>
      <c r="O48" s="5">
        <v>1247.8</v>
      </c>
      <c r="T48" s="1" t="s">
        <v>8</v>
      </c>
    </row>
    <row r="49" spans="1:20" x14ac:dyDescent="0.35">
      <c r="A49" s="4">
        <v>43768</v>
      </c>
      <c r="B49" s="7">
        <v>1730</v>
      </c>
      <c r="C49" s="8">
        <v>16677</v>
      </c>
      <c r="D49" s="3">
        <v>980</v>
      </c>
      <c r="E49" s="3">
        <v>837</v>
      </c>
      <c r="F49" s="3">
        <v>745</v>
      </c>
      <c r="G49" s="5">
        <v>45</v>
      </c>
      <c r="H49" s="5">
        <v>28</v>
      </c>
      <c r="I49" s="5">
        <v>-3.6</v>
      </c>
      <c r="J49" s="5">
        <v>0</v>
      </c>
      <c r="K49" s="5">
        <v>97.7</v>
      </c>
      <c r="L49" s="5">
        <v>37</v>
      </c>
      <c r="M49" s="5">
        <v>38.9</v>
      </c>
      <c r="N49" s="5">
        <v>121.4</v>
      </c>
      <c r="O49" s="5">
        <v>1124.8</v>
      </c>
      <c r="P49" s="1" t="s">
        <v>17</v>
      </c>
      <c r="T49" s="1" t="s">
        <v>7</v>
      </c>
    </row>
    <row r="50" spans="1:20" x14ac:dyDescent="0.35">
      <c r="A50" s="4">
        <v>43769</v>
      </c>
      <c r="B50" s="7">
        <v>1730</v>
      </c>
      <c r="C50" s="8">
        <v>16480</v>
      </c>
      <c r="D50" s="3">
        <v>973</v>
      </c>
      <c r="E50" s="3">
        <v>840</v>
      </c>
      <c r="F50" s="3">
        <v>750</v>
      </c>
      <c r="G50" s="5">
        <v>48.4</v>
      </c>
      <c r="H50" s="5">
        <v>38.299999999999997</v>
      </c>
      <c r="I50" s="5">
        <v>-5.9</v>
      </c>
      <c r="J50" s="5">
        <v>-1.9</v>
      </c>
      <c r="K50" s="5">
        <v>98.8</v>
      </c>
      <c r="L50" s="5">
        <v>29.2</v>
      </c>
      <c r="M50" s="5">
        <v>41.3</v>
      </c>
      <c r="N50" s="5">
        <v>54.9</v>
      </c>
      <c r="O50" s="5">
        <v>1905.1</v>
      </c>
      <c r="P50" s="1" t="s">
        <v>17</v>
      </c>
      <c r="T50" s="1" t="s">
        <v>8</v>
      </c>
    </row>
    <row r="51" spans="1:20" x14ac:dyDescent="0.35">
      <c r="A51" s="4">
        <v>43770</v>
      </c>
      <c r="B51" s="7">
        <v>1730</v>
      </c>
      <c r="C51" s="8">
        <v>14290</v>
      </c>
      <c r="D51" s="3">
        <v>968</v>
      </c>
      <c r="E51" s="3">
        <v>830</v>
      </c>
      <c r="F51" s="3">
        <v>760</v>
      </c>
      <c r="G51" s="5">
        <v>43.6</v>
      </c>
      <c r="H51" s="5">
        <v>29.7</v>
      </c>
      <c r="I51" s="5">
        <v>-4.5</v>
      </c>
      <c r="J51" s="5">
        <v>1.7</v>
      </c>
      <c r="K51" s="5">
        <v>99.6</v>
      </c>
      <c r="L51" s="5">
        <v>45</v>
      </c>
      <c r="M51" s="5">
        <v>37.4</v>
      </c>
      <c r="N51" s="5">
        <v>-14.2</v>
      </c>
      <c r="O51" s="5">
        <v>1614.4</v>
      </c>
      <c r="P51" s="1" t="s">
        <v>17</v>
      </c>
      <c r="T51" s="1" t="s">
        <v>19</v>
      </c>
    </row>
    <row r="52" spans="1:20" x14ac:dyDescent="0.35">
      <c r="A52" s="4">
        <v>43771</v>
      </c>
      <c r="B52" s="7">
        <v>1730</v>
      </c>
      <c r="C52" s="8">
        <v>14910</v>
      </c>
      <c r="D52" s="3">
        <v>900</v>
      </c>
      <c r="E52" s="3">
        <v>755</v>
      </c>
      <c r="F52" s="3" t="s">
        <v>14</v>
      </c>
      <c r="G52" s="5">
        <v>41.2</v>
      </c>
      <c r="H52" s="5">
        <v>31.4</v>
      </c>
      <c r="I52" s="5">
        <v>0.5</v>
      </c>
      <c r="J52" s="5">
        <v>3.5</v>
      </c>
      <c r="K52" s="5">
        <v>98.2</v>
      </c>
      <c r="L52" s="5">
        <v>45.1</v>
      </c>
      <c r="M52" s="5">
        <v>34.6</v>
      </c>
      <c r="N52" s="5">
        <v>101.5</v>
      </c>
      <c r="O52" s="5">
        <v>6.9</v>
      </c>
      <c r="T52" s="1" t="s">
        <v>12</v>
      </c>
    </row>
    <row r="53" spans="1:20" x14ac:dyDescent="0.35">
      <c r="A53" s="4">
        <v>43774</v>
      </c>
      <c r="B53" s="7">
        <v>1730</v>
      </c>
      <c r="C53" s="8">
        <v>16240</v>
      </c>
      <c r="D53" s="3">
        <v>990</v>
      </c>
      <c r="E53" s="3">
        <v>810</v>
      </c>
      <c r="F53" s="3">
        <v>727</v>
      </c>
      <c r="G53" s="5">
        <v>38</v>
      </c>
      <c r="H53" s="5">
        <v>21.9</v>
      </c>
      <c r="I53" s="5">
        <v>-8</v>
      </c>
      <c r="J53" s="5">
        <v>5.2</v>
      </c>
      <c r="K53" s="5">
        <v>95.4</v>
      </c>
      <c r="L53" s="5">
        <v>54</v>
      </c>
      <c r="M53" s="5">
        <v>30.3</v>
      </c>
      <c r="N53" s="5">
        <v>-275.7</v>
      </c>
      <c r="O53" s="5">
        <v>938.7</v>
      </c>
      <c r="P53" s="1" t="s">
        <v>17</v>
      </c>
      <c r="T53" s="1" t="s">
        <v>10</v>
      </c>
    </row>
    <row r="54" spans="1:20" x14ac:dyDescent="0.35">
      <c r="A54" s="4">
        <v>43785</v>
      </c>
      <c r="B54" s="7">
        <v>1530</v>
      </c>
      <c r="C54" s="8">
        <v>16600</v>
      </c>
      <c r="D54" s="3">
        <v>943</v>
      </c>
      <c r="E54" s="3">
        <v>587</v>
      </c>
      <c r="F54" s="3" t="s">
        <v>14</v>
      </c>
      <c r="G54" s="5">
        <v>46.8</v>
      </c>
      <c r="H54" s="5">
        <v>35.1</v>
      </c>
      <c r="I54" s="5">
        <v>14.3</v>
      </c>
      <c r="J54" s="5">
        <v>-2.2000000000000002</v>
      </c>
      <c r="K54" s="5">
        <v>94.8</v>
      </c>
      <c r="L54" s="5">
        <v>17.399999999999999</v>
      </c>
      <c r="M54" s="5">
        <v>24.3</v>
      </c>
      <c r="N54" s="5">
        <v>242.8</v>
      </c>
      <c r="O54" s="5" t="s">
        <v>14</v>
      </c>
      <c r="P54" s="1" t="s">
        <v>17</v>
      </c>
      <c r="T54" s="1" t="s">
        <v>11</v>
      </c>
    </row>
    <row r="55" spans="1:20" x14ac:dyDescent="0.35">
      <c r="A55" s="4">
        <v>43786</v>
      </c>
      <c r="B55" s="7">
        <v>530</v>
      </c>
      <c r="C55" s="8">
        <v>16480</v>
      </c>
      <c r="D55" s="3">
        <v>983</v>
      </c>
      <c r="E55" s="3">
        <v>903</v>
      </c>
      <c r="F55" s="3">
        <v>848</v>
      </c>
      <c r="G55" s="5">
        <v>42.2</v>
      </c>
      <c r="H55" s="5">
        <v>34.799999999999997</v>
      </c>
      <c r="I55" s="5">
        <v>-5.2</v>
      </c>
      <c r="J55" s="5">
        <v>2.2000000000000002</v>
      </c>
      <c r="K55" s="5">
        <v>102</v>
      </c>
      <c r="L55" s="5">
        <v>19.899999999999999</v>
      </c>
      <c r="M55" s="5">
        <v>38.1</v>
      </c>
      <c r="N55" s="5">
        <v>-80.7</v>
      </c>
      <c r="O55" s="5">
        <v>2693.5</v>
      </c>
    </row>
    <row r="56" spans="1:20" x14ac:dyDescent="0.35">
      <c r="A56" s="4">
        <v>43786</v>
      </c>
      <c r="B56" s="7">
        <v>1530</v>
      </c>
      <c r="C56" s="8">
        <v>17110</v>
      </c>
      <c r="D56" s="3">
        <v>882</v>
      </c>
      <c r="E56" s="3">
        <v>826</v>
      </c>
      <c r="F56" s="3">
        <v>760</v>
      </c>
      <c r="G56" s="5">
        <v>44</v>
      </c>
      <c r="H56" s="5">
        <v>30.1</v>
      </c>
      <c r="I56" s="5">
        <v>-3.9</v>
      </c>
      <c r="J56" s="5">
        <v>0.2</v>
      </c>
      <c r="K56" s="5">
        <v>96.5</v>
      </c>
      <c r="L56" s="5">
        <v>28</v>
      </c>
      <c r="M56" s="5">
        <v>47.5</v>
      </c>
      <c r="N56" s="5">
        <v>32.4</v>
      </c>
      <c r="O56" s="5">
        <v>1745.3</v>
      </c>
    </row>
    <row r="57" spans="1:20" x14ac:dyDescent="0.35">
      <c r="A57" s="4">
        <v>43787</v>
      </c>
      <c r="B57" s="7">
        <v>430</v>
      </c>
      <c r="C57" s="8">
        <v>16635</v>
      </c>
      <c r="D57" s="3">
        <v>980</v>
      </c>
      <c r="E57" s="3">
        <v>865</v>
      </c>
      <c r="F57" s="3">
        <v>680</v>
      </c>
      <c r="G57" s="5">
        <v>42.2</v>
      </c>
      <c r="H57" s="5">
        <v>24.5</v>
      </c>
      <c r="I57" s="5">
        <v>-2.7</v>
      </c>
      <c r="J57" s="5">
        <v>2</v>
      </c>
      <c r="K57" s="5">
        <v>95.6</v>
      </c>
      <c r="L57" s="5">
        <v>35</v>
      </c>
      <c r="M57" s="5">
        <v>35.5</v>
      </c>
      <c r="N57" s="5">
        <v>-13</v>
      </c>
      <c r="O57" s="5">
        <v>575.79999999999995</v>
      </c>
    </row>
    <row r="58" spans="1:20" x14ac:dyDescent="0.35">
      <c r="A58" s="4">
        <v>43788</v>
      </c>
      <c r="B58" s="7">
        <v>430</v>
      </c>
      <c r="C58" s="8">
        <v>16370</v>
      </c>
      <c r="D58" s="3">
        <v>966</v>
      </c>
      <c r="E58" s="3">
        <v>870</v>
      </c>
      <c r="F58" s="3">
        <v>742</v>
      </c>
      <c r="G58" s="5">
        <v>43.7</v>
      </c>
      <c r="H58" s="5">
        <v>31.8</v>
      </c>
      <c r="I58" s="5">
        <v>-2.1</v>
      </c>
      <c r="J58" s="5">
        <v>0.1</v>
      </c>
      <c r="K58" s="5">
        <v>96</v>
      </c>
      <c r="L58" s="5">
        <v>28.1</v>
      </c>
      <c r="M58" s="5">
        <v>39.299999999999997</v>
      </c>
      <c r="N58" s="5">
        <v>228</v>
      </c>
      <c r="O58" s="5">
        <v>638.1</v>
      </c>
      <c r="P58" s="1" t="s">
        <v>17</v>
      </c>
      <c r="T58" s="1" t="s">
        <v>12</v>
      </c>
    </row>
    <row r="59" spans="1:20" x14ac:dyDescent="0.35">
      <c r="A59" s="4">
        <v>43790</v>
      </c>
      <c r="B59" s="7">
        <v>430</v>
      </c>
      <c r="C59" s="8">
        <v>16100</v>
      </c>
      <c r="D59" s="3">
        <v>978</v>
      </c>
      <c r="E59" s="3">
        <v>890</v>
      </c>
      <c r="F59" s="3">
        <v>775</v>
      </c>
      <c r="G59" s="5">
        <v>40</v>
      </c>
      <c r="H59" s="5">
        <v>25.9</v>
      </c>
      <c r="I59" s="5">
        <v>-2.2999999999999998</v>
      </c>
      <c r="J59" s="5">
        <v>3</v>
      </c>
      <c r="K59" s="5">
        <v>95.8</v>
      </c>
      <c r="L59" s="5">
        <v>27</v>
      </c>
      <c r="M59" s="5">
        <v>6.3</v>
      </c>
      <c r="N59" s="5">
        <v>111.4</v>
      </c>
      <c r="O59" s="5">
        <v>1586.1</v>
      </c>
    </row>
    <row r="60" spans="1:20" x14ac:dyDescent="0.35">
      <c r="A60" s="4">
        <v>43791</v>
      </c>
      <c r="B60" s="7">
        <v>430</v>
      </c>
      <c r="C60" s="8">
        <v>16315</v>
      </c>
      <c r="D60" s="3">
        <v>940</v>
      </c>
      <c r="E60" s="3">
        <v>825</v>
      </c>
      <c r="F60" s="3">
        <v>555</v>
      </c>
      <c r="G60" s="5">
        <v>42</v>
      </c>
      <c r="H60" s="5">
        <v>14.3</v>
      </c>
      <c r="I60" s="5">
        <v>-0.6</v>
      </c>
      <c r="J60" s="5">
        <v>1.7</v>
      </c>
      <c r="K60" s="5">
        <v>95.9</v>
      </c>
      <c r="L60" s="5">
        <v>44</v>
      </c>
      <c r="M60" s="5">
        <v>36.299999999999997</v>
      </c>
      <c r="N60" s="5">
        <v>11.3</v>
      </c>
      <c r="O60" s="5">
        <v>5.7</v>
      </c>
    </row>
    <row r="61" spans="1:20" x14ac:dyDescent="0.35">
      <c r="A61" s="4">
        <v>43792</v>
      </c>
      <c r="B61" s="7">
        <v>530</v>
      </c>
      <c r="C61" s="8">
        <v>17110</v>
      </c>
      <c r="D61" s="3">
        <v>988</v>
      </c>
      <c r="E61" s="3">
        <v>890</v>
      </c>
      <c r="F61" s="3">
        <v>575</v>
      </c>
      <c r="G61" s="5">
        <v>38.6</v>
      </c>
      <c r="H61" s="5">
        <v>2.5</v>
      </c>
      <c r="I61" s="5">
        <v>-1.7</v>
      </c>
      <c r="J61" s="5">
        <v>3.6</v>
      </c>
      <c r="K61" s="5">
        <v>93.8</v>
      </c>
      <c r="L61" s="5">
        <v>58</v>
      </c>
      <c r="M61" s="5">
        <v>31.7</v>
      </c>
      <c r="N61" s="5">
        <v>62.3</v>
      </c>
      <c r="O61" s="5">
        <v>518.5</v>
      </c>
    </row>
    <row r="62" spans="1:20" x14ac:dyDescent="0.35">
      <c r="A62" s="4">
        <v>43794</v>
      </c>
      <c r="B62" s="7">
        <v>430</v>
      </c>
      <c r="C62" s="8">
        <v>16525</v>
      </c>
      <c r="D62" s="3">
        <v>936</v>
      </c>
      <c r="E62" s="3">
        <v>698</v>
      </c>
      <c r="F62" s="3" t="s">
        <v>14</v>
      </c>
      <c r="G62" s="5">
        <v>41.2</v>
      </c>
      <c r="H62" s="5">
        <v>4.0999999999999996</v>
      </c>
      <c r="I62" s="5">
        <v>2.2999999999999998</v>
      </c>
      <c r="J62" s="5">
        <v>2.2999999999999998</v>
      </c>
      <c r="K62" s="5">
        <v>92.5</v>
      </c>
      <c r="L62" s="5">
        <v>44</v>
      </c>
      <c r="M62" s="5">
        <v>32</v>
      </c>
      <c r="N62" s="5">
        <v>-128.1</v>
      </c>
      <c r="O62" s="5" t="s">
        <v>14</v>
      </c>
    </row>
    <row r="63" spans="1:20" x14ac:dyDescent="0.35">
      <c r="A63" s="4">
        <v>43795</v>
      </c>
      <c r="B63" s="7">
        <v>430</v>
      </c>
      <c r="C63" s="8">
        <v>17100</v>
      </c>
      <c r="D63" s="3">
        <v>920</v>
      </c>
      <c r="E63" s="3">
        <v>790</v>
      </c>
      <c r="F63" s="3" t="s">
        <v>14</v>
      </c>
      <c r="G63" s="5">
        <v>43.4</v>
      </c>
      <c r="H63" s="5">
        <v>17.5</v>
      </c>
      <c r="I63" s="5">
        <v>-0.2</v>
      </c>
      <c r="J63" s="5">
        <v>-0.4</v>
      </c>
      <c r="K63" s="5">
        <v>93.9</v>
      </c>
      <c r="L63" s="5">
        <v>40</v>
      </c>
      <c r="M63" s="5">
        <v>37.700000000000003</v>
      </c>
      <c r="N63" s="5">
        <v>-54.2</v>
      </c>
      <c r="O63" s="5" t="s">
        <v>14</v>
      </c>
    </row>
    <row r="64" spans="1:20" x14ac:dyDescent="0.35">
      <c r="A64" s="4">
        <v>43796</v>
      </c>
      <c r="B64" s="7">
        <v>430</v>
      </c>
      <c r="C64" s="8">
        <v>16690</v>
      </c>
      <c r="D64" s="3">
        <v>920</v>
      </c>
      <c r="E64" s="3">
        <v>745</v>
      </c>
      <c r="F64" s="3" t="s">
        <v>14</v>
      </c>
      <c r="G64" s="5">
        <v>42.4</v>
      </c>
      <c r="H64" s="5">
        <v>7.3</v>
      </c>
      <c r="I64" s="5">
        <v>1.5</v>
      </c>
      <c r="J64" s="5">
        <v>2.7</v>
      </c>
      <c r="K64" s="5">
        <v>94.2</v>
      </c>
      <c r="L64" s="5">
        <v>50</v>
      </c>
      <c r="M64" s="5">
        <v>34.299999999999997</v>
      </c>
      <c r="N64" s="5">
        <v>149.80000000000001</v>
      </c>
      <c r="O64" s="5" t="s">
        <v>14</v>
      </c>
    </row>
    <row r="65" spans="1:15" x14ac:dyDescent="0.35">
      <c r="A65" s="4">
        <v>43797</v>
      </c>
      <c r="B65" s="7">
        <v>430</v>
      </c>
      <c r="C65" s="8">
        <v>15910</v>
      </c>
      <c r="D65" s="3">
        <v>910</v>
      </c>
      <c r="E65" s="3">
        <v>740</v>
      </c>
      <c r="F65" s="3" t="s">
        <v>14</v>
      </c>
      <c r="G65" s="5">
        <v>38.799999999999997</v>
      </c>
      <c r="H65" s="5">
        <v>18.3</v>
      </c>
      <c r="I65" s="5">
        <v>3.8</v>
      </c>
      <c r="J65" s="5">
        <v>3.1</v>
      </c>
      <c r="K65" s="5">
        <v>95.7</v>
      </c>
      <c r="L65" s="5">
        <v>51</v>
      </c>
      <c r="M65" s="5">
        <v>35.200000000000003</v>
      </c>
      <c r="N65" s="5">
        <v>-132.30000000000001</v>
      </c>
      <c r="O65" s="5" t="s">
        <v>14</v>
      </c>
    </row>
    <row r="66" spans="1:15" x14ac:dyDescent="0.35">
      <c r="A66" s="4">
        <v>43798</v>
      </c>
      <c r="B66" s="7">
        <v>430</v>
      </c>
      <c r="C66" s="8">
        <v>16850</v>
      </c>
      <c r="D66" s="3">
        <v>957</v>
      </c>
      <c r="E66" s="3">
        <v>862</v>
      </c>
      <c r="F66" s="3">
        <v>775</v>
      </c>
      <c r="G66" s="5">
        <v>43.4</v>
      </c>
      <c r="H66" s="5">
        <v>33.1</v>
      </c>
      <c r="I66" s="5">
        <v>-2.4</v>
      </c>
      <c r="J66" s="5">
        <v>0.6</v>
      </c>
      <c r="K66" s="5">
        <v>97.3</v>
      </c>
      <c r="L66" s="5">
        <v>38</v>
      </c>
      <c r="M66" s="5">
        <v>39.200000000000003</v>
      </c>
      <c r="N66" s="5">
        <v>181.5</v>
      </c>
      <c r="O66" s="5">
        <v>628.79999999999995</v>
      </c>
    </row>
    <row r="67" spans="1:15" x14ac:dyDescent="0.35">
      <c r="A67" s="4">
        <v>43799</v>
      </c>
      <c r="B67" s="7">
        <v>530</v>
      </c>
      <c r="C67" s="8">
        <v>16930</v>
      </c>
      <c r="D67" s="3">
        <v>940</v>
      </c>
      <c r="E67" s="3">
        <v>810</v>
      </c>
      <c r="F67" s="3" t="s">
        <v>14</v>
      </c>
      <c r="G67" s="5">
        <v>38.799999999999997</v>
      </c>
      <c r="H67" s="5">
        <v>28.9</v>
      </c>
      <c r="I67" s="5">
        <v>1.3</v>
      </c>
      <c r="J67" s="5">
        <v>3.6</v>
      </c>
      <c r="K67" s="5">
        <v>97.9</v>
      </c>
      <c r="L67" s="5">
        <v>46</v>
      </c>
      <c r="M67" s="5">
        <v>35.1</v>
      </c>
      <c r="N67" s="5">
        <v>-146</v>
      </c>
      <c r="O67" s="5">
        <v>3</v>
      </c>
    </row>
    <row r="68" spans="1:15" x14ac:dyDescent="0.35">
      <c r="A68" s="4">
        <v>43800</v>
      </c>
      <c r="B68" s="7">
        <v>530</v>
      </c>
      <c r="C68" s="8">
        <v>16330</v>
      </c>
      <c r="D68" s="3">
        <v>930</v>
      </c>
      <c r="E68" s="3">
        <v>810</v>
      </c>
      <c r="F68" s="3" t="s">
        <v>14</v>
      </c>
      <c r="G68" s="5">
        <v>41.2</v>
      </c>
      <c r="H68" s="5">
        <v>26.9</v>
      </c>
      <c r="I68" s="5">
        <v>1.7</v>
      </c>
      <c r="J68" s="5">
        <v>2.4</v>
      </c>
      <c r="K68" s="5">
        <v>96.7</v>
      </c>
      <c r="L68" s="5">
        <v>23</v>
      </c>
      <c r="M68" s="5">
        <v>34.6</v>
      </c>
      <c r="N68" s="5">
        <v>-23</v>
      </c>
      <c r="O68" s="5" t="s">
        <v>14</v>
      </c>
    </row>
    <row r="69" spans="1:15" x14ac:dyDescent="0.35">
      <c r="A69" s="4">
        <v>43801</v>
      </c>
      <c r="B69" s="7">
        <v>430</v>
      </c>
      <c r="C69" s="8">
        <v>16010</v>
      </c>
      <c r="D69" s="3">
        <v>924</v>
      </c>
      <c r="E69" s="3">
        <v>818</v>
      </c>
      <c r="F69" s="3">
        <v>726</v>
      </c>
      <c r="G69" s="5">
        <v>41.8</v>
      </c>
      <c r="H69" s="5">
        <v>34.299999999999997</v>
      </c>
      <c r="I69" s="5">
        <v>-0.3</v>
      </c>
      <c r="J69" s="5">
        <v>1.4</v>
      </c>
      <c r="K69" s="5">
        <v>97.9</v>
      </c>
      <c r="L69" s="5">
        <v>21</v>
      </c>
      <c r="M69" s="5">
        <v>39.799999999999997</v>
      </c>
      <c r="N69" s="5">
        <v>-12</v>
      </c>
      <c r="O69" s="5" t="s">
        <v>14</v>
      </c>
    </row>
    <row r="70" spans="1:15" x14ac:dyDescent="0.35">
      <c r="A70" s="4">
        <v>43803</v>
      </c>
      <c r="B70" s="7">
        <v>430</v>
      </c>
      <c r="C70" s="8">
        <v>16100</v>
      </c>
      <c r="D70" s="3">
        <v>900</v>
      </c>
      <c r="E70" s="3">
        <v>774</v>
      </c>
      <c r="F70" s="3">
        <v>280</v>
      </c>
      <c r="G70" s="5">
        <v>40.799999999999997</v>
      </c>
      <c r="H70" s="5">
        <v>31</v>
      </c>
      <c r="I70" s="5">
        <v>0.3</v>
      </c>
      <c r="J70" s="5">
        <v>2.9</v>
      </c>
      <c r="K70" s="5">
        <v>93.1</v>
      </c>
      <c r="L70" s="5">
        <v>18.600000000000001</v>
      </c>
      <c r="M70" s="5">
        <v>36.9</v>
      </c>
      <c r="N70" s="5">
        <v>-18.899999999999999</v>
      </c>
      <c r="O70" s="5">
        <v>6.5</v>
      </c>
    </row>
    <row r="71" spans="1:15" x14ac:dyDescent="0.35">
      <c r="A71" s="4">
        <v>43804</v>
      </c>
      <c r="B71" s="7">
        <v>430</v>
      </c>
      <c r="C71" s="8">
        <v>16265</v>
      </c>
      <c r="D71" s="3">
        <v>888</v>
      </c>
      <c r="E71" s="3">
        <v>760</v>
      </c>
      <c r="F71" s="3" t="s">
        <v>14</v>
      </c>
      <c r="G71" s="5">
        <v>41</v>
      </c>
      <c r="H71" s="5">
        <v>26.3</v>
      </c>
      <c r="I71" s="5">
        <v>2.2000000000000002</v>
      </c>
      <c r="J71" s="5">
        <v>2.6</v>
      </c>
      <c r="K71" s="5">
        <v>97.3</v>
      </c>
      <c r="L71" s="5">
        <v>18.899999999999999</v>
      </c>
      <c r="M71" s="5">
        <v>36.1</v>
      </c>
      <c r="N71" s="5">
        <v>-119.4</v>
      </c>
      <c r="O71" s="5" t="s">
        <v>14</v>
      </c>
    </row>
    <row r="72" spans="1:15" x14ac:dyDescent="0.35">
      <c r="A72" s="4">
        <v>43805</v>
      </c>
      <c r="B72" s="7">
        <v>530</v>
      </c>
      <c r="C72" s="8">
        <v>16360</v>
      </c>
      <c r="D72" s="3">
        <v>905</v>
      </c>
      <c r="E72" s="3">
        <v>730</v>
      </c>
      <c r="F72" s="3" t="s">
        <v>14</v>
      </c>
      <c r="G72" s="5">
        <v>40.4</v>
      </c>
      <c r="H72" s="5">
        <v>25.1</v>
      </c>
      <c r="I72" s="5">
        <v>1.6</v>
      </c>
      <c r="J72" s="5">
        <v>3.1</v>
      </c>
      <c r="K72" s="5">
        <v>95.2</v>
      </c>
      <c r="L72" s="5">
        <v>26</v>
      </c>
      <c r="M72" s="5">
        <v>32</v>
      </c>
      <c r="N72" s="5">
        <v>-166.4</v>
      </c>
      <c r="O72" s="5" t="s">
        <v>14</v>
      </c>
    </row>
    <row r="73" spans="1:15" x14ac:dyDescent="0.35">
      <c r="A73" s="4">
        <v>43806</v>
      </c>
      <c r="B73" s="7">
        <v>530</v>
      </c>
      <c r="C73" s="8">
        <v>16010</v>
      </c>
      <c r="D73" s="3">
        <v>902</v>
      </c>
      <c r="E73" s="3">
        <v>707</v>
      </c>
      <c r="F73" s="3" t="s">
        <v>14</v>
      </c>
      <c r="G73" s="5">
        <v>38</v>
      </c>
      <c r="H73" s="5">
        <v>21.5</v>
      </c>
      <c r="I73" s="5">
        <v>3.5</v>
      </c>
      <c r="J73" s="5">
        <v>5.2</v>
      </c>
      <c r="K73" s="5">
        <v>94.5</v>
      </c>
      <c r="L73" s="5">
        <v>34</v>
      </c>
      <c r="M73" s="5">
        <v>29.5</v>
      </c>
      <c r="N73" s="5">
        <v>-253.1</v>
      </c>
      <c r="O73" s="5" t="s">
        <v>14</v>
      </c>
    </row>
    <row r="74" spans="1:15" x14ac:dyDescent="0.35">
      <c r="A74" s="4">
        <v>43809</v>
      </c>
      <c r="B74" s="7">
        <v>430</v>
      </c>
      <c r="C74" s="8">
        <v>16585</v>
      </c>
      <c r="D74" s="3">
        <v>970</v>
      </c>
      <c r="E74" s="3">
        <v>875</v>
      </c>
      <c r="F74" s="3">
        <v>635</v>
      </c>
      <c r="G74" s="5">
        <v>36.799999999999997</v>
      </c>
      <c r="H74" s="5">
        <v>20.100000000000001</v>
      </c>
      <c r="I74" s="5">
        <v>-1.3</v>
      </c>
      <c r="J74" s="5">
        <v>4.8</v>
      </c>
      <c r="K74" s="5">
        <v>92.2</v>
      </c>
      <c r="L74" s="5">
        <v>42</v>
      </c>
      <c r="M74" s="5">
        <v>31.7</v>
      </c>
      <c r="N74" s="5">
        <v>12.8</v>
      </c>
      <c r="O74" s="5">
        <v>330.4</v>
      </c>
    </row>
    <row r="75" spans="1:15" x14ac:dyDescent="0.35">
      <c r="A75" s="4">
        <v>43815</v>
      </c>
      <c r="B75" s="7">
        <v>430</v>
      </c>
      <c r="C75" s="8">
        <v>17400</v>
      </c>
      <c r="D75" s="3">
        <v>990</v>
      </c>
      <c r="E75" s="3">
        <v>900</v>
      </c>
      <c r="F75" s="3">
        <v>831</v>
      </c>
      <c r="G75" s="5">
        <v>34.200000000000003</v>
      </c>
      <c r="H75" s="5">
        <v>0.7</v>
      </c>
      <c r="I75" s="5">
        <v>0.7</v>
      </c>
      <c r="J75" s="5">
        <v>6.2</v>
      </c>
      <c r="K75" s="5">
        <v>92.9</v>
      </c>
      <c r="L75" s="5">
        <v>72</v>
      </c>
      <c r="M75" s="5">
        <v>27.8</v>
      </c>
      <c r="N75" s="5">
        <v>-268.8</v>
      </c>
      <c r="O75" s="5">
        <v>334</v>
      </c>
    </row>
    <row r="76" spans="1:15" x14ac:dyDescent="0.35">
      <c r="A76" s="4">
        <v>43816</v>
      </c>
      <c r="B76" s="7">
        <v>430</v>
      </c>
      <c r="C76" s="8">
        <v>17530</v>
      </c>
      <c r="D76" s="3">
        <v>989</v>
      </c>
      <c r="E76" s="3">
        <v>874</v>
      </c>
      <c r="F76" s="3">
        <v>438</v>
      </c>
      <c r="G76" s="5">
        <v>32.799999999999997</v>
      </c>
      <c r="H76" s="5">
        <v>-3.1</v>
      </c>
      <c r="I76" s="5">
        <v>2.6</v>
      </c>
      <c r="J76" s="5">
        <v>6.9</v>
      </c>
      <c r="K76" s="5">
        <v>93.3</v>
      </c>
      <c r="L76" s="5">
        <v>76</v>
      </c>
      <c r="M76" s="5">
        <v>26.4</v>
      </c>
      <c r="N76" s="5">
        <v>-292.39999999999998</v>
      </c>
      <c r="O76" s="5">
        <v>59.8</v>
      </c>
    </row>
    <row r="77" spans="1:15" x14ac:dyDescent="0.35">
      <c r="A77" s="4">
        <v>43817</v>
      </c>
      <c r="B77" s="7">
        <v>430</v>
      </c>
      <c r="C77" s="8">
        <v>17210</v>
      </c>
      <c r="D77" s="3">
        <v>914</v>
      </c>
      <c r="E77" s="3">
        <v>726</v>
      </c>
      <c r="F77" s="3" t="s">
        <v>14</v>
      </c>
      <c r="G77" s="5">
        <v>35.6</v>
      </c>
      <c r="H77" s="5">
        <v>-4.7</v>
      </c>
      <c r="I77" s="5">
        <v>3.1</v>
      </c>
      <c r="J77" s="5">
        <v>5.6</v>
      </c>
      <c r="K77" s="5">
        <v>92.1</v>
      </c>
      <c r="L77" s="5">
        <v>73</v>
      </c>
      <c r="M77" s="5">
        <v>31.4</v>
      </c>
      <c r="N77" s="5">
        <v>-220.2</v>
      </c>
      <c r="O77" s="5">
        <v>4.2</v>
      </c>
    </row>
    <row r="78" spans="1:15" x14ac:dyDescent="0.35">
      <c r="A78" s="4">
        <v>43818</v>
      </c>
      <c r="B78" s="7">
        <v>430</v>
      </c>
      <c r="C78" s="8">
        <v>17210</v>
      </c>
      <c r="D78" s="3">
        <v>902</v>
      </c>
      <c r="E78" s="3">
        <v>715</v>
      </c>
      <c r="F78" s="3" t="s">
        <v>14</v>
      </c>
      <c r="G78" s="5">
        <v>39.4</v>
      </c>
      <c r="H78" s="5">
        <v>-1.5</v>
      </c>
      <c r="I78" s="5">
        <v>2.9</v>
      </c>
      <c r="J78" s="5">
        <v>2.9</v>
      </c>
      <c r="K78" s="5">
        <v>93</v>
      </c>
      <c r="L78" s="5">
        <v>71</v>
      </c>
      <c r="M78" s="5">
        <v>34.700000000000003</v>
      </c>
      <c r="N78" s="5">
        <v>1.8</v>
      </c>
      <c r="O78" s="5" t="s">
        <v>14</v>
      </c>
    </row>
    <row r="79" spans="1:15" x14ac:dyDescent="0.35">
      <c r="A79" s="4">
        <v>43819</v>
      </c>
      <c r="B79" s="7">
        <v>430</v>
      </c>
      <c r="C79" s="8">
        <v>16965</v>
      </c>
      <c r="D79" s="3">
        <v>940</v>
      </c>
      <c r="E79" s="3">
        <v>835</v>
      </c>
      <c r="F79" s="3" t="s">
        <v>14</v>
      </c>
      <c r="G79" s="5">
        <v>37.200000000000003</v>
      </c>
      <c r="H79" s="5">
        <v>-7.9</v>
      </c>
      <c r="I79" s="5">
        <v>2.2999999999999998</v>
      </c>
      <c r="J79" s="5">
        <v>4.3</v>
      </c>
      <c r="K79" s="5">
        <v>92.4</v>
      </c>
      <c r="L79" s="5">
        <v>79</v>
      </c>
      <c r="M79" s="5">
        <v>29.7</v>
      </c>
      <c r="N79" s="5">
        <v>-210.7</v>
      </c>
      <c r="O79" s="5" t="s">
        <v>14</v>
      </c>
    </row>
    <row r="80" spans="1:15" x14ac:dyDescent="0.35">
      <c r="A80" s="4">
        <v>43830</v>
      </c>
      <c r="B80" s="7">
        <v>430</v>
      </c>
      <c r="C80" s="8">
        <v>15580</v>
      </c>
      <c r="D80" s="3">
        <v>975</v>
      </c>
      <c r="E80" s="3">
        <v>855</v>
      </c>
      <c r="F80" s="3">
        <v>520</v>
      </c>
      <c r="G80" s="5">
        <v>38</v>
      </c>
      <c r="H80" s="5">
        <v>22.9</v>
      </c>
      <c r="I80" s="5">
        <v>-0.3</v>
      </c>
      <c r="J80" s="5">
        <v>4.5999999999999996</v>
      </c>
      <c r="K80" s="5">
        <v>96.2</v>
      </c>
      <c r="L80" s="5">
        <v>79</v>
      </c>
      <c r="M80" s="5">
        <v>26.9</v>
      </c>
      <c r="N80" s="5">
        <v>-6.7</v>
      </c>
      <c r="O80" s="5">
        <v>45.7</v>
      </c>
    </row>
    <row r="81" spans="1:20" x14ac:dyDescent="0.35">
      <c r="A81" s="4"/>
      <c r="B81" s="7"/>
      <c r="C81" s="8"/>
      <c r="D81" s="3"/>
      <c r="E81" s="3"/>
      <c r="F81" s="3"/>
      <c r="G81" s="5"/>
      <c r="H81" s="5"/>
      <c r="I81" s="5"/>
      <c r="J81" s="5"/>
      <c r="K81" s="5"/>
      <c r="L81" s="5"/>
      <c r="M81" s="5"/>
      <c r="N81" s="5"/>
      <c r="O81" s="5"/>
      <c r="T81" s="1" t="s">
        <v>13</v>
      </c>
    </row>
    <row r="82" spans="1:20" x14ac:dyDescent="0.35">
      <c r="A82" s="4"/>
      <c r="B82" s="7"/>
      <c r="C82" s="8"/>
      <c r="D82" s="3"/>
      <c r="E82" s="3"/>
      <c r="F82" s="3"/>
      <c r="G82" s="5"/>
      <c r="H82" s="5"/>
      <c r="I82" s="5"/>
      <c r="J82" s="5"/>
      <c r="K82" s="5"/>
      <c r="L82" s="5"/>
      <c r="M82" s="5"/>
      <c r="N82" s="5"/>
      <c r="O82" s="5"/>
    </row>
    <row r="83" spans="1:20" x14ac:dyDescent="0.35">
      <c r="A83" s="4"/>
      <c r="B83" s="7"/>
      <c r="C83" s="8"/>
      <c r="D83" s="3"/>
      <c r="E83" s="3"/>
      <c r="F83" s="3"/>
      <c r="G83" s="5"/>
      <c r="H83" s="5"/>
      <c r="I83" s="5"/>
      <c r="J83" s="5"/>
      <c r="K83" s="5"/>
      <c r="L83" s="5"/>
      <c r="M83" s="5"/>
      <c r="N83" s="5"/>
      <c r="O83" s="5"/>
    </row>
    <row r="84" spans="1:20" x14ac:dyDescent="0.35">
      <c r="A84" s="4"/>
      <c r="B84" s="7"/>
      <c r="C84" s="8"/>
      <c r="D84" s="3"/>
      <c r="E84" s="3"/>
      <c r="F84" s="3"/>
      <c r="G84" s="5"/>
      <c r="H84" s="5"/>
      <c r="I84" s="5"/>
      <c r="J84" s="5"/>
      <c r="K84" s="5"/>
      <c r="L84" s="5"/>
      <c r="M84" s="5"/>
      <c r="N84" s="5"/>
      <c r="O84" s="5"/>
    </row>
    <row r="85" spans="1:20" x14ac:dyDescent="0.35">
      <c r="A85" s="4"/>
      <c r="B85" s="7"/>
      <c r="C85" s="8"/>
      <c r="D85" s="3"/>
      <c r="E85" s="3"/>
      <c r="F85" s="3"/>
      <c r="G85" s="5"/>
      <c r="H85" s="5"/>
      <c r="I85" s="5"/>
      <c r="J85" s="5"/>
      <c r="K85" s="5"/>
      <c r="L85" s="5"/>
      <c r="M85" s="5"/>
      <c r="N85" s="5"/>
      <c r="O85" s="5"/>
    </row>
    <row r="86" spans="1:20" x14ac:dyDescent="0.35">
      <c r="A86" s="4"/>
      <c r="B86" s="7"/>
      <c r="C86" s="8"/>
      <c r="D86" s="3"/>
      <c r="E86" s="3"/>
      <c r="F86" s="3"/>
      <c r="G86" s="5"/>
      <c r="H86" s="5"/>
      <c r="I86" s="5"/>
      <c r="J86" s="5"/>
      <c r="K86" s="5"/>
      <c r="L86" s="5"/>
      <c r="M86" s="5"/>
      <c r="N86" s="5"/>
      <c r="O86" s="5"/>
    </row>
    <row r="87" spans="1:20" x14ac:dyDescent="0.35">
      <c r="A87" s="4"/>
      <c r="B87" s="7"/>
      <c r="C87" s="8"/>
      <c r="D87" s="3"/>
      <c r="E87" s="3"/>
      <c r="F87" s="3"/>
      <c r="G87" s="5"/>
      <c r="H87" s="5"/>
      <c r="I87" s="5"/>
      <c r="J87" s="5"/>
      <c r="K87" s="5"/>
      <c r="L87" s="5"/>
      <c r="M87" s="5"/>
      <c r="N87" s="5"/>
      <c r="O87" s="5"/>
    </row>
    <row r="88" spans="1:20" x14ac:dyDescent="0.35">
      <c r="A88" s="4"/>
      <c r="B88" s="7"/>
      <c r="C88" s="8"/>
      <c r="D88" s="3"/>
      <c r="E88" s="3"/>
      <c r="F88" s="3"/>
      <c r="G88" s="5"/>
      <c r="H88" s="5"/>
      <c r="I88" s="5"/>
      <c r="J88" s="5"/>
      <c r="K88" s="5"/>
      <c r="L88" s="5"/>
      <c r="M88" s="5"/>
      <c r="N88" s="5"/>
      <c r="O88" s="5"/>
    </row>
    <row r="89" spans="1:20" x14ac:dyDescent="0.35">
      <c r="A89" s="4"/>
      <c r="B89" s="7"/>
      <c r="C89" s="8"/>
      <c r="D89" s="3"/>
      <c r="E89" s="3"/>
      <c r="F89" s="3"/>
      <c r="G89" s="5"/>
      <c r="H89" s="5"/>
      <c r="I89" s="5"/>
      <c r="J89" s="5"/>
      <c r="K89" s="5"/>
      <c r="L89" s="5"/>
      <c r="M89" s="5"/>
      <c r="N89" s="5"/>
      <c r="O89" s="5"/>
    </row>
    <row r="90" spans="1:20" x14ac:dyDescent="0.35">
      <c r="A90" s="4"/>
      <c r="B90" s="7"/>
      <c r="C90" s="8"/>
      <c r="D90" s="3"/>
      <c r="E90" s="3"/>
      <c r="F90" s="3"/>
      <c r="G90" s="5"/>
      <c r="H90" s="5"/>
      <c r="I90" s="5"/>
      <c r="J90" s="5"/>
      <c r="K90" s="5"/>
      <c r="L90" s="5"/>
      <c r="M90" s="5"/>
      <c r="N90" s="5"/>
      <c r="O90" s="5"/>
    </row>
    <row r="91" spans="1:20" x14ac:dyDescent="0.35">
      <c r="A91" s="4"/>
      <c r="B91" s="7"/>
      <c r="C91" s="8"/>
      <c r="D91" s="3"/>
      <c r="E91" s="3"/>
      <c r="F91" s="3"/>
      <c r="G91" s="5"/>
      <c r="H91" s="5"/>
      <c r="I91" s="5"/>
      <c r="J91" s="5"/>
      <c r="K91" s="5"/>
      <c r="L91" s="5"/>
      <c r="M91" s="5"/>
      <c r="N91" s="5"/>
      <c r="O91" s="5"/>
    </row>
    <row r="92" spans="1:20" x14ac:dyDescent="0.35">
      <c r="A92" s="4"/>
      <c r="B92" s="7"/>
      <c r="C92" s="8"/>
      <c r="D92" s="3"/>
      <c r="E92" s="3"/>
      <c r="F92" s="3"/>
      <c r="G92" s="5"/>
      <c r="H92" s="5"/>
      <c r="I92" s="5"/>
      <c r="J92" s="5"/>
      <c r="K92" s="5"/>
      <c r="L92" s="5"/>
      <c r="M92" s="5"/>
      <c r="N92" s="5"/>
      <c r="O92" s="5"/>
    </row>
    <row r="93" spans="1:20" x14ac:dyDescent="0.35">
      <c r="A93" s="4"/>
      <c r="B93" s="7"/>
      <c r="C93" s="8"/>
      <c r="D93" s="3"/>
      <c r="E93" s="3"/>
      <c r="F93" s="3"/>
      <c r="G93" s="5"/>
      <c r="H93" s="5"/>
      <c r="I93" s="5"/>
      <c r="J93" s="5"/>
      <c r="K93" s="5"/>
      <c r="L93" s="5"/>
      <c r="M93" s="5"/>
      <c r="N93" s="5"/>
      <c r="O93" s="5"/>
    </row>
    <row r="94" spans="1:20" x14ac:dyDescent="0.35">
      <c r="A94" s="4"/>
      <c r="B94" s="7"/>
      <c r="C94" s="8"/>
      <c r="D94" s="3"/>
      <c r="E94" s="3"/>
      <c r="F94" s="3"/>
      <c r="G94" s="5"/>
      <c r="H94" s="5"/>
      <c r="I94" s="5"/>
      <c r="J94" s="5"/>
      <c r="K94" s="5"/>
      <c r="L94" s="5"/>
      <c r="M94" s="5"/>
      <c r="N94" s="5"/>
      <c r="O94" s="5"/>
    </row>
    <row r="95" spans="1:20" x14ac:dyDescent="0.35">
      <c r="A95" s="4"/>
      <c r="B95" s="7"/>
      <c r="C95" s="8"/>
      <c r="D95" s="3"/>
      <c r="E95" s="3"/>
      <c r="F95" s="3"/>
      <c r="G95" s="5"/>
      <c r="H95" s="5"/>
      <c r="I95" s="5"/>
      <c r="J95" s="5"/>
      <c r="K95" s="5"/>
      <c r="L95" s="5"/>
      <c r="M95" s="5"/>
      <c r="N95" s="5"/>
      <c r="O95" s="5"/>
    </row>
    <row r="96" spans="1:20" x14ac:dyDescent="0.35">
      <c r="A96" s="4"/>
      <c r="B96" s="7"/>
      <c r="C96" s="8"/>
      <c r="D96" s="3"/>
      <c r="E96" s="3"/>
      <c r="F96" s="3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35">
      <c r="A97" s="4"/>
      <c r="B97" s="7"/>
      <c r="C97" s="8"/>
      <c r="D97" s="3"/>
      <c r="E97" s="3"/>
      <c r="F97" s="3"/>
      <c r="G97" s="5"/>
      <c r="H97" s="5"/>
      <c r="I97" s="5"/>
      <c r="J97" s="5"/>
      <c r="K97" s="5"/>
      <c r="L97" s="5"/>
      <c r="M97" s="5"/>
      <c r="N97" s="5"/>
      <c r="O97" s="5"/>
    </row>
    <row r="98" spans="1:15" x14ac:dyDescent="0.35">
      <c r="A98" s="4"/>
      <c r="B98" s="7"/>
      <c r="C98" s="8"/>
      <c r="D98" s="3"/>
      <c r="E98" s="3"/>
      <c r="F98" s="3"/>
      <c r="G98" s="5"/>
      <c r="H98" s="5"/>
      <c r="I98" s="5"/>
      <c r="J98" s="5"/>
      <c r="K98" s="5"/>
      <c r="L98" s="5"/>
      <c r="M98" s="5"/>
      <c r="N98" s="5"/>
      <c r="O98" s="5"/>
    </row>
    <row r="99" spans="1:15" x14ac:dyDescent="0.35">
      <c r="A99" s="4"/>
      <c r="B99" s="7"/>
      <c r="C99" s="8"/>
      <c r="D99" s="3"/>
      <c r="E99" s="3"/>
      <c r="F99" s="3"/>
      <c r="G99" s="5"/>
      <c r="H99" s="5"/>
      <c r="I99" s="5"/>
      <c r="J99" s="5"/>
      <c r="K99" s="5"/>
      <c r="L99" s="5"/>
      <c r="M99" s="5"/>
      <c r="N99" s="5"/>
      <c r="O99" s="5"/>
    </row>
    <row r="100" spans="1:15" x14ac:dyDescent="0.35">
      <c r="A100" s="4"/>
      <c r="B100" s="7"/>
      <c r="C100" s="8"/>
      <c r="D100" s="3"/>
      <c r="E100" s="3"/>
      <c r="F100" s="3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35">
      <c r="A101" s="4"/>
      <c r="B101" s="7"/>
      <c r="C101" s="8"/>
      <c r="D101" s="3"/>
      <c r="E101" s="3"/>
      <c r="F101" s="3"/>
      <c r="G101" s="5"/>
      <c r="H101" s="5"/>
      <c r="I101" s="5"/>
      <c r="J101" s="5"/>
      <c r="K101" s="5"/>
      <c r="L101" s="5"/>
      <c r="M101" s="5"/>
      <c r="N101" s="5"/>
      <c r="O101" s="5"/>
    </row>
    <row r="102" spans="1:15" x14ac:dyDescent="0.35">
      <c r="A102" s="4"/>
      <c r="B102" s="7"/>
      <c r="C102" s="8"/>
      <c r="D102" s="3"/>
      <c r="E102" s="3"/>
      <c r="F102" s="3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35">
      <c r="A103" s="4"/>
      <c r="B103" s="7"/>
      <c r="C103" s="8"/>
      <c r="D103" s="3"/>
      <c r="E103" s="3"/>
      <c r="F103" s="3"/>
      <c r="G103" s="5"/>
      <c r="H103" s="5"/>
      <c r="I103" s="5"/>
      <c r="J103" s="5"/>
      <c r="K103" s="5"/>
      <c r="L103" s="5"/>
      <c r="M103" s="5"/>
      <c r="N103" s="5"/>
      <c r="O103" s="5"/>
    </row>
    <row r="104" spans="1:15" x14ac:dyDescent="0.35">
      <c r="A104" s="4"/>
      <c r="B104" s="7"/>
      <c r="C104" s="8"/>
      <c r="D104" s="3"/>
      <c r="E104" s="3"/>
      <c r="F104" s="3"/>
      <c r="G104" s="5"/>
      <c r="H104" s="5"/>
      <c r="I104" s="5"/>
      <c r="J104" s="5"/>
      <c r="K104" s="5"/>
      <c r="L104" s="5"/>
      <c r="M104" s="5"/>
      <c r="N104" s="5"/>
      <c r="O104" s="5"/>
    </row>
    <row r="105" spans="1:15" x14ac:dyDescent="0.35">
      <c r="A105" s="4"/>
      <c r="B105" s="7"/>
      <c r="C105" s="8"/>
      <c r="D105" s="3"/>
      <c r="E105" s="3"/>
      <c r="F105" s="3"/>
      <c r="G105" s="5"/>
      <c r="H105" s="5"/>
      <c r="I105" s="5"/>
      <c r="J105" s="5"/>
      <c r="K105" s="5"/>
      <c r="L105" s="5"/>
      <c r="M105" s="5"/>
      <c r="N105" s="5"/>
      <c r="O105" s="5"/>
    </row>
    <row r="106" spans="1:15" x14ac:dyDescent="0.35">
      <c r="A106" s="4"/>
      <c r="B106" s="7"/>
      <c r="C106" s="8"/>
      <c r="D106" s="3"/>
      <c r="E106" s="3"/>
      <c r="F106" s="3"/>
      <c r="G106" s="5"/>
      <c r="H106" s="5"/>
      <c r="I106" s="5"/>
      <c r="J106" s="5"/>
      <c r="K106" s="5"/>
      <c r="L106" s="5"/>
      <c r="M106" s="5"/>
      <c r="N106" s="5"/>
      <c r="O106" s="5"/>
    </row>
    <row r="107" spans="1:15" x14ac:dyDescent="0.35">
      <c r="A107" s="4"/>
      <c r="B107" s="7"/>
      <c r="C107" s="8"/>
      <c r="D107" s="3"/>
      <c r="E107" s="3"/>
      <c r="F107" s="3"/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35">
      <c r="A108" s="4"/>
      <c r="B108" s="7"/>
      <c r="C108" s="8"/>
      <c r="D108" s="3"/>
      <c r="E108" s="3"/>
      <c r="F108" s="3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35">
      <c r="A109" s="4"/>
      <c r="B109" s="7"/>
      <c r="C109" s="8"/>
      <c r="D109" s="3"/>
      <c r="E109" s="3"/>
      <c r="F109" s="3"/>
      <c r="G109" s="5"/>
      <c r="H109" s="5"/>
      <c r="I109" s="5"/>
      <c r="J109" s="5"/>
      <c r="K109" s="5"/>
      <c r="L109" s="5"/>
      <c r="M109" s="5"/>
      <c r="N109" s="5"/>
      <c r="O109" s="5"/>
    </row>
    <row r="110" spans="1:15" x14ac:dyDescent="0.35">
      <c r="A110" s="4"/>
      <c r="B110" s="7"/>
      <c r="C110" s="8"/>
      <c r="D110" s="3"/>
      <c r="E110" s="3"/>
      <c r="F110" s="3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35">
      <c r="A111" s="4"/>
      <c r="B111" s="7"/>
      <c r="C111" s="8"/>
      <c r="D111" s="3"/>
      <c r="E111" s="3"/>
      <c r="F111" s="3"/>
      <c r="G111" s="5"/>
      <c r="H111" s="5"/>
      <c r="I111" s="5"/>
      <c r="J111" s="5"/>
      <c r="K111" s="5"/>
      <c r="L111" s="5"/>
      <c r="M111" s="5"/>
      <c r="N111" s="5"/>
      <c r="O111" s="5"/>
    </row>
    <row r="112" spans="1:15" x14ac:dyDescent="0.35">
      <c r="A112" s="4"/>
      <c r="B112" s="7"/>
      <c r="C112" s="8"/>
      <c r="D112" s="3"/>
      <c r="E112" s="3"/>
      <c r="F112" s="3"/>
      <c r="G112" s="5"/>
      <c r="H112" s="5"/>
      <c r="I112" s="5"/>
      <c r="J112" s="5"/>
      <c r="K112" s="5"/>
      <c r="L112" s="5"/>
      <c r="M112" s="5"/>
      <c r="N112" s="5"/>
      <c r="O112" s="5"/>
    </row>
    <row r="113" spans="1:15" x14ac:dyDescent="0.35">
      <c r="A113" s="4"/>
      <c r="B113" s="7"/>
      <c r="C113" s="8"/>
      <c r="D113" s="3"/>
      <c r="E113" s="3"/>
      <c r="F113" s="3"/>
      <c r="G113" s="5"/>
      <c r="H113" s="5"/>
      <c r="I113" s="5"/>
      <c r="J113" s="5"/>
      <c r="K113" s="5"/>
      <c r="L113" s="5"/>
      <c r="M113" s="5"/>
      <c r="N113" s="5"/>
      <c r="O113" s="5"/>
    </row>
    <row r="114" spans="1:15" x14ac:dyDescent="0.35">
      <c r="A114" s="4"/>
      <c r="B114" s="7"/>
      <c r="C114" s="8"/>
      <c r="D114" s="3"/>
      <c r="E114" s="3"/>
      <c r="F114" s="3"/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35">
      <c r="A115" s="4"/>
      <c r="B115" s="7"/>
      <c r="C115" s="8"/>
      <c r="D115" s="8"/>
      <c r="E115" s="3"/>
      <c r="F115" s="3"/>
      <c r="G115" s="5"/>
      <c r="H115" s="5"/>
      <c r="I115" s="5"/>
      <c r="J115" s="5"/>
      <c r="K115" s="5"/>
      <c r="L115" s="5"/>
      <c r="M115" s="5"/>
      <c r="N115" s="5"/>
      <c r="O115" s="5"/>
    </row>
    <row r="116" spans="1:15" x14ac:dyDescent="0.35">
      <c r="A116" s="4"/>
      <c r="B116" s="7"/>
      <c r="C116" s="8"/>
      <c r="D116" s="3"/>
      <c r="E116" s="3"/>
      <c r="F116" s="3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35">
      <c r="A117" s="4"/>
      <c r="B117" s="7"/>
      <c r="C117" s="8"/>
      <c r="D117" s="3"/>
      <c r="E117" s="3"/>
      <c r="F117" s="3"/>
      <c r="G117" s="5"/>
      <c r="H117" s="5"/>
      <c r="I117" s="5"/>
      <c r="J117" s="5"/>
      <c r="K117" s="5"/>
      <c r="L117" s="5"/>
      <c r="M117" s="5"/>
      <c r="N117" s="5"/>
      <c r="O117" s="5"/>
    </row>
    <row r="118" spans="1:15" x14ac:dyDescent="0.35">
      <c r="A118" s="4"/>
      <c r="B118" s="7"/>
      <c r="C118" s="8"/>
      <c r="D118" s="3"/>
      <c r="E118" s="3"/>
      <c r="F118" s="3"/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35">
      <c r="A119" s="4"/>
      <c r="B119" s="7"/>
      <c r="C119" s="8"/>
      <c r="D119" s="8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</row>
    <row r="120" spans="1:15" x14ac:dyDescent="0.35">
      <c r="A120" s="4"/>
      <c r="B120" s="7"/>
      <c r="C120" s="8"/>
      <c r="D120" s="3"/>
      <c r="E120" s="3"/>
      <c r="F120" s="3"/>
      <c r="G120" s="5"/>
      <c r="H120" s="5"/>
      <c r="I120" s="5"/>
      <c r="J120" s="5"/>
      <c r="K120" s="5"/>
      <c r="L120" s="5"/>
      <c r="M120" s="5"/>
      <c r="N120" s="5"/>
      <c r="O120" s="5"/>
    </row>
    <row r="121" spans="1:15" x14ac:dyDescent="0.35">
      <c r="A121" s="4"/>
      <c r="B121" s="7"/>
      <c r="C121" s="8"/>
      <c r="D121" s="3"/>
      <c r="E121" s="3"/>
      <c r="F121" s="3"/>
      <c r="G121" s="5"/>
      <c r="H121" s="5"/>
      <c r="I121" s="5"/>
      <c r="J121" s="5"/>
      <c r="K121" s="5"/>
      <c r="L121" s="5"/>
      <c r="M121" s="5"/>
      <c r="N121" s="5"/>
      <c r="O121" s="5"/>
    </row>
    <row r="122" spans="1:15" x14ac:dyDescent="0.35">
      <c r="A122" s="4"/>
      <c r="B122" s="7"/>
      <c r="C122" s="8"/>
      <c r="D122" s="3"/>
      <c r="E122" s="3"/>
      <c r="F122" s="3"/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35">
      <c r="A123" s="4"/>
      <c r="B123" s="7"/>
      <c r="C123" s="8"/>
      <c r="D123" s="3"/>
      <c r="E123" s="3"/>
      <c r="F123" s="3"/>
      <c r="G123" s="5"/>
      <c r="H123" s="5"/>
      <c r="I123" s="5"/>
      <c r="J123" s="5"/>
      <c r="K123" s="5"/>
      <c r="L123" s="5"/>
      <c r="M123" s="5"/>
      <c r="N123" s="5"/>
      <c r="O123" s="5"/>
    </row>
    <row r="124" spans="1:15" x14ac:dyDescent="0.35">
      <c r="A124" s="4"/>
      <c r="B124" s="7"/>
      <c r="C124" s="8"/>
      <c r="D124" s="3"/>
      <c r="E124" s="3"/>
      <c r="F124" s="3"/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35">
      <c r="A125" s="4"/>
      <c r="B125" s="7"/>
      <c r="C125" s="8"/>
      <c r="D125" s="3"/>
      <c r="E125" s="3"/>
      <c r="F125" s="3"/>
      <c r="G125" s="5"/>
      <c r="H125" s="5"/>
      <c r="I125" s="5"/>
      <c r="J125" s="5"/>
      <c r="K125" s="5"/>
      <c r="L125" s="5"/>
      <c r="M125" s="5"/>
      <c r="N125" s="5"/>
      <c r="O125" s="5"/>
    </row>
    <row r="126" spans="1:15" x14ac:dyDescent="0.35">
      <c r="A126" s="4"/>
      <c r="B126" s="7"/>
      <c r="C126" s="8"/>
      <c r="D126" s="3"/>
      <c r="E126" s="3"/>
      <c r="F126" s="3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35">
      <c r="A127" s="4"/>
      <c r="B127" s="7"/>
      <c r="C127" s="8"/>
      <c r="D127" s="3"/>
      <c r="E127" s="3"/>
      <c r="F127" s="3"/>
      <c r="G127" s="5"/>
      <c r="H127" s="5"/>
      <c r="I127" s="5"/>
      <c r="J127" s="5"/>
      <c r="K127" s="5"/>
      <c r="L127" s="5"/>
      <c r="M127" s="5"/>
      <c r="N127" s="5"/>
      <c r="O127" s="5"/>
    </row>
    <row r="128" spans="1:15" x14ac:dyDescent="0.35">
      <c r="A128" s="4"/>
      <c r="B128" s="7"/>
      <c r="C128" s="8"/>
      <c r="D128" s="3"/>
      <c r="E128" s="3"/>
      <c r="F128" s="3"/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35">
      <c r="A129" s="4"/>
      <c r="B129" s="7"/>
      <c r="C129" s="8"/>
      <c r="D129" s="3"/>
      <c r="E129" s="3"/>
      <c r="F129" s="3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35">
      <c r="A130" s="4"/>
      <c r="B130" s="7"/>
      <c r="C130" s="8"/>
      <c r="D130" s="3"/>
      <c r="E130" s="3"/>
      <c r="F130" s="3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35">
      <c r="A131" s="4"/>
      <c r="B131" s="7"/>
      <c r="C131" s="8"/>
      <c r="D131" s="3"/>
      <c r="E131" s="3"/>
      <c r="F131" s="3"/>
      <c r="G131" s="5"/>
      <c r="H131" s="5"/>
      <c r="I131" s="5"/>
      <c r="J131" s="5"/>
      <c r="K131" s="5"/>
      <c r="L131" s="5"/>
      <c r="M131" s="5"/>
      <c r="N131" s="5"/>
      <c r="O131" s="5"/>
    </row>
    <row r="132" spans="1:15" x14ac:dyDescent="0.35">
      <c r="A132" s="4"/>
      <c r="B132" s="7"/>
      <c r="C132" s="8"/>
      <c r="D132" s="3"/>
      <c r="E132" s="3"/>
      <c r="F132" s="3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35">
      <c r="A133" s="4"/>
      <c r="B133" s="7"/>
      <c r="C133" s="8"/>
      <c r="D133" s="3"/>
      <c r="E133" s="3"/>
      <c r="F133" s="3"/>
      <c r="G133" s="5"/>
      <c r="H133" s="5"/>
      <c r="I133" s="5"/>
      <c r="J133" s="5"/>
      <c r="K133" s="5"/>
      <c r="L133" s="5"/>
      <c r="M133" s="5"/>
      <c r="N133" s="5"/>
      <c r="O133" s="5"/>
    </row>
    <row r="134" spans="1:15" x14ac:dyDescent="0.35">
      <c r="A134" s="4"/>
      <c r="B134" s="7"/>
      <c r="C134" s="8"/>
      <c r="D134" s="3"/>
      <c r="E134" s="3"/>
      <c r="F134" s="3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35">
      <c r="A135" s="4"/>
      <c r="B135" s="7"/>
      <c r="C135" s="8"/>
      <c r="D135" s="3"/>
      <c r="E135" s="3"/>
      <c r="F135" s="3"/>
      <c r="G135" s="5"/>
      <c r="H135" s="5"/>
      <c r="I135" s="5"/>
      <c r="J135" s="5"/>
      <c r="K135" s="5"/>
      <c r="L135" s="5"/>
      <c r="M135" s="5"/>
      <c r="N135" s="5"/>
      <c r="O135" s="5"/>
    </row>
    <row r="136" spans="1:15" x14ac:dyDescent="0.35">
      <c r="A136" s="4"/>
      <c r="B136" s="7"/>
      <c r="C136" s="8"/>
      <c r="D136" s="3"/>
      <c r="E136" s="3"/>
      <c r="F136" s="3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35">
      <c r="A137" s="4"/>
      <c r="B137" s="7"/>
      <c r="C137" s="8"/>
      <c r="D137" s="3"/>
      <c r="E137" s="3"/>
      <c r="F137" s="3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35">
      <c r="A138" s="4"/>
      <c r="B138" s="7"/>
      <c r="C138" s="8"/>
      <c r="D138" s="3"/>
      <c r="E138" s="3"/>
      <c r="F138" s="3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35">
      <c r="A139" s="4"/>
      <c r="B139" s="7"/>
      <c r="C139" s="8"/>
      <c r="D139" s="3"/>
      <c r="E139" s="3"/>
      <c r="F139" s="3"/>
      <c r="G139" s="5"/>
      <c r="H139" s="5"/>
      <c r="I139" s="5"/>
      <c r="J139" s="5"/>
      <c r="K139" s="5"/>
      <c r="L139" s="5"/>
      <c r="M139" s="5"/>
      <c r="N139" s="5"/>
      <c r="O139" s="5"/>
    </row>
    <row r="140" spans="1:15" x14ac:dyDescent="0.35">
      <c r="A140" s="4"/>
      <c r="B140" s="7"/>
      <c r="C140" s="8"/>
      <c r="D140" s="3"/>
      <c r="E140" s="3"/>
      <c r="F140" s="3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35">
      <c r="A141" s="4"/>
      <c r="B141" s="7"/>
      <c r="C141" s="8"/>
      <c r="D141" s="3"/>
      <c r="E141" s="3"/>
      <c r="F141" s="3"/>
      <c r="G141" s="5"/>
      <c r="H141" s="5"/>
      <c r="I141" s="5"/>
      <c r="J141" s="5"/>
      <c r="K141" s="5"/>
      <c r="L141" s="5"/>
      <c r="M141" s="5"/>
      <c r="N141" s="5"/>
      <c r="O141" s="5"/>
    </row>
    <row r="142" spans="1:15" x14ac:dyDescent="0.35">
      <c r="A142" s="4"/>
      <c r="B142" s="7"/>
      <c r="C142" s="8"/>
      <c r="D142" s="3"/>
      <c r="E142" s="3"/>
      <c r="F142" s="3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35">
      <c r="A143" s="4"/>
      <c r="B143" s="7"/>
      <c r="C143" s="8"/>
      <c r="D143" s="3"/>
      <c r="E143" s="3"/>
      <c r="F143" s="3"/>
      <c r="G143" s="5"/>
      <c r="H143" s="5"/>
      <c r="I143" s="5"/>
      <c r="J143" s="5"/>
      <c r="K143" s="5"/>
      <c r="L143" s="5"/>
      <c r="M143" s="5"/>
      <c r="N143" s="5"/>
      <c r="O143" s="5"/>
    </row>
    <row r="144" spans="1:15" x14ac:dyDescent="0.35">
      <c r="A144" s="4"/>
      <c r="B144" s="7"/>
      <c r="C144" s="8"/>
      <c r="D144" s="3"/>
      <c r="E144" s="3"/>
      <c r="F144" s="3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35">
      <c r="A145" s="4"/>
      <c r="B145" s="7"/>
      <c r="C145" s="8"/>
      <c r="D145" s="3"/>
      <c r="E145" s="3"/>
      <c r="F145" s="3"/>
      <c r="G145" s="5"/>
      <c r="H145" s="5"/>
      <c r="I145" s="5"/>
      <c r="J145" s="5"/>
      <c r="K145" s="5"/>
      <c r="L145" s="5"/>
      <c r="M145" s="5"/>
      <c r="N145" s="5"/>
      <c r="O145" s="5"/>
    </row>
    <row r="146" spans="1:15" x14ac:dyDescent="0.35">
      <c r="A146" s="4"/>
      <c r="B146" s="7"/>
      <c r="C146" s="8"/>
      <c r="D146" s="3"/>
      <c r="E146" s="3"/>
      <c r="F146" s="3"/>
      <c r="G146" s="5"/>
      <c r="H146" s="5"/>
      <c r="I146" s="5"/>
      <c r="J146" s="5"/>
      <c r="K146" s="5"/>
      <c r="L146" s="5"/>
      <c r="M146" s="5"/>
      <c r="N146" s="5"/>
      <c r="O146" s="5"/>
    </row>
    <row r="147" spans="1:15" x14ac:dyDescent="0.35">
      <c r="A147" s="4"/>
      <c r="B147" s="7"/>
      <c r="C147" s="8"/>
      <c r="D147" s="3"/>
      <c r="E147" s="3"/>
      <c r="F147" s="3"/>
      <c r="G147" s="5"/>
      <c r="H147" s="5"/>
      <c r="I147" s="5"/>
      <c r="J147" s="5"/>
      <c r="K147" s="5"/>
      <c r="L147" s="5"/>
      <c r="M147" s="5"/>
      <c r="N147" s="5"/>
      <c r="O147" s="5"/>
    </row>
    <row r="148" spans="1:15" x14ac:dyDescent="0.35">
      <c r="A148" s="4"/>
      <c r="B148" s="7"/>
      <c r="C148" s="8"/>
      <c r="D148" s="3"/>
      <c r="E148" s="3"/>
      <c r="F148" s="3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35">
      <c r="A149" s="4"/>
      <c r="B149" s="7"/>
      <c r="C149" s="8"/>
      <c r="D149" s="3"/>
      <c r="E149" s="3"/>
      <c r="F149" s="3"/>
      <c r="G149" s="5"/>
      <c r="H149" s="5"/>
      <c r="I149" s="5"/>
      <c r="J149" s="5"/>
      <c r="K149" s="5"/>
      <c r="L149" s="5"/>
      <c r="M149" s="5"/>
      <c r="N149" s="5"/>
      <c r="O149" s="5"/>
    </row>
    <row r="150" spans="1:15" x14ac:dyDescent="0.35">
      <c r="A150" s="4"/>
      <c r="B150" s="7"/>
      <c r="C150" s="8"/>
      <c r="D150" s="3"/>
      <c r="E150" s="3"/>
      <c r="F150" s="3"/>
      <c r="G150" s="5"/>
      <c r="H150" s="5"/>
      <c r="I150" s="5"/>
      <c r="J150" s="5"/>
      <c r="K150" s="5"/>
      <c r="L150" s="5"/>
      <c r="M150" s="5"/>
      <c r="N150" s="5"/>
      <c r="O150" s="5"/>
    </row>
    <row r="151" spans="1:15" x14ac:dyDescent="0.35">
      <c r="A151" s="4"/>
      <c r="B151" s="7"/>
      <c r="C151" s="8"/>
      <c r="D151" s="3"/>
      <c r="E151" s="3"/>
      <c r="F151" s="3"/>
      <c r="G151" s="5"/>
      <c r="H151" s="5"/>
      <c r="I151" s="5"/>
      <c r="J151" s="5"/>
      <c r="K151" s="5"/>
      <c r="L151" s="5"/>
      <c r="M151" s="5"/>
      <c r="N151" s="5"/>
      <c r="O151" s="5"/>
    </row>
    <row r="152" spans="1:15" x14ac:dyDescent="0.35">
      <c r="A152" s="4"/>
      <c r="B152" s="7"/>
      <c r="C152" s="8"/>
      <c r="D152" s="3"/>
      <c r="E152" s="3"/>
      <c r="F152" s="3"/>
      <c r="G152" s="5"/>
      <c r="H152" s="5"/>
      <c r="I152" s="5"/>
      <c r="J152" s="5"/>
      <c r="K152" s="5"/>
      <c r="L152" s="5"/>
      <c r="M152" s="5"/>
      <c r="N152" s="5"/>
      <c r="O152" s="5"/>
    </row>
    <row r="153" spans="1:15" x14ac:dyDescent="0.35">
      <c r="A153" s="4"/>
      <c r="B153" s="7"/>
      <c r="C153" s="8"/>
      <c r="D153" s="3"/>
      <c r="E153" s="3"/>
      <c r="F153" s="3"/>
      <c r="G153" s="5"/>
      <c r="H153" s="5"/>
      <c r="I153" s="5"/>
      <c r="J153" s="5"/>
      <c r="K153" s="5"/>
      <c r="L153" s="5"/>
      <c r="M153" s="5"/>
      <c r="N153" s="5"/>
      <c r="O153" s="5"/>
    </row>
    <row r="154" spans="1:15" x14ac:dyDescent="0.35">
      <c r="A154" s="4"/>
      <c r="B154" s="7"/>
      <c r="C154" s="8"/>
      <c r="D154" s="3"/>
      <c r="E154" s="3"/>
      <c r="F154" s="3"/>
      <c r="G154" s="5"/>
      <c r="H154" s="5"/>
      <c r="I154" s="5"/>
      <c r="J154" s="5"/>
      <c r="K154" s="5"/>
      <c r="L154" s="5"/>
      <c r="M154" s="5"/>
      <c r="N154" s="5"/>
      <c r="O154" s="5"/>
    </row>
    <row r="155" spans="1:15" x14ac:dyDescent="0.35">
      <c r="A155" s="4"/>
      <c r="B155" s="7"/>
      <c r="C155" s="8"/>
      <c r="D155" s="3"/>
      <c r="E155" s="3"/>
      <c r="F155" s="3"/>
      <c r="G155" s="5"/>
      <c r="H155" s="5"/>
      <c r="I155" s="5"/>
      <c r="J155" s="5"/>
      <c r="K155" s="5"/>
      <c r="L155" s="5"/>
      <c r="M155" s="5"/>
      <c r="N155" s="5"/>
      <c r="O155" s="5"/>
    </row>
    <row r="156" spans="1:15" x14ac:dyDescent="0.35">
      <c r="A156" s="4"/>
      <c r="B156" s="7"/>
      <c r="C156" s="8"/>
      <c r="D156" s="3"/>
      <c r="E156" s="3"/>
      <c r="F156" s="3"/>
      <c r="G156" s="5"/>
      <c r="H156" s="5"/>
      <c r="I156" s="5"/>
      <c r="J156" s="5"/>
      <c r="K156" s="5"/>
      <c r="L156" s="5"/>
      <c r="M156" s="5"/>
      <c r="N156" s="5"/>
      <c r="O156" s="5"/>
    </row>
    <row r="157" spans="1:15" x14ac:dyDescent="0.35">
      <c r="A157" s="4"/>
      <c r="B157" s="7"/>
      <c r="C157" s="8"/>
      <c r="D157" s="3"/>
      <c r="E157" s="3"/>
      <c r="F157" s="3"/>
      <c r="G157" s="5"/>
      <c r="H157" s="5"/>
      <c r="I157" s="5"/>
      <c r="J157" s="5"/>
      <c r="K157" s="5"/>
      <c r="L157" s="5"/>
      <c r="M157" s="5"/>
      <c r="N157" s="5"/>
      <c r="O157" s="5"/>
    </row>
    <row r="158" spans="1:15" x14ac:dyDescent="0.35">
      <c r="A158" s="4"/>
      <c r="B158" s="7"/>
      <c r="C158" s="8"/>
      <c r="D158" s="3"/>
      <c r="E158" s="3"/>
      <c r="F158" s="3"/>
      <c r="G158" s="5"/>
      <c r="H158" s="5"/>
      <c r="I158" s="5"/>
      <c r="J158" s="5"/>
      <c r="K158" s="5"/>
      <c r="L158" s="5"/>
      <c r="M158" s="5"/>
      <c r="N158" s="5"/>
      <c r="O158" s="5"/>
    </row>
    <row r="159" spans="1:15" x14ac:dyDescent="0.35">
      <c r="A159" s="4"/>
      <c r="B159" s="7"/>
      <c r="C159" s="8"/>
      <c r="D159" s="3"/>
      <c r="E159" s="3"/>
      <c r="F159" s="3"/>
      <c r="G159" s="5"/>
      <c r="H159" s="5"/>
      <c r="I159" s="5"/>
      <c r="J159" s="5"/>
      <c r="K159" s="5"/>
      <c r="L159" s="5"/>
      <c r="M159" s="5"/>
      <c r="N159" s="5"/>
      <c r="O159" s="5"/>
    </row>
    <row r="160" spans="1:15" x14ac:dyDescent="0.35">
      <c r="A160" s="4"/>
      <c r="B160" s="7"/>
      <c r="C160" s="8"/>
      <c r="D160" s="3"/>
      <c r="E160" s="3"/>
      <c r="F160" s="3"/>
      <c r="G160" s="5"/>
      <c r="H160" s="5"/>
      <c r="I160" s="5"/>
      <c r="J160" s="5"/>
      <c r="K160" s="5"/>
      <c r="L160" s="5"/>
      <c r="M160" s="5"/>
      <c r="N160" s="5"/>
      <c r="O160" s="5"/>
    </row>
    <row r="161" spans="1:15" x14ac:dyDescent="0.35">
      <c r="A161" s="4"/>
      <c r="B161" s="7"/>
      <c r="C161" s="8"/>
      <c r="D161" s="3"/>
      <c r="E161" s="3"/>
      <c r="F161" s="3"/>
      <c r="G161" s="5"/>
      <c r="H161" s="5"/>
      <c r="I161" s="5"/>
      <c r="J161" s="5"/>
      <c r="K161" s="5"/>
      <c r="L161" s="5"/>
      <c r="M161" s="5"/>
      <c r="N161" s="5"/>
      <c r="O161" s="5"/>
    </row>
    <row r="162" spans="1:15" x14ac:dyDescent="0.35">
      <c r="A162" s="4"/>
      <c r="B162" s="7"/>
      <c r="C162" s="8"/>
      <c r="D162" s="3"/>
      <c r="E162" s="3"/>
      <c r="F162" s="3"/>
      <c r="G162" s="5"/>
      <c r="H162" s="5"/>
      <c r="I162" s="5"/>
      <c r="J162" s="5"/>
      <c r="K162" s="5"/>
      <c r="L162" s="5"/>
      <c r="M162" s="5"/>
      <c r="N162" s="5"/>
      <c r="O162" s="5"/>
    </row>
    <row r="163" spans="1:15" x14ac:dyDescent="0.35">
      <c r="A163" s="4"/>
      <c r="B163" s="7"/>
      <c r="C163" s="8"/>
      <c r="D163" s="3"/>
      <c r="E163" s="3"/>
      <c r="F163" s="3"/>
      <c r="G163" s="5"/>
      <c r="H163" s="5"/>
      <c r="I163" s="5"/>
      <c r="J163" s="5"/>
      <c r="K163" s="5"/>
      <c r="L163" s="5"/>
      <c r="M163" s="5"/>
      <c r="N163" s="5"/>
      <c r="O163" s="5"/>
    </row>
    <row r="164" spans="1:15" x14ac:dyDescent="0.35">
      <c r="A164" s="4"/>
      <c r="B164" s="7"/>
      <c r="C164" s="8"/>
      <c r="D164" s="3"/>
      <c r="E164" s="3"/>
      <c r="F164" s="3"/>
      <c r="G164" s="5"/>
      <c r="H164" s="5"/>
      <c r="I164" s="5"/>
      <c r="J164" s="5"/>
      <c r="K164" s="5"/>
      <c r="L164" s="5"/>
      <c r="M164" s="5"/>
      <c r="N164" s="5"/>
      <c r="O164" s="5"/>
    </row>
    <row r="165" spans="1:15" x14ac:dyDescent="0.35">
      <c r="A165" s="4"/>
      <c r="B165" s="7"/>
      <c r="C165" s="8"/>
      <c r="D165" s="3"/>
      <c r="E165" s="3"/>
      <c r="F165" s="3"/>
      <c r="G165" s="5"/>
      <c r="H165" s="5"/>
      <c r="I165" s="5"/>
      <c r="J165" s="5"/>
      <c r="K165" s="5"/>
      <c r="L165" s="5"/>
      <c r="M165" s="5"/>
      <c r="N165" s="5"/>
      <c r="O165" s="5"/>
    </row>
    <row r="166" spans="1:15" x14ac:dyDescent="0.35">
      <c r="A166" s="4"/>
      <c r="B166" s="7"/>
      <c r="C166" s="8"/>
      <c r="D166" s="3"/>
      <c r="E166" s="3"/>
      <c r="F166" s="3"/>
      <c r="G166" s="5"/>
      <c r="H166" s="5"/>
      <c r="I166" s="5"/>
      <c r="J166" s="5"/>
      <c r="K166" s="5"/>
      <c r="L166" s="5"/>
      <c r="M166" s="5"/>
      <c r="N166" s="5"/>
      <c r="O166" s="5"/>
    </row>
    <row r="167" spans="1:15" x14ac:dyDescent="0.35">
      <c r="A167" s="4"/>
      <c r="B167" s="7"/>
      <c r="C167" s="8"/>
      <c r="D167" s="3"/>
      <c r="E167" s="3"/>
      <c r="F167" s="3"/>
      <c r="G167" s="5"/>
      <c r="H167" s="5"/>
      <c r="I167" s="5"/>
      <c r="J167" s="5"/>
      <c r="K167" s="5"/>
      <c r="L167" s="5"/>
      <c r="M167" s="5"/>
      <c r="N167" s="5"/>
      <c r="O167" s="5"/>
    </row>
    <row r="168" spans="1:15" x14ac:dyDescent="0.35">
      <c r="A168" s="4"/>
      <c r="B168" s="7"/>
      <c r="C168" s="8"/>
      <c r="D168" s="3"/>
      <c r="E168" s="3"/>
      <c r="F168" s="3"/>
      <c r="G168" s="5"/>
      <c r="H168" s="5"/>
      <c r="I168" s="5"/>
      <c r="J168" s="5"/>
      <c r="K168" s="5"/>
      <c r="L168" s="5"/>
      <c r="M168" s="5"/>
      <c r="N168" s="5"/>
      <c r="O168" s="5"/>
    </row>
    <row r="169" spans="1:15" x14ac:dyDescent="0.35">
      <c r="A169" s="4"/>
      <c r="B169" s="7"/>
      <c r="C169" s="8"/>
      <c r="D169" s="3"/>
      <c r="E169" s="3"/>
      <c r="F169" s="3"/>
      <c r="G169" s="5"/>
      <c r="H169" s="5"/>
      <c r="I169" s="5"/>
      <c r="J169" s="5"/>
      <c r="K169" s="5"/>
      <c r="L169" s="5"/>
      <c r="M169" s="5"/>
      <c r="N169" s="5"/>
      <c r="O169" s="5"/>
    </row>
    <row r="170" spans="1:15" x14ac:dyDescent="0.35">
      <c r="A170" s="4"/>
      <c r="B170" s="7"/>
      <c r="C170" s="8"/>
      <c r="D170" s="3"/>
      <c r="E170" s="3"/>
      <c r="F170" s="3"/>
      <c r="G170" s="5"/>
      <c r="H170" s="5"/>
      <c r="I170" s="5"/>
      <c r="J170" s="5"/>
      <c r="K170" s="5"/>
      <c r="L170" s="5"/>
      <c r="M170" s="5"/>
      <c r="N170" s="5"/>
      <c r="O170" s="5"/>
    </row>
    <row r="171" spans="1:15" x14ac:dyDescent="0.35">
      <c r="A171" s="4"/>
      <c r="B171" s="7"/>
      <c r="C171" s="8"/>
      <c r="D171" s="3"/>
      <c r="E171" s="3"/>
      <c r="F171" s="3"/>
      <c r="G171" s="5"/>
      <c r="H171" s="5"/>
      <c r="I171" s="5"/>
      <c r="J171" s="5"/>
      <c r="K171" s="5"/>
      <c r="L171" s="5"/>
      <c r="M171" s="5"/>
      <c r="N171" s="5"/>
      <c r="O171" s="5"/>
    </row>
    <row r="172" spans="1:15" x14ac:dyDescent="0.35">
      <c r="A172" s="4"/>
      <c r="B172" s="7"/>
      <c r="C172" s="8"/>
      <c r="D172" s="3"/>
      <c r="E172" s="3"/>
      <c r="F172" s="3"/>
      <c r="G172" s="5"/>
      <c r="H172" s="5"/>
      <c r="I172" s="5"/>
      <c r="J172" s="5"/>
      <c r="K172" s="5"/>
      <c r="L172" s="5"/>
      <c r="M172" s="5"/>
      <c r="N172" s="5"/>
      <c r="O172" s="5"/>
    </row>
    <row r="173" spans="1:15" x14ac:dyDescent="0.35">
      <c r="A173" s="4"/>
      <c r="B173" s="7"/>
      <c r="C173" s="8"/>
      <c r="D173" s="3"/>
      <c r="E173" s="3"/>
      <c r="F173" s="3"/>
      <c r="G173" s="5"/>
      <c r="H173" s="5"/>
      <c r="I173" s="5"/>
      <c r="J173" s="5"/>
      <c r="K173" s="5"/>
      <c r="L173" s="5"/>
      <c r="M173" s="5"/>
      <c r="N173" s="5"/>
      <c r="O173" s="5"/>
    </row>
    <row r="174" spans="1:15" x14ac:dyDescent="0.35">
      <c r="A174" s="4"/>
      <c r="B174" s="7"/>
      <c r="C174" s="8"/>
      <c r="D174" s="3"/>
      <c r="E174" s="3"/>
      <c r="F174" s="3"/>
      <c r="G174" s="5"/>
      <c r="H174" s="5"/>
      <c r="I174" s="5"/>
      <c r="J174" s="5"/>
      <c r="K174" s="5"/>
      <c r="L174" s="5"/>
      <c r="M174" s="5"/>
      <c r="N174" s="5"/>
      <c r="O174" s="5"/>
    </row>
    <row r="175" spans="1:15" x14ac:dyDescent="0.35">
      <c r="A175" s="4"/>
      <c r="B175" s="7"/>
      <c r="C175" s="8"/>
      <c r="D175" s="3"/>
      <c r="E175" s="3"/>
      <c r="F175" s="3"/>
      <c r="G175" s="5"/>
      <c r="H175" s="5"/>
      <c r="I175" s="5"/>
      <c r="J175" s="5"/>
      <c r="K175" s="5"/>
      <c r="L175" s="5"/>
      <c r="M175" s="5"/>
      <c r="N175" s="5"/>
      <c r="O175" s="5"/>
    </row>
    <row r="176" spans="1:15" x14ac:dyDescent="0.35">
      <c r="A176" s="4"/>
      <c r="B176" s="7"/>
      <c r="C176" s="8"/>
      <c r="D176" s="3"/>
      <c r="E176" s="3"/>
      <c r="F176" s="3"/>
      <c r="G176" s="5"/>
      <c r="H176" s="5"/>
      <c r="I176" s="5"/>
      <c r="J176" s="5"/>
      <c r="K176" s="5"/>
      <c r="L176" s="5"/>
      <c r="M176" s="5"/>
      <c r="N176" s="5"/>
      <c r="O176" s="5"/>
    </row>
    <row r="177" spans="1:15" x14ac:dyDescent="0.35">
      <c r="A177" s="4"/>
      <c r="B177" s="7"/>
      <c r="C177" s="8"/>
      <c r="D177" s="3"/>
      <c r="E177" s="3"/>
      <c r="F177" s="3"/>
      <c r="G177" s="5"/>
      <c r="H177" s="5"/>
      <c r="I177" s="5"/>
      <c r="J177" s="5"/>
      <c r="K177" s="5"/>
      <c r="L177" s="5"/>
      <c r="M177" s="5"/>
      <c r="N177" s="5"/>
      <c r="O177" s="5"/>
    </row>
    <row r="178" spans="1:15" x14ac:dyDescent="0.35">
      <c r="A178" s="4"/>
      <c r="B178" s="7"/>
      <c r="C178" s="8"/>
      <c r="D178" s="3"/>
      <c r="E178" s="3"/>
      <c r="F178" s="3"/>
      <c r="G178" s="5"/>
      <c r="H178" s="5"/>
      <c r="I178" s="5"/>
      <c r="J178" s="5"/>
      <c r="K178" s="5"/>
      <c r="L178" s="5"/>
      <c r="M178" s="5"/>
      <c r="N178" s="5"/>
      <c r="O178" s="5"/>
    </row>
    <row r="179" spans="1:15" x14ac:dyDescent="0.35">
      <c r="A179" s="4"/>
      <c r="B179" s="7"/>
      <c r="C179" s="8"/>
      <c r="D179" s="3"/>
      <c r="E179" s="3"/>
      <c r="F179" s="3"/>
      <c r="G179" s="5"/>
      <c r="H179" s="5"/>
      <c r="I179" s="5"/>
      <c r="J179" s="5"/>
      <c r="K179" s="5"/>
      <c r="L179" s="5"/>
      <c r="M179" s="5"/>
      <c r="N179" s="5"/>
      <c r="O179" s="5"/>
    </row>
    <row r="180" spans="1:15" x14ac:dyDescent="0.35">
      <c r="A180" s="4"/>
      <c r="B180" s="7"/>
      <c r="C180" s="8"/>
      <c r="D180" s="3"/>
      <c r="E180" s="3"/>
      <c r="F180" s="3"/>
      <c r="G180" s="5"/>
      <c r="H180" s="5"/>
      <c r="I180" s="5"/>
      <c r="J180" s="5"/>
      <c r="K180" s="5"/>
      <c r="L180" s="5"/>
      <c r="M180" s="5"/>
      <c r="N180" s="5"/>
      <c r="O180" s="5"/>
    </row>
    <row r="181" spans="1:15" x14ac:dyDescent="0.35">
      <c r="A181" s="4"/>
      <c r="B181" s="7"/>
      <c r="C181" s="8"/>
      <c r="D181" s="3"/>
      <c r="E181" s="3"/>
      <c r="F181" s="3"/>
      <c r="G181" s="5"/>
      <c r="H181" s="5"/>
      <c r="I181" s="5"/>
      <c r="J181" s="5"/>
      <c r="K181" s="5"/>
      <c r="L181" s="5"/>
      <c r="M181" s="5"/>
      <c r="N181" s="5"/>
      <c r="O181" s="5"/>
    </row>
    <row r="182" spans="1:15" x14ac:dyDescent="0.35">
      <c r="A182" s="4"/>
      <c r="B182" s="7"/>
      <c r="C182" s="8"/>
      <c r="D182" s="3"/>
      <c r="E182" s="3"/>
      <c r="F182" s="3"/>
      <c r="G182" s="5"/>
      <c r="H182" s="5"/>
      <c r="I182" s="5"/>
      <c r="J182" s="5"/>
      <c r="K182" s="5"/>
      <c r="L182" s="5"/>
      <c r="M182" s="5"/>
      <c r="N182" s="5"/>
      <c r="O182" s="5"/>
    </row>
    <row r="183" spans="1:15" x14ac:dyDescent="0.35">
      <c r="A183" s="4"/>
      <c r="B183" s="7"/>
      <c r="C183" s="8"/>
      <c r="D183" s="3"/>
      <c r="E183" s="3"/>
      <c r="F183" s="3"/>
      <c r="G183" s="5"/>
      <c r="H183" s="5"/>
      <c r="I183" s="5"/>
      <c r="J183" s="5"/>
      <c r="K183" s="5"/>
      <c r="L183" s="5"/>
      <c r="M183" s="5"/>
      <c r="N183" s="5"/>
      <c r="O183" s="5"/>
    </row>
    <row r="184" spans="1:15" x14ac:dyDescent="0.35">
      <c r="A184" s="4"/>
      <c r="B184" s="7"/>
      <c r="C184" s="8"/>
      <c r="D184" s="3"/>
      <c r="E184" s="3"/>
      <c r="F184" s="3"/>
      <c r="G184" s="5"/>
      <c r="H184" s="5"/>
      <c r="I184" s="5"/>
      <c r="J184" s="5"/>
      <c r="K184" s="5"/>
      <c r="L184" s="5"/>
      <c r="M184" s="5"/>
      <c r="N184" s="5"/>
      <c r="O184" s="5"/>
    </row>
    <row r="185" spans="1:15" x14ac:dyDescent="0.35">
      <c r="A185" s="4"/>
      <c r="B185" s="7"/>
      <c r="C185" s="8"/>
      <c r="D185" s="3"/>
      <c r="E185" s="3"/>
      <c r="F185" s="3"/>
      <c r="G185" s="5"/>
      <c r="H185" s="5"/>
      <c r="I185" s="5"/>
      <c r="J185" s="5"/>
      <c r="K185" s="5"/>
      <c r="L185" s="5"/>
      <c r="M185" s="5"/>
      <c r="N185" s="5"/>
      <c r="O185" s="5"/>
    </row>
    <row r="186" spans="1:15" x14ac:dyDescent="0.35">
      <c r="A186" s="4"/>
      <c r="B186" s="7"/>
      <c r="C186" s="8"/>
      <c r="D186" s="3"/>
      <c r="E186" s="3"/>
      <c r="F186" s="3"/>
      <c r="G186" s="5"/>
      <c r="H186" s="5"/>
      <c r="I186" s="5"/>
      <c r="J186" s="5"/>
      <c r="K186" s="5"/>
      <c r="L186" s="5"/>
      <c r="M186" s="5"/>
      <c r="N186" s="5"/>
      <c r="O186" s="5"/>
    </row>
    <row r="187" spans="1:15" x14ac:dyDescent="0.35">
      <c r="A187" s="4"/>
      <c r="B187" s="7"/>
      <c r="C187" s="8"/>
      <c r="D187" s="3"/>
      <c r="E187" s="3"/>
      <c r="F187" s="3"/>
      <c r="G187" s="5"/>
      <c r="H187" s="5"/>
      <c r="I187" s="5"/>
      <c r="J187" s="5"/>
      <c r="K187" s="5"/>
      <c r="L187" s="5"/>
      <c r="M187" s="5"/>
      <c r="N187" s="5"/>
      <c r="O187" s="5"/>
    </row>
    <row r="188" spans="1:15" x14ac:dyDescent="0.35">
      <c r="A188" s="4"/>
      <c r="B188" s="7"/>
      <c r="C188" s="8"/>
      <c r="D188" s="3"/>
      <c r="E188" s="3"/>
      <c r="F188" s="3"/>
      <c r="G188" s="5"/>
      <c r="H188" s="5"/>
      <c r="I188" s="5"/>
      <c r="J188" s="5"/>
      <c r="K188" s="5"/>
      <c r="L188" s="5"/>
      <c r="M188" s="5"/>
      <c r="N188" s="5"/>
      <c r="O188" s="5"/>
    </row>
    <row r="189" spans="1:15" x14ac:dyDescent="0.35">
      <c r="A189" s="4"/>
      <c r="B189" s="7"/>
      <c r="C189" s="8"/>
      <c r="D189" s="3"/>
      <c r="E189" s="3"/>
      <c r="F189" s="3"/>
      <c r="G189" s="5"/>
      <c r="H189" s="5"/>
      <c r="I189" s="5"/>
      <c r="J189" s="5"/>
      <c r="K189" s="5"/>
      <c r="L189" s="5"/>
      <c r="M189" s="5"/>
      <c r="N189" s="5"/>
      <c r="O189" s="5"/>
    </row>
    <row r="190" spans="1:15" x14ac:dyDescent="0.35">
      <c r="A190" s="4"/>
      <c r="B190" s="7"/>
      <c r="C190" s="8"/>
      <c r="D190" s="3"/>
      <c r="E190" s="3"/>
      <c r="F190" s="3"/>
      <c r="G190" s="5"/>
      <c r="H190" s="5"/>
      <c r="I190" s="5"/>
      <c r="J190" s="5"/>
      <c r="K190" s="5"/>
      <c r="L190" s="5"/>
      <c r="M190" s="5"/>
      <c r="N190" s="5"/>
      <c r="O190" s="5"/>
    </row>
    <row r="191" spans="1:15" x14ac:dyDescent="0.35">
      <c r="A191" s="4"/>
      <c r="B191" s="7"/>
      <c r="C191" s="8"/>
      <c r="D191" s="3"/>
      <c r="E191" s="3"/>
      <c r="F191" s="3"/>
      <c r="G191" s="5"/>
      <c r="H191" s="5"/>
      <c r="I191" s="5"/>
      <c r="J191" s="5"/>
      <c r="K191" s="5"/>
      <c r="L191" s="5"/>
      <c r="M191" s="5"/>
      <c r="N191" s="5"/>
      <c r="O191" s="5"/>
    </row>
    <row r="192" spans="1:15" x14ac:dyDescent="0.35">
      <c r="A192" s="4"/>
      <c r="B192" s="7"/>
      <c r="C192" s="8"/>
      <c r="D192" s="3"/>
      <c r="E192" s="3"/>
      <c r="F192" s="3"/>
      <c r="G192" s="5"/>
      <c r="H192" s="5"/>
      <c r="I192" s="5"/>
      <c r="J192" s="5"/>
      <c r="K192" s="5"/>
      <c r="L192" s="5"/>
      <c r="M192" s="5"/>
      <c r="N192" s="5"/>
      <c r="O192" s="5"/>
    </row>
    <row r="193" spans="1:15" x14ac:dyDescent="0.35">
      <c r="A193" s="4"/>
      <c r="B193" s="7"/>
      <c r="C193" s="8"/>
      <c r="D193" s="3"/>
      <c r="E193" s="3"/>
      <c r="F193" s="3"/>
      <c r="G193" s="5"/>
      <c r="H193" s="5"/>
      <c r="I193" s="5"/>
      <c r="J193" s="5"/>
      <c r="K193" s="5"/>
      <c r="L193" s="5"/>
      <c r="M193" s="5"/>
      <c r="N193" s="5"/>
      <c r="O193" s="5"/>
    </row>
    <row r="194" spans="1:15" x14ac:dyDescent="0.35">
      <c r="A194" s="4"/>
      <c r="B194" s="7"/>
      <c r="C194" s="8"/>
      <c r="D194" s="3"/>
      <c r="E194" s="3"/>
      <c r="F194" s="3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35">
      <c r="A195" s="4"/>
      <c r="B195" s="7"/>
      <c r="C195" s="8"/>
      <c r="D195" s="3"/>
      <c r="E195" s="3"/>
      <c r="F195" s="3"/>
      <c r="G195" s="5"/>
      <c r="H195" s="5"/>
      <c r="I195" s="5"/>
      <c r="J195" s="5"/>
      <c r="K195" s="5"/>
      <c r="L195" s="5"/>
      <c r="M195" s="5"/>
      <c r="N195" s="5"/>
      <c r="O195" s="5"/>
    </row>
    <row r="196" spans="1:15" x14ac:dyDescent="0.35">
      <c r="A196" s="4"/>
      <c r="B196" s="7"/>
      <c r="C196" s="8"/>
      <c r="D196" s="3"/>
      <c r="E196" s="3"/>
      <c r="F196" s="3"/>
      <c r="G196" s="5"/>
      <c r="H196" s="5"/>
      <c r="I196" s="5"/>
      <c r="J196" s="5"/>
      <c r="K196" s="5"/>
      <c r="L196" s="5"/>
      <c r="M196" s="5"/>
      <c r="N196" s="5"/>
      <c r="O196" s="5"/>
    </row>
    <row r="197" spans="1:15" x14ac:dyDescent="0.35">
      <c r="A197" s="4"/>
      <c r="B197" s="7"/>
      <c r="C197" s="8"/>
      <c r="D197" s="3"/>
      <c r="E197" s="3"/>
      <c r="F197" s="3"/>
      <c r="G197" s="5"/>
      <c r="H197" s="5"/>
      <c r="I197" s="5"/>
      <c r="J197" s="5"/>
      <c r="K197" s="5"/>
      <c r="L197" s="5"/>
      <c r="M197" s="5"/>
      <c r="N197" s="5"/>
      <c r="O197" s="5"/>
    </row>
    <row r="198" spans="1:15" x14ac:dyDescent="0.35">
      <c r="A198" s="4"/>
      <c r="B198" s="7"/>
      <c r="C198" s="8"/>
      <c r="D198" s="3"/>
      <c r="E198" s="3"/>
      <c r="F198" s="3"/>
      <c r="G198" s="5"/>
      <c r="H198" s="5"/>
      <c r="I198" s="5"/>
      <c r="J198" s="5"/>
      <c r="K198" s="5"/>
      <c r="L198" s="5"/>
      <c r="M198" s="5"/>
      <c r="N198" s="5"/>
      <c r="O198" s="5"/>
    </row>
    <row r="199" spans="1:15" x14ac:dyDescent="0.35">
      <c r="A199" s="4"/>
      <c r="B199" s="7"/>
      <c r="C199" s="8"/>
      <c r="D199" s="3"/>
      <c r="E199" s="3"/>
      <c r="F199" s="3"/>
      <c r="G199" s="5"/>
      <c r="H199" s="5"/>
      <c r="I199" s="5"/>
      <c r="J199" s="5"/>
      <c r="K199" s="5"/>
      <c r="L199" s="5"/>
      <c r="M199" s="5"/>
      <c r="N199" s="5"/>
      <c r="O199" s="5"/>
    </row>
    <row r="200" spans="1:15" x14ac:dyDescent="0.35">
      <c r="A200" s="4"/>
      <c r="B200" s="7"/>
      <c r="C200" s="8"/>
      <c r="D200" s="3"/>
      <c r="E200" s="3"/>
      <c r="F200" s="3"/>
      <c r="G200" s="5"/>
      <c r="H200" s="5"/>
      <c r="I200" s="5"/>
      <c r="J200" s="5"/>
      <c r="K200" s="5"/>
      <c r="L200" s="5"/>
      <c r="M200" s="5"/>
      <c r="N200" s="5"/>
      <c r="O200" s="5"/>
    </row>
    <row r="201" spans="1:15" x14ac:dyDescent="0.35">
      <c r="A201" s="4"/>
      <c r="B201" s="7"/>
      <c r="C201" s="8"/>
      <c r="D201" s="3"/>
      <c r="E201" s="3"/>
      <c r="F201" s="3"/>
      <c r="G201" s="5"/>
      <c r="H201" s="5"/>
      <c r="I201" s="5"/>
      <c r="J201" s="5"/>
      <c r="K201" s="5"/>
      <c r="L201" s="5"/>
      <c r="M201" s="5"/>
      <c r="N201" s="5"/>
      <c r="O201" s="5"/>
    </row>
    <row r="202" spans="1:15" x14ac:dyDescent="0.35">
      <c r="A202" s="4"/>
      <c r="B202" s="7"/>
      <c r="C202" s="8"/>
      <c r="D202" s="3"/>
      <c r="E202" s="3"/>
      <c r="F202" s="3"/>
      <c r="G202" s="5"/>
      <c r="H202" s="5"/>
      <c r="I202" s="5"/>
      <c r="J202" s="5"/>
      <c r="K202" s="5"/>
      <c r="L202" s="5"/>
      <c r="M202" s="5"/>
      <c r="N202" s="5"/>
      <c r="O202" s="5"/>
    </row>
    <row r="203" spans="1:15" x14ac:dyDescent="0.35">
      <c r="A203" s="4"/>
      <c r="B203" s="7"/>
      <c r="C203" s="8"/>
      <c r="D203" s="3"/>
      <c r="E203" s="3"/>
      <c r="F203" s="3"/>
      <c r="G203" s="5"/>
      <c r="H203" s="5"/>
      <c r="I203" s="5"/>
      <c r="J203" s="5"/>
      <c r="K203" s="5"/>
      <c r="L203" s="5"/>
      <c r="M203" s="5"/>
      <c r="N203" s="5"/>
      <c r="O203" s="5"/>
    </row>
    <row r="204" spans="1:15" x14ac:dyDescent="0.35">
      <c r="A204" s="4"/>
      <c r="B204" s="7"/>
      <c r="C204" s="8"/>
      <c r="D204" s="3"/>
      <c r="E204" s="3"/>
      <c r="F204" s="3"/>
      <c r="G204" s="5"/>
      <c r="H204" s="5"/>
      <c r="I204" s="5"/>
      <c r="J204" s="5"/>
      <c r="K204" s="5"/>
      <c r="L204" s="5"/>
      <c r="M204" s="5"/>
      <c r="N204" s="5"/>
      <c r="O204" s="5"/>
    </row>
    <row r="205" spans="1:15" x14ac:dyDescent="0.35">
      <c r="A205" s="4"/>
      <c r="B205" s="7"/>
      <c r="C205" s="8"/>
      <c r="D205" s="3"/>
      <c r="E205" s="3"/>
      <c r="F205" s="3"/>
      <c r="G205" s="5"/>
      <c r="H205" s="5"/>
      <c r="I205" s="5"/>
      <c r="J205" s="5"/>
      <c r="K205" s="5"/>
      <c r="L205" s="5"/>
      <c r="M205" s="5"/>
      <c r="N205" s="5"/>
      <c r="O205" s="5"/>
    </row>
    <row r="206" spans="1:15" x14ac:dyDescent="0.35">
      <c r="A206" s="4"/>
      <c r="B206" s="7"/>
      <c r="C206" s="8"/>
      <c r="D206" s="3"/>
      <c r="E206" s="3"/>
      <c r="F206" s="3"/>
      <c r="G206" s="5"/>
      <c r="H206" s="5"/>
      <c r="I206" s="5"/>
      <c r="J206" s="5"/>
      <c r="K206" s="5"/>
      <c r="L206" s="5"/>
      <c r="M206" s="5"/>
      <c r="N206" s="5"/>
      <c r="O206" s="5"/>
    </row>
    <row r="207" spans="1:15" x14ac:dyDescent="0.35">
      <c r="A207" s="4"/>
      <c r="B207" s="7"/>
      <c r="C207" s="8"/>
      <c r="D207" s="3"/>
      <c r="E207" s="3"/>
      <c r="F207" s="3"/>
      <c r="G207" s="5"/>
      <c r="H207" s="5"/>
      <c r="I207" s="5"/>
      <c r="J207" s="5"/>
      <c r="K207" s="5"/>
      <c r="L207" s="5"/>
      <c r="M207" s="5"/>
      <c r="N207" s="5"/>
      <c r="O207" s="5"/>
    </row>
    <row r="208" spans="1:15" x14ac:dyDescent="0.35">
      <c r="A208" s="4"/>
      <c r="B208" s="7"/>
      <c r="C208" s="8"/>
      <c r="D208" s="3"/>
      <c r="E208" s="3"/>
      <c r="F208" s="3"/>
      <c r="G208" s="5"/>
      <c r="H208" s="5"/>
      <c r="I208" s="5"/>
      <c r="J208" s="5"/>
      <c r="K208" s="5"/>
      <c r="L208" s="5"/>
      <c r="M208" s="5"/>
      <c r="N208" s="5"/>
      <c r="O208" s="5"/>
    </row>
    <row r="209" spans="1:15" x14ac:dyDescent="0.35">
      <c r="A209" s="4"/>
      <c r="B209" s="7"/>
      <c r="C209" s="8"/>
      <c r="D209" s="3"/>
      <c r="E209" s="3"/>
      <c r="F209" s="3"/>
      <c r="G209" s="5"/>
      <c r="H209" s="5"/>
      <c r="I209" s="5"/>
      <c r="J209" s="5"/>
      <c r="K209" s="5"/>
      <c r="L209" s="5"/>
      <c r="M209" s="5"/>
      <c r="N209" s="5"/>
      <c r="O209" s="5"/>
    </row>
    <row r="210" spans="1:15" x14ac:dyDescent="0.35">
      <c r="A210" s="4"/>
      <c r="B210" s="7"/>
      <c r="C210" s="8"/>
      <c r="D210" s="3"/>
      <c r="E210" s="3"/>
      <c r="F210" s="3"/>
      <c r="G210" s="5"/>
      <c r="H210" s="5"/>
      <c r="I210" s="5"/>
      <c r="J210" s="5"/>
      <c r="K210" s="5"/>
      <c r="L210" s="5"/>
      <c r="M210" s="5"/>
      <c r="N210" s="5"/>
      <c r="O210" s="5"/>
    </row>
    <row r="211" spans="1:15" x14ac:dyDescent="0.35">
      <c r="A211" s="4"/>
      <c r="B211" s="7"/>
      <c r="C211" s="8"/>
      <c r="D211" s="3"/>
      <c r="E211" s="3"/>
      <c r="F211" s="3"/>
      <c r="G211" s="5"/>
      <c r="H211" s="5"/>
      <c r="I211" s="5"/>
      <c r="J211" s="5"/>
      <c r="K211" s="5"/>
      <c r="L211" s="5"/>
      <c r="M211" s="5"/>
      <c r="N211" s="5"/>
      <c r="O211" s="5"/>
    </row>
    <row r="212" spans="1:15" x14ac:dyDescent="0.35">
      <c r="A212" s="4"/>
      <c r="B212" s="7"/>
      <c r="C212" s="8"/>
      <c r="D212" s="3"/>
      <c r="E212" s="3"/>
      <c r="F212" s="3"/>
      <c r="G212" s="5"/>
      <c r="H212" s="5"/>
      <c r="I212" s="5"/>
      <c r="J212" s="5"/>
      <c r="K212" s="5"/>
      <c r="L212" s="5"/>
      <c r="M212" s="5"/>
      <c r="N212" s="5"/>
      <c r="O212" s="5"/>
    </row>
    <row r="213" spans="1:15" x14ac:dyDescent="0.35">
      <c r="A213" s="4"/>
      <c r="B213" s="7"/>
      <c r="C213" s="8"/>
      <c r="D213" s="3"/>
      <c r="E213" s="3"/>
      <c r="F213" s="3"/>
      <c r="G213" s="5"/>
      <c r="H213" s="5"/>
      <c r="I213" s="5"/>
      <c r="J213" s="5"/>
      <c r="K213" s="5"/>
      <c r="L213" s="5"/>
      <c r="M213" s="5"/>
      <c r="N213" s="5"/>
      <c r="O213" s="5"/>
    </row>
    <row r="214" spans="1:15" x14ac:dyDescent="0.35">
      <c r="A214" s="4"/>
      <c r="B214" s="7"/>
      <c r="C214" s="8"/>
      <c r="D214" s="3"/>
      <c r="E214" s="3"/>
      <c r="F214" s="3"/>
      <c r="G214" s="5"/>
      <c r="H214" s="5"/>
      <c r="I214" s="5"/>
      <c r="J214" s="5"/>
      <c r="K214" s="5"/>
      <c r="L214" s="5"/>
      <c r="M214" s="5"/>
      <c r="N214" s="5"/>
      <c r="O214" s="5"/>
    </row>
    <row r="215" spans="1:15" x14ac:dyDescent="0.35">
      <c r="A215" s="4"/>
      <c r="B215" s="7"/>
      <c r="C215" s="8"/>
      <c r="D215" s="3"/>
      <c r="E215" s="3"/>
      <c r="F215" s="3"/>
      <c r="G215" s="5"/>
      <c r="H215" s="5"/>
      <c r="I215" s="5"/>
      <c r="J215" s="5"/>
      <c r="K215" s="5"/>
      <c r="L215" s="5"/>
      <c r="M215" s="5"/>
      <c r="N215" s="5"/>
      <c r="O215" s="5"/>
    </row>
    <row r="216" spans="1:15" x14ac:dyDescent="0.35">
      <c r="A216" s="4"/>
      <c r="B216" s="7"/>
      <c r="C216" s="8"/>
      <c r="D216" s="3"/>
      <c r="E216" s="3"/>
      <c r="F216" s="3"/>
      <c r="G216" s="5"/>
      <c r="H216" s="5"/>
      <c r="I216" s="5"/>
      <c r="J216" s="5"/>
      <c r="K216" s="5"/>
      <c r="L216" s="5"/>
      <c r="M216" s="5"/>
      <c r="N216" s="5"/>
      <c r="O216" s="5"/>
    </row>
    <row r="217" spans="1:15" x14ac:dyDescent="0.35">
      <c r="A217" s="4"/>
      <c r="B217" s="7"/>
      <c r="C217" s="8"/>
      <c r="D217" s="3"/>
      <c r="E217" s="3"/>
      <c r="F217" s="3"/>
      <c r="G217" s="5"/>
      <c r="H217" s="5"/>
      <c r="I217" s="5"/>
      <c r="J217" s="5"/>
      <c r="K217" s="5"/>
      <c r="L217" s="5"/>
      <c r="M217" s="5"/>
      <c r="N217" s="5"/>
      <c r="O217" s="5"/>
    </row>
    <row r="218" spans="1:15" x14ac:dyDescent="0.35">
      <c r="A218" s="4"/>
      <c r="B218" s="7"/>
      <c r="C218" s="8"/>
      <c r="D218" s="3"/>
      <c r="E218" s="3"/>
      <c r="F218" s="3"/>
      <c r="G218" s="5"/>
      <c r="H218" s="5"/>
      <c r="I218" s="5"/>
      <c r="J218" s="5"/>
      <c r="K218" s="5"/>
      <c r="L218" s="5"/>
      <c r="M218" s="5"/>
      <c r="N218" s="5"/>
      <c r="O218" s="5"/>
    </row>
    <row r="219" spans="1:15" x14ac:dyDescent="0.35">
      <c r="A219" s="4"/>
      <c r="B219" s="7"/>
      <c r="C219" s="8"/>
      <c r="D219" s="3"/>
      <c r="E219" s="3"/>
      <c r="F219" s="3"/>
      <c r="G219" s="5"/>
      <c r="H219" s="5"/>
      <c r="I219" s="5"/>
      <c r="J219" s="5"/>
      <c r="K219" s="5"/>
      <c r="L219" s="5"/>
      <c r="M219" s="5"/>
      <c r="N219" s="5"/>
      <c r="O219" s="5"/>
    </row>
    <row r="220" spans="1:15" x14ac:dyDescent="0.35">
      <c r="A220" s="4"/>
      <c r="B220" s="7"/>
      <c r="C220" s="8"/>
      <c r="D220" s="3"/>
      <c r="E220" s="3"/>
      <c r="F220" s="3"/>
      <c r="G220" s="5"/>
      <c r="H220" s="5"/>
      <c r="I220" s="5"/>
      <c r="J220" s="5"/>
      <c r="K220" s="5"/>
      <c r="L220" s="5"/>
      <c r="M220" s="5"/>
      <c r="N220" s="5"/>
      <c r="O220" s="5"/>
    </row>
    <row r="221" spans="1:15" x14ac:dyDescent="0.35">
      <c r="A221" s="4"/>
      <c r="B221" s="7"/>
      <c r="C221" s="8"/>
      <c r="D221" s="3"/>
      <c r="E221" s="3"/>
      <c r="F221" s="3"/>
      <c r="G221" s="5"/>
      <c r="H221" s="5"/>
      <c r="I221" s="5"/>
      <c r="J221" s="5"/>
      <c r="K221" s="5"/>
      <c r="L221" s="5"/>
      <c r="M221" s="5"/>
      <c r="N221" s="5"/>
      <c r="O221" s="5"/>
    </row>
    <row r="222" spans="1:15" x14ac:dyDescent="0.35">
      <c r="A222" s="4"/>
      <c r="B222" s="7"/>
      <c r="C222" s="8"/>
      <c r="D222" s="3"/>
      <c r="E222" s="3"/>
      <c r="F222" s="3"/>
      <c r="G222" s="5"/>
      <c r="H222" s="5"/>
      <c r="I222" s="5"/>
      <c r="J222" s="5"/>
      <c r="K222" s="5"/>
      <c r="L222" s="5"/>
      <c r="M222" s="5"/>
      <c r="N222" s="5"/>
      <c r="O222" s="5"/>
    </row>
    <row r="223" spans="1:15" x14ac:dyDescent="0.35">
      <c r="A223" s="4"/>
      <c r="B223" s="7"/>
      <c r="C223" s="8"/>
      <c r="D223" s="3"/>
      <c r="E223" s="3"/>
      <c r="F223" s="3"/>
      <c r="G223" s="5"/>
      <c r="H223" s="5"/>
      <c r="I223" s="5"/>
      <c r="J223" s="5"/>
      <c r="K223" s="5"/>
      <c r="L223" s="5"/>
      <c r="M223" s="5"/>
      <c r="N223" s="5"/>
      <c r="O223" s="5"/>
    </row>
    <row r="224" spans="1:15" x14ac:dyDescent="0.35">
      <c r="A224" s="4"/>
      <c r="B224" s="7"/>
      <c r="C224" s="8"/>
      <c r="D224" s="3"/>
      <c r="E224" s="3"/>
      <c r="F224" s="3"/>
      <c r="G224" s="5"/>
      <c r="H224" s="5"/>
      <c r="I224" s="5"/>
      <c r="J224" s="5"/>
      <c r="K224" s="5"/>
      <c r="L224" s="5"/>
      <c r="M224" s="5"/>
      <c r="N224" s="5"/>
      <c r="O224" s="5"/>
    </row>
    <row r="225" spans="1:15" x14ac:dyDescent="0.35">
      <c r="A225" s="4"/>
      <c r="B225" s="7"/>
      <c r="C225" s="8"/>
      <c r="D225" s="3"/>
      <c r="E225" s="3"/>
      <c r="F225" s="3"/>
      <c r="G225" s="5"/>
      <c r="H225" s="5"/>
      <c r="I225" s="5"/>
      <c r="J225" s="5"/>
      <c r="K225" s="5"/>
      <c r="L225" s="5"/>
      <c r="M225" s="5"/>
      <c r="N225" s="5"/>
      <c r="O225" s="5"/>
    </row>
    <row r="226" spans="1:15" x14ac:dyDescent="0.35">
      <c r="A226" s="4"/>
      <c r="B226" s="7"/>
      <c r="C226" s="8"/>
      <c r="D226" s="3"/>
      <c r="E226" s="3"/>
      <c r="F226" s="3"/>
      <c r="G226" s="5"/>
      <c r="H226" s="5"/>
      <c r="I226" s="5"/>
      <c r="J226" s="5"/>
      <c r="K226" s="5"/>
      <c r="L226" s="5"/>
      <c r="M226" s="5"/>
      <c r="N226" s="5"/>
      <c r="O226" s="5"/>
    </row>
    <row r="227" spans="1:15" x14ac:dyDescent="0.35">
      <c r="A227" s="4"/>
      <c r="B227" s="7"/>
      <c r="C227" s="8"/>
      <c r="D227" s="3"/>
      <c r="E227" s="3"/>
      <c r="F227" s="3"/>
      <c r="G227" s="5"/>
      <c r="H227" s="5"/>
      <c r="I227" s="5"/>
      <c r="J227" s="5"/>
      <c r="K227" s="5"/>
      <c r="L227" s="5"/>
      <c r="M227" s="5"/>
      <c r="N227" s="5"/>
      <c r="O227" s="5"/>
    </row>
    <row r="228" spans="1:15" x14ac:dyDescent="0.35">
      <c r="A228" s="4"/>
      <c r="B228" s="7"/>
      <c r="C228" s="8"/>
      <c r="D228" s="3"/>
      <c r="E228" s="3"/>
      <c r="F228" s="3"/>
      <c r="G228" s="5"/>
      <c r="H228" s="5"/>
      <c r="I228" s="5"/>
      <c r="J228" s="5"/>
      <c r="K228" s="5"/>
      <c r="L228" s="5"/>
      <c r="M228" s="5"/>
      <c r="N228" s="5"/>
      <c r="O228" s="5"/>
    </row>
    <row r="229" spans="1:15" x14ac:dyDescent="0.35">
      <c r="A229" s="4"/>
      <c r="B229" s="7"/>
      <c r="C229" s="8"/>
      <c r="D229" s="3"/>
      <c r="E229" s="3"/>
      <c r="F229" s="3"/>
      <c r="G229" s="5"/>
      <c r="H229" s="5"/>
      <c r="I229" s="5"/>
      <c r="J229" s="5"/>
      <c r="K229" s="5"/>
      <c r="L229" s="5"/>
      <c r="M229" s="5"/>
      <c r="N229" s="5"/>
      <c r="O229" s="5"/>
    </row>
    <row r="230" spans="1:15" x14ac:dyDescent="0.35">
      <c r="A230" s="4"/>
      <c r="B230" s="7"/>
      <c r="C230" s="8"/>
      <c r="D230" s="3"/>
      <c r="E230" s="3"/>
      <c r="F230" s="3"/>
      <c r="G230" s="5"/>
      <c r="H230" s="5"/>
      <c r="I230" s="5"/>
      <c r="J230" s="5"/>
      <c r="K230" s="5"/>
      <c r="L230" s="5"/>
      <c r="M230" s="5"/>
      <c r="N230" s="5"/>
      <c r="O230" s="5"/>
    </row>
    <row r="231" spans="1:15" x14ac:dyDescent="0.35">
      <c r="A231" s="4"/>
      <c r="B231" s="7"/>
      <c r="C231" s="8"/>
      <c r="D231" s="3"/>
      <c r="E231" s="3"/>
      <c r="F231" s="3"/>
      <c r="G231" s="5"/>
      <c r="H231" s="5"/>
      <c r="I231" s="5"/>
      <c r="J231" s="5"/>
      <c r="K231" s="5"/>
      <c r="L231" s="5"/>
      <c r="M231" s="5"/>
      <c r="N231" s="5"/>
      <c r="O231" s="5"/>
    </row>
    <row r="232" spans="1:15" x14ac:dyDescent="0.35">
      <c r="A232" s="4"/>
      <c r="B232" s="7"/>
      <c r="C232" s="8"/>
      <c r="D232" s="3"/>
      <c r="E232" s="3"/>
      <c r="F232" s="3"/>
      <c r="G232" s="5"/>
      <c r="H232" s="5"/>
      <c r="I232" s="5"/>
      <c r="J232" s="5"/>
      <c r="K232" s="5"/>
      <c r="L232" s="5"/>
      <c r="M232" s="5"/>
      <c r="N232" s="5"/>
      <c r="O232" s="5"/>
    </row>
    <row r="233" spans="1:15" x14ac:dyDescent="0.35">
      <c r="A233" s="4"/>
      <c r="B233" s="7"/>
      <c r="C233" s="8"/>
      <c r="D233" s="3"/>
      <c r="E233" s="3"/>
      <c r="F233" s="3"/>
      <c r="G233" s="5"/>
      <c r="H233" s="5"/>
      <c r="I233" s="5"/>
      <c r="J233" s="5"/>
      <c r="K233" s="5"/>
      <c r="L233" s="5"/>
      <c r="M233" s="5"/>
      <c r="N233" s="5"/>
      <c r="O233" s="5"/>
    </row>
    <row r="234" spans="1:15" x14ac:dyDescent="0.35">
      <c r="A234" s="4"/>
      <c r="B234" s="7"/>
      <c r="C234" s="8"/>
      <c r="D234" s="3"/>
      <c r="E234" s="3"/>
      <c r="F234" s="3"/>
      <c r="G234" s="5"/>
      <c r="H234" s="5"/>
      <c r="I234" s="5"/>
      <c r="J234" s="5"/>
      <c r="K234" s="5"/>
      <c r="L234" s="5"/>
      <c r="M234" s="5"/>
      <c r="N234" s="5"/>
      <c r="O234" s="5"/>
    </row>
    <row r="235" spans="1:15" x14ac:dyDescent="0.35">
      <c r="A235" s="4"/>
      <c r="B235" s="7"/>
      <c r="C235" s="8"/>
      <c r="D235" s="3"/>
      <c r="E235" s="3"/>
      <c r="F235" s="3"/>
      <c r="G235" s="5"/>
      <c r="H235" s="5"/>
      <c r="I235" s="5"/>
      <c r="J235" s="5"/>
      <c r="K235" s="5"/>
      <c r="L235" s="5"/>
      <c r="M235" s="5"/>
      <c r="N235" s="5"/>
      <c r="O235" s="5"/>
    </row>
    <row r="236" spans="1:15" x14ac:dyDescent="0.35">
      <c r="A236" s="4"/>
      <c r="B236" s="7"/>
      <c r="C236" s="8"/>
      <c r="D236" s="3"/>
      <c r="E236" s="3"/>
      <c r="F236" s="3"/>
      <c r="G236" s="5"/>
      <c r="H236" s="5"/>
      <c r="I236" s="5"/>
      <c r="J236" s="5"/>
      <c r="K236" s="5"/>
      <c r="L236" s="5"/>
      <c r="M236" s="5"/>
      <c r="N236" s="5"/>
      <c r="O236" s="5"/>
    </row>
    <row r="237" spans="1:15" x14ac:dyDescent="0.35">
      <c r="A237" s="4"/>
      <c r="B237" s="7"/>
      <c r="C237" s="8"/>
      <c r="D237" s="3"/>
      <c r="E237" s="3"/>
      <c r="F237" s="3"/>
      <c r="G237" s="5"/>
      <c r="H237" s="5"/>
      <c r="I237" s="5"/>
      <c r="J237" s="5"/>
      <c r="K237" s="5"/>
      <c r="L237" s="5"/>
      <c r="M237" s="5"/>
      <c r="N237" s="5"/>
      <c r="O237" s="5"/>
    </row>
    <row r="238" spans="1:15" x14ac:dyDescent="0.35">
      <c r="A238" s="4"/>
      <c r="B238" s="7"/>
      <c r="C238" s="8"/>
      <c r="D238" s="3"/>
      <c r="E238" s="3"/>
      <c r="F238" s="3"/>
      <c r="G238" s="5"/>
      <c r="H238" s="5"/>
      <c r="I238" s="5"/>
      <c r="J238" s="5"/>
      <c r="K238" s="5"/>
      <c r="L238" s="5"/>
      <c r="M238" s="5"/>
      <c r="N238" s="5"/>
      <c r="O238" s="5"/>
    </row>
    <row r="239" spans="1:15" x14ac:dyDescent="0.35">
      <c r="A239" s="4"/>
      <c r="B239" s="7"/>
      <c r="C239" s="8"/>
      <c r="D239" s="3"/>
      <c r="E239" s="3"/>
      <c r="F239" s="3"/>
      <c r="G239" s="5"/>
      <c r="H239" s="5"/>
      <c r="I239" s="5"/>
      <c r="J239" s="5"/>
      <c r="K239" s="5"/>
      <c r="L239" s="5"/>
      <c r="M239" s="5"/>
      <c r="N239" s="5"/>
      <c r="O239" s="5"/>
    </row>
    <row r="240" spans="1:15" x14ac:dyDescent="0.35">
      <c r="A240" s="4"/>
      <c r="B240" s="7"/>
      <c r="C240" s="8"/>
      <c r="D240" s="3"/>
      <c r="E240" s="3"/>
      <c r="F240" s="3"/>
      <c r="G240" s="5"/>
      <c r="H240" s="5"/>
      <c r="I240" s="5"/>
      <c r="J240" s="5"/>
      <c r="K240" s="5"/>
      <c r="L240" s="5"/>
      <c r="M240" s="5"/>
      <c r="N240" s="5"/>
      <c r="O240" s="5"/>
    </row>
    <row r="241" spans="1:15" x14ac:dyDescent="0.35">
      <c r="A241" s="4"/>
      <c r="B241" s="7"/>
      <c r="C241" s="8"/>
      <c r="D241" s="3"/>
      <c r="E241" s="3"/>
      <c r="F241" s="3"/>
      <c r="G241" s="5"/>
      <c r="H241" s="5"/>
      <c r="I241" s="5"/>
      <c r="J241" s="5"/>
      <c r="K241" s="5"/>
      <c r="L241" s="5"/>
      <c r="M241" s="5"/>
      <c r="N241" s="5"/>
      <c r="O241" s="5"/>
    </row>
    <row r="242" spans="1:15" x14ac:dyDescent="0.35">
      <c r="A242" s="4"/>
      <c r="B242" s="7"/>
      <c r="C242" s="8"/>
      <c r="D242" s="3"/>
      <c r="E242" s="3"/>
      <c r="F242" s="3"/>
      <c r="G242" s="5"/>
      <c r="H242" s="5"/>
      <c r="I242" s="5"/>
      <c r="J242" s="5"/>
      <c r="K242" s="5"/>
      <c r="L242" s="5"/>
      <c r="M242" s="5"/>
      <c r="N242" s="5"/>
      <c r="O242" s="5"/>
    </row>
    <row r="243" spans="1:15" x14ac:dyDescent="0.35">
      <c r="A243" s="4"/>
      <c r="B243" s="7"/>
      <c r="C243" s="8"/>
      <c r="D243" s="3"/>
      <c r="E243" s="3"/>
      <c r="F243" s="3"/>
      <c r="G243" s="5"/>
      <c r="H243" s="5"/>
      <c r="I243" s="5"/>
      <c r="J243" s="5"/>
      <c r="K243" s="5"/>
      <c r="L243" s="5"/>
      <c r="M243" s="5"/>
      <c r="N243" s="5"/>
      <c r="O243" s="5"/>
    </row>
    <row r="244" spans="1:15" x14ac:dyDescent="0.35">
      <c r="A244" s="4"/>
      <c r="B244" s="7"/>
      <c r="C244" s="8"/>
      <c r="D244" s="3"/>
      <c r="E244" s="3"/>
      <c r="F244" s="3"/>
      <c r="G244" s="5"/>
      <c r="H244" s="5"/>
      <c r="I244" s="5"/>
      <c r="J244" s="5"/>
      <c r="K244" s="5"/>
      <c r="L244" s="5"/>
      <c r="M244" s="5"/>
      <c r="N244" s="5"/>
      <c r="O244" s="5"/>
    </row>
    <row r="245" spans="1:15" x14ac:dyDescent="0.35">
      <c r="A245" s="4"/>
      <c r="B245" s="7"/>
      <c r="C245" s="8"/>
      <c r="D245" s="3"/>
      <c r="E245" s="3"/>
      <c r="F245" s="3"/>
      <c r="G245" s="5"/>
      <c r="H245" s="5"/>
      <c r="I245" s="5"/>
      <c r="J245" s="5"/>
      <c r="K245" s="5"/>
      <c r="L245" s="5"/>
      <c r="M245" s="5"/>
      <c r="N245" s="5"/>
      <c r="O245" s="5"/>
    </row>
    <row r="246" spans="1:15" x14ac:dyDescent="0.35">
      <c r="A246" s="4"/>
      <c r="B246" s="7"/>
      <c r="C246" s="8"/>
      <c r="D246" s="3"/>
      <c r="E246" s="3"/>
      <c r="F246" s="3"/>
      <c r="G246" s="5"/>
      <c r="H246" s="5"/>
      <c r="I246" s="5"/>
      <c r="J246" s="5"/>
      <c r="K246" s="5"/>
      <c r="L246" s="5"/>
      <c r="M246" s="5"/>
      <c r="N246" s="5"/>
      <c r="O246" s="5"/>
    </row>
    <row r="247" spans="1:15" x14ac:dyDescent="0.35">
      <c r="A247" s="4"/>
      <c r="B247" s="7"/>
      <c r="C247" s="8"/>
      <c r="D247" s="3"/>
      <c r="E247" s="3"/>
      <c r="F247" s="3"/>
      <c r="G247" s="5"/>
      <c r="H247" s="5"/>
      <c r="I247" s="5"/>
      <c r="J247" s="5"/>
      <c r="K247" s="5"/>
      <c r="L247" s="5"/>
      <c r="M247" s="5"/>
      <c r="N247" s="5"/>
      <c r="O247" s="5"/>
    </row>
    <row r="248" spans="1:15" x14ac:dyDescent="0.35">
      <c r="A248" s="4"/>
      <c r="B248" s="7"/>
      <c r="C248" s="8"/>
      <c r="D248" s="3"/>
      <c r="E248" s="3"/>
      <c r="F248" s="3"/>
      <c r="G248" s="5"/>
      <c r="H248" s="5"/>
      <c r="I248" s="5"/>
      <c r="J248" s="5"/>
      <c r="K248" s="5"/>
      <c r="L248" s="5"/>
      <c r="M248" s="5"/>
      <c r="N248" s="5"/>
      <c r="O248" s="5"/>
    </row>
    <row r="249" spans="1:15" x14ac:dyDescent="0.35">
      <c r="A249" s="4"/>
      <c r="B249" s="7"/>
      <c r="C249" s="8"/>
      <c r="D249" s="3"/>
      <c r="E249" s="3"/>
      <c r="F249" s="3"/>
      <c r="G249" s="5"/>
      <c r="H249" s="5"/>
      <c r="I249" s="5"/>
      <c r="J249" s="5"/>
      <c r="K249" s="5"/>
      <c r="L249" s="5"/>
      <c r="M249" s="5"/>
      <c r="N249" s="5"/>
      <c r="O249" s="5"/>
    </row>
    <row r="250" spans="1:15" x14ac:dyDescent="0.35">
      <c r="A250" s="4"/>
      <c r="B250" s="7"/>
      <c r="C250" s="8"/>
      <c r="D250" s="3"/>
      <c r="E250" s="3"/>
      <c r="F250" s="3"/>
      <c r="G250" s="5"/>
      <c r="H250" s="5"/>
      <c r="I250" s="5"/>
      <c r="J250" s="5"/>
      <c r="K250" s="5"/>
      <c r="L250" s="5"/>
      <c r="M250" s="5"/>
      <c r="N250" s="5"/>
      <c r="O250" s="5"/>
    </row>
    <row r="251" spans="1:15" x14ac:dyDescent="0.35">
      <c r="A251" s="4"/>
      <c r="B251" s="7"/>
      <c r="C251" s="8"/>
      <c r="D251" s="3"/>
      <c r="E251" s="3"/>
      <c r="F251" s="3"/>
      <c r="G251" s="5"/>
      <c r="H251" s="5"/>
      <c r="I251" s="5"/>
      <c r="J251" s="5"/>
      <c r="K251" s="5"/>
      <c r="L251" s="5"/>
      <c r="M251" s="5"/>
      <c r="N251" s="5"/>
      <c r="O251" s="5"/>
    </row>
    <row r="252" spans="1:15" x14ac:dyDescent="0.35">
      <c r="A252" s="4"/>
      <c r="B252" s="7"/>
      <c r="C252" s="8"/>
      <c r="D252" s="3"/>
      <c r="E252" s="3"/>
      <c r="F252" s="3"/>
      <c r="G252" s="5"/>
      <c r="H252" s="5"/>
      <c r="I252" s="5"/>
      <c r="J252" s="5"/>
      <c r="K252" s="5"/>
      <c r="L252" s="5"/>
      <c r="M252" s="5"/>
      <c r="N252" s="5"/>
      <c r="O252" s="5"/>
    </row>
    <row r="253" spans="1:15" x14ac:dyDescent="0.35">
      <c r="A253" s="4"/>
      <c r="B253" s="7"/>
      <c r="C253" s="8"/>
      <c r="D253" s="3"/>
      <c r="E253" s="3"/>
      <c r="F253" s="3"/>
      <c r="G253" s="5"/>
      <c r="H253" s="5"/>
      <c r="I253" s="5"/>
      <c r="J253" s="5"/>
      <c r="K253" s="5"/>
      <c r="L253" s="5"/>
      <c r="M253" s="5"/>
      <c r="N253" s="5"/>
      <c r="O253" s="5"/>
    </row>
    <row r="254" spans="1:15" x14ac:dyDescent="0.35">
      <c r="A254" s="4"/>
      <c r="B254" s="7"/>
      <c r="C254" s="8"/>
      <c r="D254" s="3"/>
      <c r="E254" s="3"/>
      <c r="F254" s="3"/>
      <c r="G254" s="5"/>
      <c r="H254" s="5"/>
      <c r="I254" s="5"/>
      <c r="J254" s="5"/>
      <c r="K254" s="5"/>
      <c r="L254" s="5"/>
      <c r="M254" s="5"/>
      <c r="N254" s="5"/>
      <c r="O254" s="5"/>
    </row>
    <row r="255" spans="1:15" x14ac:dyDescent="0.35">
      <c r="A255" s="4"/>
      <c r="B255" s="7"/>
      <c r="C255" s="8"/>
      <c r="D255" s="3"/>
      <c r="E255" s="3"/>
      <c r="F255" s="3"/>
      <c r="G255" s="5"/>
      <c r="H255" s="5"/>
      <c r="I255" s="5"/>
      <c r="J255" s="5"/>
      <c r="K255" s="5"/>
      <c r="L255" s="5"/>
      <c r="M255" s="5"/>
      <c r="N255" s="5"/>
      <c r="O255" s="5"/>
    </row>
    <row r="256" spans="1:15" x14ac:dyDescent="0.35">
      <c r="A256" s="4"/>
      <c r="B256" s="7"/>
      <c r="C256" s="8"/>
      <c r="D256" s="3"/>
      <c r="E256" s="3"/>
      <c r="F256" s="3"/>
      <c r="G256" s="5"/>
      <c r="H256" s="5"/>
      <c r="I256" s="5"/>
      <c r="J256" s="5"/>
      <c r="K256" s="5"/>
      <c r="L256" s="5"/>
      <c r="M256" s="5"/>
      <c r="N256" s="5"/>
      <c r="O256" s="5"/>
    </row>
    <row r="257" spans="1:15" x14ac:dyDescent="0.35">
      <c r="A257" s="4"/>
      <c r="B257" s="7"/>
      <c r="C257" s="8"/>
      <c r="D257" s="3"/>
      <c r="E257" s="3"/>
      <c r="F257" s="3"/>
      <c r="G257" s="5"/>
      <c r="H257" s="5"/>
      <c r="I257" s="5"/>
      <c r="J257" s="5"/>
      <c r="K257" s="5"/>
      <c r="L257" s="5"/>
      <c r="M257" s="5"/>
      <c r="N257" s="5"/>
      <c r="O257" s="5"/>
    </row>
    <row r="258" spans="1:15" x14ac:dyDescent="0.35">
      <c r="A258" s="4"/>
      <c r="B258" s="7"/>
      <c r="C258" s="8"/>
      <c r="D258" s="3"/>
      <c r="E258" s="3"/>
      <c r="F258" s="3"/>
      <c r="G258" s="5"/>
      <c r="H258" s="5"/>
      <c r="I258" s="5"/>
      <c r="J258" s="5"/>
      <c r="K258" s="5"/>
      <c r="L258" s="5"/>
      <c r="M258" s="5"/>
      <c r="N258" s="5"/>
      <c r="O258" s="5"/>
    </row>
    <row r="259" spans="1:15" x14ac:dyDescent="0.35">
      <c r="A259" s="4"/>
      <c r="B259" s="7"/>
      <c r="C259" s="8"/>
      <c r="D259" s="3"/>
      <c r="E259" s="3"/>
      <c r="F259" s="3"/>
      <c r="G259" s="5"/>
      <c r="H259" s="5"/>
      <c r="I259" s="5"/>
      <c r="J259" s="5"/>
      <c r="K259" s="5"/>
      <c r="L259" s="5"/>
      <c r="M259" s="5"/>
      <c r="N259" s="5"/>
      <c r="O259" s="5"/>
    </row>
    <row r="260" spans="1:15" x14ac:dyDescent="0.35">
      <c r="A260" s="4"/>
      <c r="B260" s="7"/>
      <c r="C260" s="8"/>
      <c r="D260" s="3"/>
      <c r="E260" s="3"/>
      <c r="F260" s="3"/>
      <c r="G260" s="5"/>
      <c r="H260" s="5"/>
      <c r="I260" s="5"/>
      <c r="J260" s="5"/>
      <c r="K260" s="5"/>
      <c r="L260" s="5"/>
      <c r="M260" s="5"/>
      <c r="N260" s="5"/>
      <c r="O260" s="5"/>
    </row>
    <row r="261" spans="1:15" x14ac:dyDescent="0.35">
      <c r="A261" s="4"/>
      <c r="B261" s="7"/>
      <c r="C261" s="8"/>
      <c r="D261" s="3"/>
      <c r="E261" s="3"/>
      <c r="F261" s="3"/>
      <c r="G261" s="5"/>
      <c r="H261" s="5"/>
      <c r="I261" s="5"/>
      <c r="J261" s="5"/>
      <c r="K261" s="5"/>
      <c r="L261" s="5"/>
      <c r="M261" s="5"/>
      <c r="N261" s="5"/>
      <c r="O261" s="5"/>
    </row>
    <row r="262" spans="1:15" x14ac:dyDescent="0.35">
      <c r="A262" s="4"/>
      <c r="B262" s="7"/>
      <c r="C262" s="8"/>
      <c r="D262" s="3"/>
      <c r="E262" s="3"/>
      <c r="F262" s="3"/>
      <c r="G262" s="5"/>
      <c r="H262" s="5"/>
      <c r="I262" s="5"/>
      <c r="J262" s="5"/>
      <c r="K262" s="5"/>
      <c r="L262" s="5"/>
      <c r="M262" s="5"/>
      <c r="N262" s="5"/>
      <c r="O262" s="5"/>
    </row>
    <row r="263" spans="1:15" x14ac:dyDescent="0.35">
      <c r="A263" s="4"/>
      <c r="B263" s="7"/>
      <c r="C263" s="8"/>
      <c r="D263" s="3"/>
      <c r="E263" s="3"/>
      <c r="F263" s="3"/>
      <c r="G263" s="5"/>
      <c r="H263" s="5"/>
      <c r="I263" s="5"/>
      <c r="J263" s="5"/>
      <c r="K263" s="5"/>
      <c r="L263" s="5"/>
      <c r="M263" s="5"/>
      <c r="N263" s="5"/>
      <c r="O263" s="5"/>
    </row>
    <row r="264" spans="1:15" x14ac:dyDescent="0.35">
      <c r="A264" s="4"/>
      <c r="B264" s="7"/>
      <c r="C264" s="8"/>
      <c r="D264" s="3"/>
      <c r="E264" s="3"/>
      <c r="F264" s="3"/>
      <c r="G264" s="5"/>
      <c r="H264" s="5"/>
      <c r="I264" s="5"/>
      <c r="J264" s="5"/>
      <c r="K264" s="5"/>
      <c r="L264" s="5"/>
      <c r="M264" s="5"/>
      <c r="N264" s="5"/>
      <c r="O264" s="5"/>
    </row>
    <row r="265" spans="1:15" x14ac:dyDescent="0.35">
      <c r="A265" s="4"/>
      <c r="B265" s="7"/>
      <c r="C265" s="8"/>
      <c r="D265" s="3"/>
      <c r="E265" s="3"/>
      <c r="F265" s="3"/>
      <c r="G265" s="5"/>
      <c r="H265" s="5"/>
      <c r="I265" s="5"/>
      <c r="J265" s="5"/>
      <c r="K265" s="5"/>
      <c r="L265" s="5"/>
      <c r="M265" s="5"/>
      <c r="N265" s="5"/>
      <c r="O265" s="5"/>
    </row>
    <row r="266" spans="1:15" x14ac:dyDescent="0.35">
      <c r="A266" s="4"/>
      <c r="B266" s="7"/>
      <c r="C266" s="8"/>
      <c r="D266" s="3"/>
      <c r="E266" s="3"/>
      <c r="F266" s="3"/>
      <c r="G266" s="5"/>
      <c r="H266" s="5"/>
      <c r="I266" s="5"/>
      <c r="J266" s="5"/>
      <c r="K266" s="5"/>
      <c r="L266" s="5"/>
      <c r="M266" s="5"/>
      <c r="N266" s="5"/>
      <c r="O266" s="5"/>
    </row>
    <row r="267" spans="1:15" x14ac:dyDescent="0.35">
      <c r="A267" s="4"/>
      <c r="B267" s="7"/>
      <c r="C267" s="8"/>
      <c r="D267" s="3"/>
      <c r="E267" s="3"/>
      <c r="F267" s="3"/>
      <c r="G267" s="5"/>
      <c r="H267" s="5"/>
      <c r="I267" s="5"/>
      <c r="J267" s="5"/>
      <c r="K267" s="5"/>
      <c r="L267" s="5"/>
      <c r="M267" s="5"/>
      <c r="N267" s="5"/>
      <c r="O267" s="5"/>
    </row>
    <row r="268" spans="1:15" x14ac:dyDescent="0.35">
      <c r="A268" s="4"/>
      <c r="B268" s="7"/>
      <c r="C268" s="8"/>
      <c r="D268" s="3"/>
      <c r="E268" s="3"/>
      <c r="F268" s="3"/>
      <c r="G268" s="5"/>
      <c r="H268" s="5"/>
      <c r="I268" s="5"/>
      <c r="J268" s="5"/>
      <c r="K268" s="5"/>
      <c r="L268" s="5"/>
      <c r="M268" s="5"/>
      <c r="N268" s="5"/>
      <c r="O268" s="5"/>
    </row>
    <row r="269" spans="1:15" x14ac:dyDescent="0.35">
      <c r="A269" s="4"/>
      <c r="B269" s="7"/>
      <c r="C269" s="8"/>
      <c r="D269" s="3"/>
      <c r="E269" s="3"/>
      <c r="F269" s="3"/>
      <c r="G269" s="5"/>
      <c r="H269" s="5"/>
      <c r="I269" s="5"/>
      <c r="J269" s="5"/>
      <c r="K269" s="5"/>
      <c r="L269" s="5"/>
      <c r="M269" s="5"/>
      <c r="N269" s="5"/>
      <c r="O269" s="5"/>
    </row>
    <row r="270" spans="1:15" x14ac:dyDescent="0.35">
      <c r="A270" s="4"/>
      <c r="B270" s="7"/>
      <c r="C270" s="8"/>
      <c r="D270" s="3"/>
      <c r="E270" s="3"/>
      <c r="F270" s="3"/>
      <c r="G270" s="5"/>
      <c r="H270" s="5"/>
      <c r="I270" s="5"/>
      <c r="J270" s="5"/>
      <c r="K270" s="5"/>
      <c r="L270" s="5"/>
      <c r="M270" s="5"/>
      <c r="N270" s="5"/>
      <c r="O270" s="5"/>
    </row>
    <row r="271" spans="1:15" x14ac:dyDescent="0.35">
      <c r="A271" s="4"/>
      <c r="B271" s="7"/>
      <c r="C271" s="8"/>
      <c r="D271" s="3"/>
      <c r="E271" s="3"/>
      <c r="F271" s="3"/>
      <c r="G271" s="5"/>
      <c r="H271" s="5"/>
      <c r="I271" s="5"/>
      <c r="J271" s="5"/>
      <c r="K271" s="5"/>
      <c r="L271" s="5"/>
      <c r="M271" s="5"/>
      <c r="N271" s="5"/>
      <c r="O271" s="5"/>
    </row>
    <row r="272" spans="1:15" x14ac:dyDescent="0.35">
      <c r="A272" s="4"/>
      <c r="B272" s="7"/>
      <c r="C272" s="8"/>
      <c r="D272" s="3"/>
      <c r="E272" s="3"/>
      <c r="F272" s="3"/>
      <c r="G272" s="5"/>
      <c r="H272" s="5"/>
      <c r="I272" s="5"/>
      <c r="J272" s="5"/>
      <c r="K272" s="5"/>
      <c r="L272" s="5"/>
      <c r="M272" s="5"/>
      <c r="N272" s="5"/>
      <c r="O272" s="5"/>
    </row>
    <row r="273" spans="1:15" x14ac:dyDescent="0.35">
      <c r="A273" s="4"/>
      <c r="B273" s="7"/>
      <c r="C273" s="8"/>
      <c r="D273" s="3"/>
      <c r="E273" s="3"/>
      <c r="F273" s="3"/>
      <c r="G273" s="5"/>
      <c r="H273" s="5"/>
      <c r="I273" s="5"/>
      <c r="J273" s="5"/>
      <c r="K273" s="5"/>
      <c r="L273" s="5"/>
      <c r="M273" s="5"/>
      <c r="N273" s="5"/>
      <c r="O273" s="5"/>
    </row>
    <row r="274" spans="1:15" x14ac:dyDescent="0.35">
      <c r="A274" s="4"/>
      <c r="B274" s="7"/>
      <c r="C274" s="8"/>
      <c r="D274" s="3"/>
      <c r="E274" s="3"/>
      <c r="F274" s="3"/>
      <c r="G274" s="5"/>
      <c r="H274" s="5"/>
      <c r="I274" s="5"/>
      <c r="J274" s="5"/>
      <c r="K274" s="5"/>
      <c r="L274" s="5"/>
      <c r="M274" s="5"/>
      <c r="N274" s="5"/>
      <c r="O274" s="5"/>
    </row>
    <row r="275" spans="1:15" x14ac:dyDescent="0.35">
      <c r="A275" s="4"/>
      <c r="B275" s="7"/>
      <c r="C275" s="8"/>
      <c r="D275" s="3"/>
      <c r="E275" s="3"/>
      <c r="F275" s="3"/>
      <c r="G275" s="5"/>
      <c r="H275" s="5"/>
      <c r="I275" s="5"/>
      <c r="J275" s="5"/>
      <c r="K275" s="5"/>
      <c r="L275" s="5"/>
      <c r="M275" s="5"/>
      <c r="N275" s="5"/>
      <c r="O275" s="5"/>
    </row>
    <row r="276" spans="1:15" x14ac:dyDescent="0.35">
      <c r="A276" s="4"/>
      <c r="B276" s="7"/>
      <c r="C276" s="8"/>
      <c r="D276" s="3"/>
      <c r="E276" s="3"/>
      <c r="F276" s="3"/>
      <c r="G276" s="5"/>
      <c r="H276" s="5"/>
      <c r="I276" s="5"/>
      <c r="J276" s="5"/>
      <c r="K276" s="5"/>
      <c r="L276" s="5"/>
      <c r="M276" s="5"/>
      <c r="N276" s="5"/>
      <c r="O276" s="5"/>
    </row>
    <row r="277" spans="1:15" x14ac:dyDescent="0.35">
      <c r="A277" s="4"/>
      <c r="B277" s="7"/>
      <c r="C277" s="8"/>
      <c r="D277" s="3"/>
      <c r="E277" s="3"/>
      <c r="F277" s="3"/>
      <c r="G277" s="5"/>
      <c r="H277" s="5"/>
      <c r="I277" s="5"/>
      <c r="J277" s="5"/>
      <c r="K277" s="5"/>
      <c r="L277" s="5"/>
      <c r="M277" s="5"/>
      <c r="N277" s="5"/>
      <c r="O277" s="5"/>
    </row>
    <row r="278" spans="1:15" x14ac:dyDescent="0.35">
      <c r="A278" s="4"/>
      <c r="B278" s="7"/>
      <c r="C278" s="8"/>
      <c r="D278" s="3"/>
      <c r="E278" s="3"/>
      <c r="F278" s="3"/>
      <c r="G278" s="5"/>
      <c r="H278" s="5"/>
      <c r="I278" s="5"/>
      <c r="J278" s="5"/>
      <c r="K278" s="5"/>
      <c r="L278" s="5"/>
      <c r="M278" s="5"/>
      <c r="N278" s="5"/>
      <c r="O278" s="5"/>
    </row>
    <row r="279" spans="1:15" x14ac:dyDescent="0.35">
      <c r="A279" s="4"/>
      <c r="B279" s="7"/>
      <c r="C279" s="8"/>
      <c r="D279" s="3"/>
      <c r="E279" s="3"/>
      <c r="F279" s="3"/>
      <c r="G279" s="5"/>
      <c r="H279" s="5"/>
      <c r="I279" s="5"/>
      <c r="J279" s="5"/>
      <c r="K279" s="5"/>
      <c r="L279" s="5"/>
      <c r="M279" s="5"/>
      <c r="N279" s="5"/>
      <c r="O279" s="5"/>
    </row>
    <row r="280" spans="1:15" x14ac:dyDescent="0.35">
      <c r="A280" s="4"/>
      <c r="B280" s="7"/>
      <c r="C280" s="8"/>
      <c r="D280" s="3"/>
      <c r="E280" s="3"/>
      <c r="F280" s="3"/>
      <c r="G280" s="5"/>
      <c r="H280" s="5"/>
      <c r="I280" s="5"/>
      <c r="J280" s="5"/>
      <c r="K280" s="5"/>
      <c r="L280" s="5"/>
      <c r="M280" s="5"/>
      <c r="N280" s="5"/>
      <c r="O280" s="5"/>
    </row>
    <row r="281" spans="1:15" x14ac:dyDescent="0.35">
      <c r="A281" s="4"/>
      <c r="B281" s="7"/>
      <c r="C281" s="8"/>
      <c r="D281" s="3"/>
      <c r="E281" s="3"/>
      <c r="F281" s="3"/>
      <c r="G281" s="5"/>
      <c r="H281" s="5"/>
      <c r="I281" s="5"/>
      <c r="J281" s="5"/>
      <c r="K281" s="5"/>
      <c r="L281" s="5"/>
      <c r="M281" s="5"/>
      <c r="N281" s="5"/>
      <c r="O281" s="5"/>
    </row>
    <row r="282" spans="1:15" x14ac:dyDescent="0.35">
      <c r="A282" s="4"/>
      <c r="B282" s="7"/>
      <c r="C282" s="8"/>
      <c r="D282" s="3"/>
      <c r="E282" s="3"/>
      <c r="F282" s="3"/>
      <c r="G282" s="5"/>
      <c r="H282" s="5"/>
      <c r="I282" s="5"/>
      <c r="J282" s="5"/>
      <c r="K282" s="5"/>
      <c r="L282" s="5"/>
      <c r="M282" s="5"/>
      <c r="N282" s="5"/>
      <c r="O282" s="5"/>
    </row>
    <row r="283" spans="1:15" x14ac:dyDescent="0.35">
      <c r="A283" s="4"/>
      <c r="B283" s="7"/>
      <c r="C283" s="8"/>
      <c r="D283" s="3"/>
      <c r="E283" s="3"/>
      <c r="F283" s="3"/>
      <c r="G283" s="5"/>
      <c r="H283" s="5"/>
      <c r="I283" s="5"/>
      <c r="J283" s="5"/>
      <c r="K283" s="5"/>
      <c r="L283" s="5"/>
      <c r="M283" s="5"/>
      <c r="N283" s="5"/>
      <c r="O283" s="5"/>
    </row>
    <row r="284" spans="1:15" x14ac:dyDescent="0.35">
      <c r="A284" s="4"/>
      <c r="B284" s="7"/>
      <c r="C284" s="8"/>
      <c r="D284" s="3"/>
      <c r="E284" s="3"/>
      <c r="F284" s="3"/>
      <c r="G284" s="5"/>
      <c r="H284" s="5"/>
      <c r="I284" s="5"/>
      <c r="J284" s="5"/>
      <c r="K284" s="5"/>
      <c r="L284" s="5"/>
      <c r="M284" s="5"/>
      <c r="N284" s="5"/>
      <c r="O284" s="5"/>
    </row>
    <row r="285" spans="1:15" x14ac:dyDescent="0.35">
      <c r="A285" s="4"/>
      <c r="B285" s="7"/>
      <c r="C285" s="8"/>
      <c r="D285" s="3"/>
      <c r="E285" s="3"/>
      <c r="F285" s="3"/>
      <c r="G285" s="5"/>
      <c r="H285" s="5"/>
      <c r="I285" s="5"/>
      <c r="J285" s="5"/>
      <c r="K285" s="5"/>
      <c r="L285" s="5"/>
      <c r="M285" s="5"/>
      <c r="N285" s="5"/>
      <c r="O285" s="5"/>
    </row>
    <row r="286" spans="1:15" x14ac:dyDescent="0.35">
      <c r="A286" s="4"/>
      <c r="B286" s="7"/>
      <c r="C286" s="8"/>
      <c r="D286" s="3"/>
      <c r="E286" s="3"/>
      <c r="F286" s="3"/>
      <c r="G286" s="5"/>
      <c r="H286" s="5"/>
      <c r="I286" s="5"/>
      <c r="J286" s="5"/>
      <c r="K286" s="5"/>
      <c r="L286" s="5"/>
      <c r="M286" s="5"/>
      <c r="N286" s="5"/>
      <c r="O286" s="5"/>
    </row>
    <row r="287" spans="1:15" x14ac:dyDescent="0.35">
      <c r="A287" s="4"/>
      <c r="B287" s="7"/>
      <c r="C287" s="8"/>
      <c r="D287" s="3"/>
      <c r="E287" s="3"/>
      <c r="F287" s="3"/>
      <c r="G287" s="5"/>
      <c r="H287" s="5"/>
      <c r="I287" s="5"/>
      <c r="J287" s="5"/>
      <c r="K287" s="5"/>
      <c r="L287" s="5"/>
      <c r="M287" s="5"/>
      <c r="N287" s="5"/>
      <c r="O287" s="5"/>
    </row>
    <row r="288" spans="1:15" x14ac:dyDescent="0.35">
      <c r="A288" s="4"/>
      <c r="B288" s="7"/>
      <c r="C288" s="8"/>
      <c r="D288" s="3"/>
      <c r="E288" s="3"/>
      <c r="F288" s="3"/>
      <c r="G288" s="5"/>
      <c r="H288" s="5"/>
      <c r="I288" s="5"/>
      <c r="J288" s="5"/>
      <c r="K288" s="5"/>
      <c r="L288" s="5"/>
      <c r="M288" s="5"/>
      <c r="N288" s="5"/>
      <c r="O288" s="5"/>
    </row>
    <row r="289" spans="1:15" x14ac:dyDescent="0.35">
      <c r="A289" s="4"/>
      <c r="B289" s="7"/>
      <c r="C289" s="8"/>
      <c r="D289" s="3"/>
      <c r="E289" s="3"/>
      <c r="F289" s="3"/>
      <c r="G289" s="5"/>
      <c r="H289" s="5"/>
      <c r="I289" s="5"/>
      <c r="J289" s="5"/>
      <c r="K289" s="5"/>
      <c r="L289" s="5"/>
      <c r="M289" s="5"/>
      <c r="N289" s="5"/>
      <c r="O289" s="5"/>
    </row>
    <row r="290" spans="1:15" x14ac:dyDescent="0.35">
      <c r="A290" s="4"/>
      <c r="B290" s="7"/>
      <c r="C290" s="8"/>
      <c r="D290" s="3"/>
      <c r="E290" s="3"/>
      <c r="F290" s="3"/>
      <c r="G290" s="5"/>
      <c r="H290" s="5"/>
      <c r="I290" s="5"/>
      <c r="J290" s="5"/>
      <c r="K290" s="5"/>
      <c r="L290" s="5"/>
      <c r="M290" s="5"/>
      <c r="N290" s="5"/>
      <c r="O290" s="5"/>
    </row>
    <row r="291" spans="1:15" x14ac:dyDescent="0.35">
      <c r="A291" s="4"/>
      <c r="B291" s="7"/>
      <c r="C291" s="8"/>
      <c r="D291" s="3"/>
      <c r="E291" s="3"/>
      <c r="F291" s="3"/>
      <c r="G291" s="5"/>
      <c r="H291" s="5"/>
      <c r="I291" s="5"/>
      <c r="J291" s="5"/>
      <c r="K291" s="5"/>
      <c r="L291" s="5"/>
      <c r="M291" s="5"/>
      <c r="N291" s="5"/>
      <c r="O291" s="5"/>
    </row>
    <row r="292" spans="1:15" x14ac:dyDescent="0.35">
      <c r="A292" s="4"/>
      <c r="B292" s="7"/>
      <c r="C292" s="8"/>
      <c r="D292" s="3"/>
      <c r="E292" s="3"/>
      <c r="F292" s="3"/>
      <c r="G292" s="5"/>
      <c r="H292" s="5"/>
      <c r="I292" s="5"/>
      <c r="J292" s="5"/>
      <c r="K292" s="5"/>
      <c r="L292" s="5"/>
      <c r="M292" s="5"/>
      <c r="N292" s="5"/>
      <c r="O292" s="5"/>
    </row>
    <row r="293" spans="1:15" x14ac:dyDescent="0.35">
      <c r="A293" s="4"/>
      <c r="B293" s="7"/>
      <c r="C293" s="8"/>
      <c r="D293" s="3"/>
      <c r="E293" s="3"/>
      <c r="F293" s="3"/>
      <c r="G293" s="5"/>
      <c r="H293" s="5"/>
      <c r="I293" s="5"/>
      <c r="J293" s="5"/>
      <c r="K293" s="5"/>
      <c r="L293" s="5"/>
      <c r="M293" s="5"/>
      <c r="N293" s="5"/>
      <c r="O293" s="5"/>
    </row>
    <row r="294" spans="1:15" x14ac:dyDescent="0.35">
      <c r="A294" s="4"/>
      <c r="B294" s="7"/>
      <c r="C294" s="8"/>
      <c r="D294" s="3"/>
      <c r="E294" s="3"/>
      <c r="F294" s="3"/>
      <c r="G294" s="5"/>
      <c r="H294" s="5"/>
      <c r="I294" s="5"/>
      <c r="J294" s="5"/>
      <c r="K294" s="5"/>
      <c r="L294" s="5"/>
      <c r="M294" s="5"/>
      <c r="N294" s="5"/>
      <c r="O294" s="5"/>
    </row>
    <row r="295" spans="1:15" x14ac:dyDescent="0.35">
      <c r="A295" s="4"/>
      <c r="B295" s="7"/>
      <c r="C295" s="8"/>
      <c r="D295" s="3"/>
      <c r="E295" s="3"/>
      <c r="F295" s="3"/>
      <c r="G295" s="5"/>
      <c r="H295" s="5"/>
      <c r="I295" s="5"/>
      <c r="J295" s="5"/>
      <c r="K295" s="5"/>
      <c r="L295" s="5"/>
      <c r="M295" s="5"/>
      <c r="N295" s="5"/>
      <c r="O295" s="5"/>
    </row>
    <row r="296" spans="1:15" x14ac:dyDescent="0.35">
      <c r="A296" s="4"/>
      <c r="B296" s="7"/>
      <c r="C296" s="8"/>
      <c r="D296" s="3"/>
      <c r="E296" s="3"/>
      <c r="F296" s="3"/>
      <c r="G296" s="5"/>
      <c r="H296" s="5"/>
      <c r="I296" s="5"/>
      <c r="J296" s="5"/>
      <c r="K296" s="5"/>
      <c r="L296" s="5"/>
      <c r="M296" s="5"/>
      <c r="N296" s="5"/>
      <c r="O296" s="5"/>
    </row>
    <row r="297" spans="1:15" x14ac:dyDescent="0.35">
      <c r="A297" s="4"/>
      <c r="B297" s="7"/>
      <c r="C297" s="8"/>
      <c r="D297" s="3"/>
      <c r="E297" s="3"/>
      <c r="F297" s="3"/>
      <c r="G297" s="5"/>
      <c r="H297" s="5"/>
      <c r="I297" s="5"/>
      <c r="J297" s="5"/>
      <c r="K297" s="5"/>
      <c r="L297" s="5"/>
      <c r="M297" s="5"/>
      <c r="N297" s="5"/>
      <c r="O297" s="5"/>
    </row>
    <row r="298" spans="1:15" x14ac:dyDescent="0.35">
      <c r="A298" s="4"/>
      <c r="B298" s="7"/>
      <c r="C298" s="8"/>
      <c r="D298" s="3"/>
      <c r="E298" s="3"/>
      <c r="F298" s="3"/>
      <c r="G298" s="5"/>
      <c r="H298" s="5"/>
      <c r="I298" s="5"/>
      <c r="J298" s="5"/>
      <c r="K298" s="5"/>
      <c r="L298" s="5"/>
      <c r="M298" s="5"/>
      <c r="N298" s="5"/>
      <c r="O298" s="5"/>
    </row>
    <row r="299" spans="1:15" x14ac:dyDescent="0.35">
      <c r="A299" s="4"/>
      <c r="B299" s="7"/>
      <c r="C299" s="8"/>
      <c r="D299" s="3"/>
      <c r="E299" s="3"/>
      <c r="F299" s="3"/>
      <c r="G299" s="5"/>
      <c r="H299" s="5"/>
      <c r="I299" s="5"/>
      <c r="J299" s="5"/>
      <c r="K299" s="5"/>
      <c r="L299" s="5"/>
      <c r="M299" s="5"/>
      <c r="N299" s="5"/>
      <c r="O299" s="5"/>
    </row>
    <row r="300" spans="1:15" x14ac:dyDescent="0.35">
      <c r="A300" s="4"/>
      <c r="B300" s="7"/>
      <c r="C300" s="8"/>
      <c r="D300" s="3"/>
      <c r="E300" s="3"/>
      <c r="F300" s="3"/>
      <c r="G300" s="5"/>
      <c r="H300" s="5"/>
      <c r="I300" s="5"/>
      <c r="J300" s="5"/>
      <c r="K300" s="5"/>
      <c r="L300" s="5"/>
      <c r="M300" s="5"/>
      <c r="N300" s="5"/>
      <c r="O300" s="5"/>
    </row>
    <row r="301" spans="1:15" x14ac:dyDescent="0.35">
      <c r="A301" s="4"/>
      <c r="B301" s="7"/>
      <c r="C301" s="8"/>
      <c r="D301" s="3"/>
      <c r="E301" s="3"/>
      <c r="F301" s="3"/>
      <c r="G301" s="5"/>
      <c r="H301" s="5"/>
      <c r="I301" s="5"/>
      <c r="J301" s="5"/>
      <c r="K301" s="5"/>
      <c r="L301" s="5"/>
      <c r="M301" s="5"/>
      <c r="N301" s="5"/>
      <c r="O301" s="5"/>
    </row>
    <row r="302" spans="1:15" x14ac:dyDescent="0.35">
      <c r="A302" s="4"/>
      <c r="B302" s="7"/>
      <c r="C302" s="8"/>
      <c r="D302" s="3"/>
      <c r="E302" s="3"/>
      <c r="F302" s="3"/>
      <c r="G302" s="5"/>
      <c r="H302" s="5"/>
      <c r="I302" s="5"/>
      <c r="J302" s="5"/>
      <c r="K302" s="5"/>
      <c r="L302" s="5"/>
      <c r="M302" s="5"/>
      <c r="N302" s="5"/>
      <c r="O302" s="5"/>
    </row>
    <row r="303" spans="1:15" x14ac:dyDescent="0.35">
      <c r="A303" s="4"/>
      <c r="B303" s="7"/>
      <c r="C303" s="8"/>
      <c r="D303" s="3"/>
      <c r="E303" s="3"/>
      <c r="F303" s="3"/>
      <c r="G303" s="5"/>
      <c r="H303" s="5"/>
      <c r="I303" s="5"/>
      <c r="J303" s="5"/>
      <c r="K303" s="5"/>
      <c r="L303" s="5"/>
      <c r="M303" s="5"/>
      <c r="N303" s="5"/>
      <c r="O303" s="5"/>
    </row>
    <row r="304" spans="1:15" x14ac:dyDescent="0.35">
      <c r="A304" s="4"/>
      <c r="B304" s="7"/>
      <c r="C304" s="8"/>
      <c r="D304" s="3"/>
      <c r="E304" s="3"/>
      <c r="F304" s="3"/>
      <c r="G304" s="5"/>
      <c r="H304" s="5"/>
      <c r="I304" s="5"/>
      <c r="J304" s="5"/>
      <c r="K304" s="5"/>
      <c r="L304" s="5"/>
      <c r="M304" s="5"/>
      <c r="N304" s="5"/>
      <c r="O304" s="5"/>
    </row>
    <row r="305" spans="1:15" x14ac:dyDescent="0.35">
      <c r="A305" s="4"/>
      <c r="B305" s="7"/>
      <c r="C305" s="8"/>
      <c r="D305" s="3"/>
      <c r="E305" s="3"/>
      <c r="F305" s="3"/>
      <c r="G305" s="5"/>
      <c r="H305" s="5"/>
      <c r="I305" s="5"/>
      <c r="J305" s="5"/>
      <c r="K305" s="5"/>
      <c r="L305" s="5"/>
      <c r="M305" s="5"/>
      <c r="N305" s="5"/>
      <c r="O305" s="5"/>
    </row>
    <row r="306" spans="1:15" x14ac:dyDescent="0.35">
      <c r="A306" s="4"/>
      <c r="B306" s="7"/>
      <c r="C306" s="8"/>
      <c r="D306" s="3"/>
      <c r="E306" s="3"/>
      <c r="F306" s="3"/>
      <c r="G306" s="5"/>
      <c r="H306" s="5"/>
      <c r="I306" s="5"/>
      <c r="J306" s="5"/>
      <c r="K306" s="5"/>
      <c r="L306" s="5"/>
      <c r="M306" s="5"/>
      <c r="N306" s="5"/>
      <c r="O306" s="5"/>
    </row>
    <row r="307" spans="1:15" x14ac:dyDescent="0.35">
      <c r="A307" s="4"/>
      <c r="B307" s="7"/>
      <c r="C307" s="8"/>
      <c r="D307" s="3"/>
      <c r="E307" s="3"/>
      <c r="F307" s="3"/>
      <c r="G307" s="5"/>
      <c r="H307" s="5"/>
      <c r="I307" s="5"/>
      <c r="J307" s="5"/>
      <c r="K307" s="5"/>
      <c r="L307" s="5"/>
      <c r="M307" s="5"/>
      <c r="N307" s="5"/>
      <c r="O307" s="5"/>
    </row>
    <row r="308" spans="1:15" x14ac:dyDescent="0.35">
      <c r="A308" s="4"/>
      <c r="B308" s="7"/>
      <c r="C308" s="8"/>
      <c r="D308" s="3"/>
      <c r="E308" s="3"/>
      <c r="F308" s="3"/>
      <c r="G308" s="5"/>
      <c r="H308" s="5"/>
      <c r="I308" s="5"/>
      <c r="J308" s="5"/>
      <c r="K308" s="5"/>
      <c r="L308" s="5"/>
      <c r="M308" s="5"/>
      <c r="N308" s="5"/>
      <c r="O308" s="5"/>
    </row>
    <row r="309" spans="1:15" x14ac:dyDescent="0.35">
      <c r="A309" s="4"/>
      <c r="B309" s="7"/>
      <c r="C309" s="8"/>
      <c r="D309" s="3"/>
      <c r="E309" s="3"/>
      <c r="F309" s="3"/>
      <c r="G309" s="5"/>
      <c r="H309" s="5"/>
      <c r="I309" s="5"/>
      <c r="J309" s="5"/>
      <c r="K309" s="5"/>
      <c r="L309" s="5"/>
      <c r="M309" s="5"/>
      <c r="N309" s="5"/>
      <c r="O309" s="5"/>
    </row>
    <row r="310" spans="1:15" x14ac:dyDescent="0.35">
      <c r="A310" s="4"/>
      <c r="B310" s="7"/>
      <c r="C310" s="8"/>
      <c r="D310" s="3"/>
      <c r="E310" s="3"/>
      <c r="F310" s="3"/>
      <c r="G310" s="5"/>
      <c r="H310" s="5"/>
      <c r="I310" s="5"/>
      <c r="J310" s="5"/>
      <c r="K310" s="5"/>
      <c r="L310" s="5"/>
      <c r="M310" s="5"/>
      <c r="N310" s="5"/>
      <c r="O310" s="5"/>
    </row>
    <row r="311" spans="1:15" x14ac:dyDescent="0.35">
      <c r="A311" s="4"/>
      <c r="B311" s="7"/>
      <c r="C311" s="8"/>
      <c r="D311" s="3"/>
      <c r="E311" s="3"/>
      <c r="F311" s="3"/>
      <c r="G311" s="5"/>
      <c r="H311" s="5"/>
      <c r="I311" s="5"/>
      <c r="J311" s="5"/>
      <c r="K311" s="5"/>
      <c r="L311" s="5"/>
      <c r="M311" s="5"/>
      <c r="N311" s="5"/>
      <c r="O311" s="5"/>
    </row>
    <row r="312" spans="1:15" x14ac:dyDescent="0.35">
      <c r="A312" s="4"/>
      <c r="B312" s="7"/>
      <c r="C312" s="8"/>
      <c r="D312" s="3"/>
      <c r="E312" s="3"/>
      <c r="F312" s="3"/>
      <c r="G312" s="5"/>
      <c r="H312" s="5"/>
      <c r="I312" s="5"/>
      <c r="J312" s="5"/>
      <c r="K312" s="5"/>
      <c r="L312" s="5"/>
      <c r="M312" s="5"/>
      <c r="N312" s="5"/>
      <c r="O312" s="5"/>
    </row>
    <row r="313" spans="1:15" x14ac:dyDescent="0.35">
      <c r="A313" s="4"/>
      <c r="B313" s="7"/>
      <c r="C313" s="8"/>
      <c r="D313" s="3"/>
      <c r="E313" s="3"/>
      <c r="F313" s="3"/>
      <c r="G313" s="5"/>
      <c r="H313" s="5"/>
      <c r="I313" s="5"/>
      <c r="J313" s="5"/>
      <c r="K313" s="5"/>
      <c r="L313" s="5"/>
      <c r="M313" s="5"/>
      <c r="N313" s="5"/>
      <c r="O313" s="5"/>
    </row>
    <row r="314" spans="1:15" x14ac:dyDescent="0.35">
      <c r="A314" s="4"/>
      <c r="B314" s="7"/>
      <c r="C314" s="8"/>
      <c r="D314" s="3"/>
      <c r="E314" s="3"/>
      <c r="F314" s="3"/>
      <c r="G314" s="5"/>
      <c r="H314" s="5"/>
      <c r="I314" s="5"/>
      <c r="J314" s="5"/>
      <c r="K314" s="5"/>
      <c r="L314" s="5"/>
      <c r="M314" s="5"/>
      <c r="N314" s="5"/>
      <c r="O314" s="5"/>
    </row>
    <row r="315" spans="1:15" x14ac:dyDescent="0.35">
      <c r="A315" s="4"/>
      <c r="B315" s="7"/>
      <c r="C315" s="8"/>
      <c r="D315" s="3"/>
      <c r="E315" s="3"/>
      <c r="F315" s="3"/>
      <c r="G315" s="5"/>
      <c r="H315" s="5"/>
      <c r="I315" s="5"/>
      <c r="J315" s="5"/>
      <c r="K315" s="5"/>
      <c r="L315" s="5"/>
      <c r="M315" s="5"/>
      <c r="N315" s="5"/>
      <c r="O315" s="5"/>
    </row>
    <row r="316" spans="1:15" x14ac:dyDescent="0.35">
      <c r="A316" s="4"/>
      <c r="B316" s="7"/>
      <c r="C316" s="8"/>
      <c r="D316" s="3"/>
      <c r="E316" s="3"/>
      <c r="F316" s="3"/>
      <c r="G316" s="5"/>
      <c r="H316" s="5"/>
      <c r="I316" s="5"/>
      <c r="J316" s="5"/>
      <c r="K316" s="5"/>
      <c r="L316" s="5"/>
      <c r="M316" s="5"/>
      <c r="N316" s="5"/>
      <c r="O316" s="5"/>
    </row>
    <row r="317" spans="1:15" x14ac:dyDescent="0.35">
      <c r="A317" s="4"/>
      <c r="B317" s="7"/>
      <c r="C317" s="8"/>
      <c r="D317" s="3"/>
      <c r="E317" s="3"/>
      <c r="F317" s="3"/>
      <c r="G317" s="5"/>
      <c r="H317" s="5"/>
      <c r="I317" s="5"/>
      <c r="J317" s="5"/>
      <c r="K317" s="5"/>
      <c r="L317" s="5"/>
      <c r="M317" s="5"/>
      <c r="N317" s="5"/>
      <c r="O317" s="5"/>
    </row>
    <row r="318" spans="1:15" x14ac:dyDescent="0.35">
      <c r="A318" s="4"/>
      <c r="B318" s="7"/>
      <c r="C318" s="8"/>
      <c r="D318" s="3"/>
      <c r="E318" s="3"/>
      <c r="F318" s="3"/>
      <c r="G318" s="5"/>
      <c r="H318" s="5"/>
      <c r="I318" s="5"/>
      <c r="J318" s="5"/>
      <c r="K318" s="5"/>
      <c r="L318" s="5"/>
      <c r="M318" s="5"/>
      <c r="N318" s="5"/>
      <c r="O318" s="5"/>
    </row>
    <row r="319" spans="1:15" x14ac:dyDescent="0.35">
      <c r="A319" s="4"/>
      <c r="B319" s="7"/>
      <c r="C319" s="8"/>
      <c r="D319" s="3"/>
      <c r="E319" s="3"/>
      <c r="F319" s="3"/>
      <c r="G319" s="5"/>
      <c r="H319" s="5"/>
      <c r="I319" s="5"/>
      <c r="J319" s="5"/>
      <c r="K319" s="5"/>
      <c r="L319" s="5"/>
      <c r="M319" s="5"/>
      <c r="N319" s="5"/>
      <c r="O319" s="5"/>
    </row>
    <row r="320" spans="1:15" x14ac:dyDescent="0.35">
      <c r="A320" s="4"/>
      <c r="B320" s="7"/>
      <c r="C320" s="8"/>
      <c r="D320" s="3"/>
      <c r="E320" s="3"/>
      <c r="F320" s="3"/>
      <c r="G320" s="5"/>
      <c r="H320" s="5"/>
      <c r="I320" s="5"/>
      <c r="J320" s="5"/>
      <c r="K320" s="5"/>
      <c r="L320" s="5"/>
      <c r="M320" s="5"/>
      <c r="N320" s="5"/>
      <c r="O320" s="5"/>
    </row>
    <row r="321" spans="1:15" x14ac:dyDescent="0.35">
      <c r="A321" s="4"/>
      <c r="B321" s="7"/>
      <c r="C321" s="8"/>
      <c r="D321" s="3"/>
      <c r="E321" s="3"/>
      <c r="F321" s="3"/>
      <c r="G321" s="5"/>
      <c r="H321" s="5"/>
      <c r="I321" s="5"/>
      <c r="J321" s="5"/>
      <c r="K321" s="5"/>
      <c r="L321" s="5"/>
      <c r="M321" s="5"/>
      <c r="N321" s="5"/>
      <c r="O321" s="5"/>
    </row>
    <row r="322" spans="1:15" x14ac:dyDescent="0.35">
      <c r="A322" s="4"/>
      <c r="B322" s="7"/>
      <c r="C322" s="8"/>
      <c r="D322" s="3"/>
      <c r="E322" s="3"/>
      <c r="F322" s="3"/>
      <c r="G322" s="5"/>
      <c r="H322" s="5"/>
      <c r="I322" s="5"/>
      <c r="J322" s="5"/>
      <c r="K322" s="5"/>
      <c r="L322" s="5"/>
      <c r="M322" s="5"/>
      <c r="N322" s="5"/>
      <c r="O322" s="5"/>
    </row>
    <row r="323" spans="1:15" x14ac:dyDescent="0.35">
      <c r="A323" s="4"/>
      <c r="B323" s="7"/>
      <c r="C323" s="8"/>
      <c r="D323" s="3"/>
      <c r="E323" s="3"/>
      <c r="F323" s="3"/>
      <c r="G323" s="5"/>
      <c r="H323" s="5"/>
      <c r="I323" s="5"/>
      <c r="J323" s="5"/>
      <c r="K323" s="5"/>
      <c r="L323" s="5"/>
      <c r="M323" s="5"/>
      <c r="N323" s="5"/>
      <c r="O323" s="5"/>
    </row>
    <row r="324" spans="1:15" x14ac:dyDescent="0.35">
      <c r="A324" s="4"/>
      <c r="B324" s="7"/>
      <c r="C324" s="8"/>
      <c r="D324" s="3"/>
      <c r="E324" s="3"/>
      <c r="F324" s="3"/>
      <c r="G324" s="5"/>
      <c r="H324" s="5"/>
      <c r="I324" s="5"/>
      <c r="J324" s="5"/>
      <c r="K324" s="5"/>
      <c r="L324" s="5"/>
      <c r="M324" s="5"/>
      <c r="N324" s="5"/>
      <c r="O324" s="5"/>
    </row>
    <row r="325" spans="1:15" x14ac:dyDescent="0.35">
      <c r="A325" s="4"/>
      <c r="B325" s="7"/>
      <c r="C325" s="8"/>
      <c r="D325" s="3"/>
      <c r="E325" s="3"/>
      <c r="F325" s="3"/>
      <c r="G325" s="5"/>
      <c r="H325" s="5"/>
      <c r="I325" s="5"/>
      <c r="J325" s="5"/>
      <c r="K325" s="5"/>
      <c r="L325" s="5"/>
      <c r="M325" s="5"/>
      <c r="N325" s="5"/>
      <c r="O325" s="5"/>
    </row>
    <row r="326" spans="1:15" x14ac:dyDescent="0.35">
      <c r="A326" s="4"/>
      <c r="B326" s="7"/>
      <c r="C326" s="8"/>
      <c r="D326" s="3"/>
      <c r="E326" s="3"/>
      <c r="F326" s="3"/>
      <c r="G326" s="5"/>
      <c r="H326" s="5"/>
      <c r="I326" s="5"/>
      <c r="J326" s="5"/>
      <c r="K326" s="5"/>
      <c r="L326" s="5"/>
      <c r="M326" s="5"/>
      <c r="N326" s="5"/>
      <c r="O326" s="5"/>
    </row>
    <row r="327" spans="1:15" x14ac:dyDescent="0.35">
      <c r="A327" s="4"/>
      <c r="B327" s="7"/>
      <c r="C327" s="8"/>
      <c r="D327" s="3"/>
      <c r="E327" s="3"/>
      <c r="F327" s="3"/>
      <c r="G327" s="5"/>
      <c r="H327" s="5"/>
      <c r="I327" s="5"/>
      <c r="J327" s="5"/>
      <c r="K327" s="5"/>
      <c r="L327" s="5"/>
      <c r="M327" s="5"/>
      <c r="N327" s="5"/>
      <c r="O327" s="5"/>
    </row>
    <row r="328" spans="1:15" x14ac:dyDescent="0.35">
      <c r="A328" s="4"/>
      <c r="B328" s="7"/>
      <c r="C328" s="8"/>
      <c r="D328" s="3"/>
      <c r="E328" s="3"/>
      <c r="F328" s="3"/>
      <c r="G328" s="5"/>
      <c r="H328" s="5"/>
      <c r="I328" s="5"/>
      <c r="J328" s="5"/>
      <c r="K328" s="5"/>
      <c r="L328" s="5"/>
      <c r="M328" s="5"/>
      <c r="N328" s="5"/>
      <c r="O328" s="5"/>
    </row>
    <row r="329" spans="1:15" x14ac:dyDescent="0.35">
      <c r="A329" s="4"/>
      <c r="B329" s="7"/>
      <c r="C329" s="8"/>
      <c r="D329" s="3"/>
      <c r="E329" s="3"/>
      <c r="F329" s="3"/>
      <c r="G329" s="5"/>
      <c r="H329" s="5"/>
      <c r="I329" s="5"/>
      <c r="J329" s="5"/>
      <c r="K329" s="5"/>
      <c r="L329" s="5"/>
      <c r="M329" s="5"/>
      <c r="N329" s="5"/>
      <c r="O329" s="5"/>
    </row>
    <row r="330" spans="1:15" x14ac:dyDescent="0.35">
      <c r="A330" s="4"/>
      <c r="B330" s="7"/>
      <c r="C330" s="8"/>
      <c r="D330" s="3"/>
      <c r="E330" s="3"/>
      <c r="F330" s="3"/>
      <c r="G330" s="5"/>
      <c r="H330" s="5"/>
      <c r="I330" s="5"/>
      <c r="J330" s="5"/>
      <c r="K330" s="5"/>
      <c r="L330" s="5"/>
      <c r="M330" s="5"/>
      <c r="N330" s="5"/>
      <c r="O330" s="5"/>
    </row>
    <row r="331" spans="1:15" x14ac:dyDescent="0.35">
      <c r="A331" s="4"/>
      <c r="B331" s="7"/>
      <c r="C331" s="8"/>
      <c r="D331" s="3"/>
      <c r="E331" s="3"/>
      <c r="F331" s="3"/>
      <c r="G331" s="5"/>
      <c r="H331" s="5"/>
      <c r="I331" s="5"/>
      <c r="J331" s="5"/>
      <c r="K331" s="5"/>
      <c r="L331" s="5"/>
      <c r="M331" s="5"/>
      <c r="N331" s="5"/>
      <c r="O331" s="5"/>
    </row>
    <row r="332" spans="1:15" x14ac:dyDescent="0.35">
      <c r="A332" s="4"/>
      <c r="B332" s="7"/>
      <c r="C332" s="8"/>
      <c r="D332" s="3"/>
      <c r="E332" s="3"/>
      <c r="F332" s="3"/>
      <c r="G332" s="5"/>
      <c r="H332" s="5"/>
      <c r="I332" s="5"/>
      <c r="J332" s="5"/>
      <c r="K332" s="5"/>
      <c r="L332" s="5"/>
      <c r="M332" s="5"/>
      <c r="N332" s="5"/>
      <c r="O332" s="5"/>
    </row>
    <row r="333" spans="1:15" x14ac:dyDescent="0.35">
      <c r="A333" s="4"/>
      <c r="B333" s="7"/>
      <c r="C333" s="8"/>
      <c r="D333" s="3"/>
      <c r="E333" s="3"/>
      <c r="F333" s="3"/>
      <c r="G333" s="5"/>
      <c r="H333" s="5"/>
      <c r="I333" s="5"/>
      <c r="J333" s="5"/>
      <c r="K333" s="5"/>
      <c r="L333" s="5"/>
      <c r="M333" s="5"/>
      <c r="N333" s="5"/>
      <c r="O333" s="5"/>
    </row>
    <row r="334" spans="1:15" x14ac:dyDescent="0.35">
      <c r="A334" s="4"/>
      <c r="B334" s="7"/>
      <c r="C334" s="8"/>
      <c r="D334" s="3"/>
      <c r="E334" s="3"/>
      <c r="F334" s="3"/>
      <c r="G334" s="5"/>
      <c r="H334" s="5"/>
      <c r="I334" s="5"/>
      <c r="J334" s="5"/>
      <c r="K334" s="5"/>
      <c r="L334" s="5"/>
      <c r="M334" s="5"/>
      <c r="N334" s="5"/>
      <c r="O334" s="5"/>
    </row>
    <row r="335" spans="1:15" x14ac:dyDescent="0.35">
      <c r="A335" s="4"/>
      <c r="B335" s="7"/>
      <c r="C335" s="8"/>
      <c r="D335" s="3"/>
      <c r="E335" s="3"/>
      <c r="F335" s="3"/>
      <c r="G335" s="5"/>
      <c r="H335" s="5"/>
      <c r="I335" s="5"/>
      <c r="J335" s="5"/>
      <c r="K335" s="5"/>
      <c r="L335" s="5"/>
      <c r="M335" s="5"/>
      <c r="N335" s="5"/>
      <c r="O335" s="5"/>
    </row>
    <row r="336" spans="1:15" x14ac:dyDescent="0.35">
      <c r="A336" s="4"/>
      <c r="B336" s="7"/>
      <c r="C336" s="8"/>
      <c r="D336" s="3"/>
      <c r="E336" s="3"/>
      <c r="F336" s="3"/>
      <c r="G336" s="5"/>
      <c r="H336" s="5"/>
      <c r="I336" s="5"/>
      <c r="J336" s="5"/>
      <c r="K336" s="5"/>
      <c r="L336" s="5"/>
      <c r="M336" s="5"/>
      <c r="N336" s="5"/>
      <c r="O336" s="5"/>
    </row>
    <row r="337" spans="1:15" x14ac:dyDescent="0.35">
      <c r="A337" s="4"/>
      <c r="B337" s="7"/>
      <c r="C337" s="8"/>
      <c r="D337" s="3"/>
      <c r="E337" s="3"/>
      <c r="F337" s="3"/>
      <c r="G337" s="5"/>
      <c r="H337" s="5"/>
      <c r="I337" s="5"/>
      <c r="J337" s="5"/>
      <c r="K337" s="5"/>
      <c r="L337" s="5"/>
      <c r="M337" s="5"/>
      <c r="N337" s="5"/>
      <c r="O337" s="5"/>
    </row>
    <row r="338" spans="1:15" x14ac:dyDescent="0.35">
      <c r="A338" s="4"/>
      <c r="B338" s="7"/>
      <c r="C338" s="8"/>
      <c r="D338" s="3"/>
      <c r="E338" s="3"/>
      <c r="F338" s="3"/>
      <c r="G338" s="5"/>
      <c r="H338" s="5"/>
      <c r="I338" s="5"/>
      <c r="J338" s="5"/>
      <c r="K338" s="5"/>
      <c r="L338" s="5"/>
      <c r="M338" s="5"/>
      <c r="N338" s="5"/>
      <c r="O338" s="5"/>
    </row>
    <row r="339" spans="1:15" x14ac:dyDescent="0.35">
      <c r="A339" s="4"/>
      <c r="B339" s="7"/>
      <c r="C339" s="8"/>
      <c r="D339" s="3"/>
      <c r="E339" s="3"/>
      <c r="F339" s="3"/>
      <c r="G339" s="5"/>
      <c r="H339" s="5"/>
      <c r="I339" s="5"/>
      <c r="J339" s="5"/>
      <c r="K339" s="5"/>
      <c r="L339" s="5"/>
      <c r="M339" s="5"/>
      <c r="N339" s="5"/>
      <c r="O339" s="5"/>
    </row>
    <row r="340" spans="1:15" x14ac:dyDescent="0.35">
      <c r="A340" s="4"/>
      <c r="B340" s="7"/>
      <c r="C340" s="8"/>
      <c r="D340" s="3"/>
      <c r="E340" s="3"/>
      <c r="F340" s="3"/>
      <c r="G340" s="5"/>
      <c r="H340" s="5"/>
      <c r="I340" s="5"/>
      <c r="J340" s="5"/>
      <c r="K340" s="5"/>
      <c r="L340" s="5"/>
      <c r="M340" s="5"/>
      <c r="N340" s="5"/>
      <c r="O340" s="5"/>
    </row>
    <row r="341" spans="1:15" x14ac:dyDescent="0.35">
      <c r="A341" s="4"/>
      <c r="B341" s="7"/>
      <c r="C341" s="8"/>
      <c r="D341" s="3"/>
      <c r="E341" s="3"/>
      <c r="F341" s="3"/>
      <c r="G341" s="5"/>
      <c r="H341" s="5"/>
      <c r="I341" s="5"/>
      <c r="J341" s="5"/>
      <c r="K341" s="5"/>
      <c r="L341" s="5"/>
      <c r="M341" s="5"/>
      <c r="N341" s="5"/>
      <c r="O341" s="5"/>
    </row>
    <row r="342" spans="1:15" x14ac:dyDescent="0.35">
      <c r="A342" s="4"/>
      <c r="B342" s="7"/>
      <c r="C342" s="8"/>
      <c r="D342" s="3"/>
      <c r="E342" s="3"/>
      <c r="F342" s="3"/>
      <c r="G342" s="5"/>
      <c r="H342" s="5"/>
      <c r="I342" s="5"/>
      <c r="J342" s="5"/>
      <c r="K342" s="5"/>
      <c r="L342" s="5"/>
      <c r="M342" s="5"/>
      <c r="N342" s="5"/>
      <c r="O342" s="5"/>
    </row>
    <row r="343" spans="1:15" x14ac:dyDescent="0.35">
      <c r="A343" s="4"/>
      <c r="B343" s="7"/>
      <c r="C343" s="8"/>
      <c r="D343" s="3"/>
      <c r="E343" s="3"/>
      <c r="F343" s="3"/>
      <c r="G343" s="5"/>
      <c r="H343" s="5"/>
      <c r="I343" s="5"/>
      <c r="J343" s="5"/>
      <c r="K343" s="5"/>
      <c r="L343" s="5"/>
      <c r="M343" s="5"/>
      <c r="N343" s="5"/>
      <c r="O343" s="5"/>
    </row>
    <row r="344" spans="1:15" x14ac:dyDescent="0.35">
      <c r="A344" s="4"/>
      <c r="B344" s="7"/>
      <c r="C344" s="8"/>
      <c r="D344" s="3"/>
      <c r="E344" s="3"/>
      <c r="F344" s="3"/>
      <c r="G344" s="5"/>
      <c r="H344" s="5"/>
      <c r="I344" s="5"/>
      <c r="J344" s="5"/>
      <c r="K344" s="5"/>
      <c r="L344" s="5"/>
      <c r="M344" s="5"/>
      <c r="N344" s="5"/>
      <c r="O344" s="5"/>
    </row>
    <row r="345" spans="1:15" x14ac:dyDescent="0.35">
      <c r="A345" s="4"/>
      <c r="B345" s="7"/>
      <c r="C345" s="8"/>
      <c r="D345" s="3"/>
      <c r="E345" s="3"/>
      <c r="F345" s="3"/>
      <c r="G345" s="5"/>
      <c r="H345" s="5"/>
      <c r="I345" s="5"/>
      <c r="J345" s="5"/>
      <c r="K345" s="5"/>
      <c r="L345" s="5"/>
      <c r="M345" s="5"/>
      <c r="N345" s="5"/>
      <c r="O345" s="5"/>
    </row>
    <row r="346" spans="1:15" x14ac:dyDescent="0.35">
      <c r="A346" s="4"/>
      <c r="B346" s="7"/>
      <c r="C346" s="8"/>
      <c r="D346" s="3"/>
      <c r="E346" s="3"/>
      <c r="F346" s="3"/>
      <c r="G346" s="5"/>
      <c r="H346" s="5"/>
      <c r="I346" s="5"/>
      <c r="J346" s="5"/>
      <c r="K346" s="5"/>
      <c r="L346" s="5"/>
      <c r="M346" s="5"/>
      <c r="N346" s="5"/>
      <c r="O346" s="5"/>
    </row>
    <row r="347" spans="1:15" x14ac:dyDescent="0.35">
      <c r="A347" s="4"/>
      <c r="B347" s="7"/>
      <c r="C347" s="8"/>
      <c r="D347" s="3"/>
      <c r="E347" s="3"/>
      <c r="F347" s="3"/>
      <c r="G347" s="5"/>
      <c r="H347" s="5"/>
      <c r="I347" s="5"/>
      <c r="J347" s="5"/>
      <c r="K347" s="5"/>
      <c r="L347" s="5"/>
      <c r="M347" s="5"/>
      <c r="N347" s="5"/>
      <c r="O347" s="5"/>
    </row>
    <row r="348" spans="1:15" x14ac:dyDescent="0.35">
      <c r="A348" s="4"/>
      <c r="B348" s="7"/>
      <c r="C348" s="8"/>
      <c r="D348" s="3"/>
      <c r="E348" s="3"/>
      <c r="F348" s="3"/>
      <c r="G348" s="5"/>
      <c r="H348" s="5"/>
      <c r="I348" s="5"/>
      <c r="J348" s="5"/>
      <c r="K348" s="5"/>
      <c r="L348" s="5"/>
      <c r="M348" s="5"/>
      <c r="N348" s="5"/>
      <c r="O348" s="5"/>
    </row>
    <row r="349" spans="1:15" x14ac:dyDescent="0.35">
      <c r="A349" s="4"/>
      <c r="B349" s="7"/>
      <c r="C349" s="8"/>
      <c r="D349" s="3"/>
      <c r="E349" s="3"/>
      <c r="F349" s="3"/>
      <c r="G349" s="5"/>
      <c r="H349" s="5"/>
      <c r="I349" s="5"/>
      <c r="J349" s="5"/>
      <c r="K349" s="5"/>
      <c r="L349" s="5"/>
      <c r="M349" s="5"/>
      <c r="N349" s="5"/>
      <c r="O349" s="5"/>
    </row>
    <row r="350" spans="1:15" x14ac:dyDescent="0.35">
      <c r="A350" s="4"/>
      <c r="B350" s="7"/>
      <c r="C350" s="8"/>
      <c r="D350" s="3"/>
      <c r="E350" s="3"/>
      <c r="F350" s="3"/>
      <c r="G350" s="5"/>
      <c r="H350" s="5"/>
      <c r="I350" s="5"/>
      <c r="J350" s="5"/>
      <c r="K350" s="5"/>
      <c r="L350" s="5"/>
      <c r="M350" s="5"/>
      <c r="N350" s="5"/>
      <c r="O350" s="5"/>
    </row>
    <row r="351" spans="1:15" x14ac:dyDescent="0.35">
      <c r="A351" s="4"/>
      <c r="B351" s="7"/>
      <c r="C351" s="8"/>
      <c r="D351" s="3"/>
      <c r="E351" s="3"/>
      <c r="F351" s="3"/>
      <c r="G351" s="5"/>
      <c r="H351" s="5"/>
      <c r="I351" s="5"/>
      <c r="J351" s="5"/>
      <c r="K351" s="5"/>
      <c r="L351" s="5"/>
      <c r="M351" s="5"/>
      <c r="N351" s="5"/>
      <c r="O351" s="5"/>
    </row>
    <row r="352" spans="1:15" x14ac:dyDescent="0.35">
      <c r="A352" s="4"/>
      <c r="B352" s="7"/>
      <c r="C352" s="8"/>
      <c r="D352" s="3"/>
      <c r="E352" s="3"/>
      <c r="F352" s="3"/>
      <c r="G352" s="5"/>
      <c r="H352" s="5"/>
      <c r="I352" s="5"/>
      <c r="J352" s="5"/>
      <c r="K352" s="5"/>
      <c r="L352" s="5"/>
      <c r="M352" s="5"/>
      <c r="N352" s="5"/>
      <c r="O352" s="5"/>
    </row>
    <row r="353" spans="1:15" x14ac:dyDescent="0.35">
      <c r="A353" s="4"/>
      <c r="B353" s="7"/>
      <c r="C353" s="8"/>
      <c r="D353" s="3"/>
      <c r="E353" s="3"/>
      <c r="F353" s="3"/>
      <c r="G353" s="5"/>
      <c r="H353" s="5"/>
      <c r="I353" s="5"/>
      <c r="J353" s="5"/>
      <c r="K353" s="5"/>
      <c r="L353" s="5"/>
      <c r="M353" s="5"/>
      <c r="N353" s="5"/>
      <c r="O353" s="5"/>
    </row>
    <row r="354" spans="1:15" x14ac:dyDescent="0.35">
      <c r="A354" s="4"/>
      <c r="B354" s="7"/>
      <c r="C354" s="8"/>
      <c r="D354" s="3"/>
      <c r="E354" s="3"/>
      <c r="F354" s="3"/>
      <c r="G354" s="5"/>
      <c r="H354" s="5"/>
      <c r="I354" s="5"/>
      <c r="J354" s="5"/>
      <c r="K354" s="5"/>
      <c r="L354" s="5"/>
      <c r="M354" s="5"/>
      <c r="N354" s="5"/>
      <c r="O354" s="5"/>
    </row>
    <row r="355" spans="1:15" x14ac:dyDescent="0.35">
      <c r="A355" s="4"/>
      <c r="B355" s="7"/>
      <c r="C355" s="8"/>
      <c r="D355" s="3"/>
      <c r="E355" s="3"/>
      <c r="F355" s="3"/>
      <c r="G355" s="5"/>
      <c r="H355" s="5"/>
      <c r="I355" s="5"/>
      <c r="J355" s="5"/>
      <c r="K355" s="5"/>
      <c r="L355" s="5"/>
      <c r="M355" s="5"/>
      <c r="N355" s="5"/>
      <c r="O355" s="5"/>
    </row>
    <row r="356" spans="1:15" x14ac:dyDescent="0.35">
      <c r="A356" s="4"/>
      <c r="B356" s="7"/>
      <c r="C356" s="8"/>
      <c r="D356" s="3"/>
      <c r="E356" s="3"/>
      <c r="F356" s="3"/>
      <c r="G356" s="5"/>
      <c r="H356" s="5"/>
      <c r="I356" s="5"/>
      <c r="J356" s="5"/>
      <c r="K356" s="5"/>
      <c r="L356" s="5"/>
      <c r="M356" s="5"/>
      <c r="N356" s="5"/>
      <c r="O356" s="5"/>
    </row>
    <row r="357" spans="1:15" x14ac:dyDescent="0.35">
      <c r="A357" s="4"/>
      <c r="B357" s="7"/>
      <c r="C357" s="8"/>
      <c r="D357" s="3"/>
      <c r="E357" s="3"/>
      <c r="F357" s="3"/>
      <c r="G357" s="5"/>
      <c r="H357" s="5"/>
      <c r="I357" s="5"/>
      <c r="J357" s="5"/>
      <c r="K357" s="5"/>
      <c r="L357" s="5"/>
      <c r="M357" s="5"/>
      <c r="N357" s="5"/>
      <c r="O357" s="5"/>
    </row>
    <row r="358" spans="1:15" x14ac:dyDescent="0.35">
      <c r="A358" s="4"/>
      <c r="B358" s="7"/>
      <c r="C358" s="8"/>
      <c r="D358" s="3"/>
      <c r="E358" s="3"/>
      <c r="F358" s="3"/>
      <c r="G358" s="5"/>
      <c r="H358" s="5"/>
      <c r="I358" s="5"/>
      <c r="J358" s="5"/>
      <c r="K358" s="5"/>
      <c r="L358" s="5"/>
      <c r="M358" s="5"/>
      <c r="N358" s="5"/>
      <c r="O358" s="5"/>
    </row>
    <row r="359" spans="1:15" x14ac:dyDescent="0.35">
      <c r="A359" s="4"/>
      <c r="B359" s="7"/>
      <c r="C359" s="8"/>
      <c r="D359" s="3"/>
      <c r="E359" s="3"/>
      <c r="F359" s="3"/>
      <c r="G359" s="5"/>
      <c r="H359" s="5"/>
      <c r="I359" s="5"/>
      <c r="J359" s="5"/>
      <c r="K359" s="5"/>
      <c r="L359" s="5"/>
      <c r="M359" s="5"/>
      <c r="N359" s="5"/>
      <c r="O359" s="5"/>
    </row>
    <row r="360" spans="1:15" x14ac:dyDescent="0.35">
      <c r="A360" s="4"/>
      <c r="B360" s="7"/>
      <c r="C360" s="8"/>
      <c r="D360" s="3"/>
      <c r="E360" s="3"/>
      <c r="F360" s="3"/>
      <c r="G360" s="5"/>
      <c r="H360" s="5"/>
      <c r="I360" s="5"/>
      <c r="J360" s="5"/>
      <c r="K360" s="5"/>
      <c r="L360" s="5"/>
      <c r="M360" s="5"/>
      <c r="N360" s="5"/>
      <c r="O360" s="5"/>
    </row>
    <row r="361" spans="1:15" x14ac:dyDescent="0.35">
      <c r="A361" s="4"/>
      <c r="B361" s="7"/>
      <c r="C361" s="8"/>
      <c r="D361" s="3"/>
      <c r="E361" s="3"/>
      <c r="F361" s="3"/>
      <c r="G361" s="5"/>
      <c r="H361" s="5"/>
      <c r="I361" s="5"/>
      <c r="J361" s="5"/>
      <c r="K361" s="5"/>
      <c r="L361" s="5"/>
      <c r="M361" s="5"/>
      <c r="N361" s="5"/>
      <c r="O361" s="5"/>
    </row>
    <row r="362" spans="1:15" x14ac:dyDescent="0.35">
      <c r="A362" s="4"/>
      <c r="B362" s="7"/>
      <c r="C362" s="8"/>
      <c r="D362" s="3"/>
      <c r="E362" s="3"/>
      <c r="F362" s="3"/>
      <c r="G362" s="5"/>
      <c r="H362" s="5"/>
      <c r="I362" s="5"/>
      <c r="J362" s="5"/>
      <c r="K362" s="5"/>
      <c r="L362" s="5"/>
      <c r="M362" s="5"/>
      <c r="N362" s="5"/>
      <c r="O362" s="5"/>
    </row>
    <row r="363" spans="1:15" x14ac:dyDescent="0.35">
      <c r="A363" s="4"/>
      <c r="B363" s="7"/>
      <c r="C363" s="8"/>
      <c r="D363" s="3"/>
      <c r="E363" s="3"/>
      <c r="F363" s="3"/>
      <c r="G363" s="5"/>
      <c r="H363" s="5"/>
      <c r="I363" s="5"/>
      <c r="J363" s="5"/>
      <c r="K363" s="5"/>
      <c r="L363" s="5"/>
      <c r="M363" s="5"/>
      <c r="N363" s="5"/>
      <c r="O363" s="5"/>
    </row>
    <row r="364" spans="1:15" x14ac:dyDescent="0.35">
      <c r="A364" s="4"/>
      <c r="B364" s="7"/>
      <c r="C364" s="8"/>
      <c r="D364" s="3"/>
      <c r="E364" s="3"/>
      <c r="F364" s="3"/>
      <c r="G364" s="5"/>
      <c r="H364" s="5"/>
      <c r="I364" s="5"/>
      <c r="J364" s="5"/>
      <c r="K364" s="5"/>
      <c r="L364" s="5"/>
      <c r="M364" s="5"/>
      <c r="N364" s="5"/>
      <c r="O364" s="5"/>
    </row>
    <row r="365" spans="1:15" x14ac:dyDescent="0.35">
      <c r="A365" s="4"/>
      <c r="B365" s="7"/>
      <c r="C365" s="8"/>
      <c r="D365" s="3"/>
      <c r="E365" s="3"/>
      <c r="F365" s="3"/>
      <c r="G365" s="5"/>
      <c r="H365" s="5"/>
      <c r="I365" s="5"/>
      <c r="J365" s="5"/>
      <c r="K365" s="5"/>
      <c r="L365" s="5"/>
      <c r="M365" s="5"/>
      <c r="N365" s="5"/>
      <c r="O365" s="5"/>
    </row>
    <row r="366" spans="1:15" x14ac:dyDescent="0.35">
      <c r="A366" s="4"/>
      <c r="B366" s="7"/>
      <c r="C366" s="8"/>
      <c r="D366" s="3"/>
      <c r="E366" s="3"/>
      <c r="F366" s="3"/>
      <c r="G366" s="5"/>
      <c r="H366" s="5"/>
      <c r="I366" s="5"/>
      <c r="J366" s="5"/>
      <c r="K366" s="5"/>
      <c r="L366" s="5"/>
      <c r="M366" s="5"/>
      <c r="N366" s="5"/>
      <c r="O366" s="5"/>
    </row>
    <row r="367" spans="1:15" x14ac:dyDescent="0.35">
      <c r="A367" s="4"/>
      <c r="B367" s="7"/>
      <c r="C367" s="8"/>
      <c r="D367" s="3"/>
      <c r="E367" s="3"/>
      <c r="F367" s="3"/>
      <c r="G367" s="5"/>
      <c r="H367" s="5"/>
      <c r="I367" s="5"/>
      <c r="J367" s="5"/>
      <c r="K367" s="5"/>
      <c r="L367" s="5"/>
      <c r="M367" s="5"/>
      <c r="N367" s="5"/>
      <c r="O367" s="5"/>
    </row>
    <row r="368" spans="1:15" x14ac:dyDescent="0.35">
      <c r="A368" s="4"/>
      <c r="B368" s="7"/>
      <c r="C368" s="8"/>
      <c r="D368" s="3"/>
      <c r="E368" s="3"/>
      <c r="F368" s="3"/>
      <c r="G368" s="5"/>
      <c r="H368" s="5"/>
      <c r="I368" s="5"/>
      <c r="J368" s="5"/>
      <c r="K368" s="5"/>
      <c r="L368" s="5"/>
      <c r="M368" s="5"/>
      <c r="N368" s="5"/>
      <c r="O368" s="5"/>
    </row>
    <row r="369" spans="1:15" x14ac:dyDescent="0.35">
      <c r="A369" s="4"/>
      <c r="B369" s="7"/>
      <c r="C369" s="8"/>
      <c r="D369" s="3"/>
      <c r="E369" s="3"/>
      <c r="F369" s="3"/>
      <c r="G369" s="5"/>
      <c r="H369" s="5"/>
      <c r="I369" s="5"/>
      <c r="J369" s="5"/>
      <c r="K369" s="5"/>
      <c r="L369" s="5"/>
      <c r="M369" s="5"/>
      <c r="N369" s="5"/>
      <c r="O369" s="5"/>
    </row>
    <row r="370" spans="1:15" x14ac:dyDescent="0.35">
      <c r="A370" s="4"/>
      <c r="B370" s="7"/>
      <c r="C370" s="8"/>
      <c r="D370" s="3"/>
      <c r="E370" s="3"/>
      <c r="F370" s="3"/>
      <c r="G370" s="5"/>
      <c r="H370" s="5"/>
      <c r="I370" s="5"/>
      <c r="J370" s="5"/>
      <c r="K370" s="5"/>
      <c r="L370" s="5"/>
      <c r="M370" s="5"/>
      <c r="N370" s="5"/>
      <c r="O370" s="5"/>
    </row>
    <row r="371" spans="1:15" x14ac:dyDescent="0.35">
      <c r="A371" s="4"/>
      <c r="B371" s="7"/>
      <c r="C371" s="8"/>
      <c r="D371" s="3"/>
      <c r="E371" s="3"/>
      <c r="F371" s="3"/>
      <c r="G371" s="5"/>
      <c r="H371" s="5"/>
      <c r="I371" s="5"/>
      <c r="J371" s="5"/>
      <c r="K371" s="5"/>
      <c r="L371" s="5"/>
      <c r="M371" s="5"/>
      <c r="N371" s="5"/>
      <c r="O371" s="5"/>
    </row>
    <row r="372" spans="1:15" x14ac:dyDescent="0.35">
      <c r="A372" s="4"/>
      <c r="B372" s="7"/>
      <c r="C372" s="8"/>
      <c r="D372" s="3"/>
      <c r="E372" s="3"/>
      <c r="F372" s="3"/>
      <c r="G372" s="5"/>
      <c r="H372" s="5"/>
      <c r="I372" s="5"/>
      <c r="J372" s="5"/>
      <c r="K372" s="5"/>
      <c r="L372" s="5"/>
      <c r="M372" s="5"/>
      <c r="N372" s="5"/>
      <c r="O372" s="5"/>
    </row>
    <row r="373" spans="1:15" x14ac:dyDescent="0.35">
      <c r="A373" s="4"/>
      <c r="B373" s="7"/>
      <c r="C373" s="8"/>
      <c r="D373" s="3"/>
      <c r="E373" s="3"/>
      <c r="F373" s="3"/>
      <c r="G373" s="5"/>
      <c r="H373" s="5"/>
      <c r="I373" s="5"/>
      <c r="J373" s="5"/>
      <c r="K373" s="5"/>
      <c r="L373" s="5"/>
      <c r="M373" s="5"/>
      <c r="N373" s="5"/>
      <c r="O373" s="5"/>
    </row>
    <row r="374" spans="1:15" x14ac:dyDescent="0.35">
      <c r="A374" s="4"/>
      <c r="B374" s="7"/>
      <c r="C374" s="8"/>
      <c r="D374" s="3"/>
      <c r="E374" s="3"/>
      <c r="F374" s="3"/>
      <c r="G374" s="5"/>
      <c r="H374" s="5"/>
      <c r="I374" s="5"/>
      <c r="J374" s="5"/>
      <c r="K374" s="5"/>
      <c r="L374" s="5"/>
      <c r="M374" s="5"/>
      <c r="N374" s="5"/>
      <c r="O374" s="5"/>
    </row>
    <row r="375" spans="1:15" x14ac:dyDescent="0.35">
      <c r="A375" s="4"/>
      <c r="B375" s="7"/>
      <c r="C375" s="8"/>
      <c r="D375" s="3"/>
      <c r="E375" s="3"/>
      <c r="F375" s="3"/>
      <c r="G375" s="5"/>
      <c r="H375" s="5"/>
      <c r="I375" s="5"/>
      <c r="J375" s="5"/>
      <c r="K375" s="5"/>
      <c r="L375" s="5"/>
      <c r="M375" s="5"/>
      <c r="N375" s="5"/>
      <c r="O375" s="5"/>
    </row>
    <row r="376" spans="1:15" x14ac:dyDescent="0.35">
      <c r="A376" s="4"/>
      <c r="B376" s="7"/>
      <c r="C376" s="8"/>
      <c r="D376" s="3"/>
      <c r="E376" s="3"/>
      <c r="F376" s="3"/>
      <c r="G376" s="5"/>
      <c r="H376" s="5"/>
      <c r="I376" s="5"/>
      <c r="J376" s="5"/>
      <c r="K376" s="5"/>
      <c r="L376" s="5"/>
      <c r="M376" s="5"/>
      <c r="N376" s="5"/>
      <c r="O376" s="5"/>
    </row>
    <row r="377" spans="1:15" x14ac:dyDescent="0.35">
      <c r="A377" s="4"/>
      <c r="B377" s="7"/>
      <c r="C377" s="8"/>
      <c r="D377" s="3"/>
      <c r="E377" s="3"/>
      <c r="F377" s="3"/>
      <c r="G377" s="5"/>
      <c r="H377" s="5"/>
      <c r="I377" s="5"/>
      <c r="J377" s="5"/>
      <c r="K377" s="5"/>
      <c r="L377" s="5"/>
      <c r="M377" s="5"/>
      <c r="N377" s="5"/>
      <c r="O377" s="5"/>
    </row>
    <row r="378" spans="1:15" x14ac:dyDescent="0.35">
      <c r="A378" s="4"/>
      <c r="B378" s="7"/>
      <c r="C378" s="8"/>
      <c r="D378" s="3"/>
      <c r="E378" s="3"/>
      <c r="F378" s="3"/>
      <c r="G378" s="5"/>
      <c r="H378" s="5"/>
      <c r="I378" s="5"/>
      <c r="J378" s="5"/>
      <c r="K378" s="5"/>
      <c r="L378" s="5"/>
      <c r="M378" s="5"/>
      <c r="N378" s="5"/>
      <c r="O378" s="5"/>
    </row>
    <row r="379" spans="1:15" x14ac:dyDescent="0.35">
      <c r="A379" s="4"/>
      <c r="B379" s="7"/>
      <c r="C379" s="8"/>
      <c r="D379" s="3"/>
      <c r="E379" s="3"/>
      <c r="F379" s="3"/>
      <c r="G379" s="5"/>
      <c r="H379" s="5"/>
      <c r="I379" s="5"/>
      <c r="J379" s="5"/>
      <c r="K379" s="5"/>
      <c r="L379" s="5"/>
      <c r="M379" s="5"/>
      <c r="N379" s="5"/>
      <c r="O379" s="5"/>
    </row>
    <row r="380" spans="1:15" x14ac:dyDescent="0.35">
      <c r="A380" s="4"/>
      <c r="B380" s="7"/>
      <c r="C380" s="8"/>
      <c r="D380" s="3"/>
      <c r="E380" s="3"/>
      <c r="F380" s="3"/>
      <c r="G380" s="5"/>
      <c r="H380" s="5"/>
      <c r="I380" s="5"/>
      <c r="J380" s="5"/>
      <c r="K380" s="5"/>
      <c r="L380" s="5"/>
      <c r="M380" s="5"/>
      <c r="N380" s="5"/>
      <c r="O380" s="5"/>
    </row>
    <row r="381" spans="1:15" x14ac:dyDescent="0.35">
      <c r="A381" s="4"/>
      <c r="B381" s="7"/>
      <c r="C381" s="8"/>
      <c r="D381" s="3"/>
      <c r="E381" s="3"/>
      <c r="F381" s="3"/>
      <c r="G381" s="5"/>
      <c r="H381" s="5"/>
      <c r="I381" s="5"/>
      <c r="J381" s="5"/>
      <c r="K381" s="5"/>
      <c r="L381" s="5"/>
      <c r="M381" s="5"/>
      <c r="N381" s="5"/>
      <c r="O381" s="5"/>
    </row>
    <row r="382" spans="1:15" x14ac:dyDescent="0.35">
      <c r="A382" s="4"/>
      <c r="B382" s="7"/>
      <c r="C382" s="8"/>
      <c r="D382" s="3"/>
      <c r="E382" s="3"/>
      <c r="F382" s="3"/>
      <c r="G382" s="5"/>
      <c r="H382" s="5"/>
      <c r="I382" s="5"/>
      <c r="J382" s="5"/>
      <c r="K382" s="5"/>
      <c r="L382" s="5"/>
      <c r="M382" s="5"/>
      <c r="N382" s="5"/>
      <c r="O382" s="5"/>
    </row>
    <row r="383" spans="1:15" x14ac:dyDescent="0.35">
      <c r="A383" s="4"/>
      <c r="B383" s="7"/>
      <c r="C383" s="8"/>
      <c r="D383" s="3"/>
      <c r="E383" s="3"/>
      <c r="F383" s="3"/>
      <c r="G383" s="5"/>
      <c r="H383" s="5"/>
      <c r="I383" s="5"/>
      <c r="J383" s="5"/>
      <c r="K383" s="5"/>
      <c r="L383" s="5"/>
      <c r="M383" s="5"/>
      <c r="N383" s="5"/>
      <c r="O383" s="5"/>
    </row>
    <row r="384" spans="1:15" x14ac:dyDescent="0.35">
      <c r="A384" s="4"/>
      <c r="B384" s="7"/>
      <c r="C384" s="8"/>
      <c r="D384" s="3"/>
      <c r="E384" s="3"/>
      <c r="F384" s="3"/>
      <c r="G384" s="5"/>
      <c r="H384" s="5"/>
      <c r="I384" s="5"/>
      <c r="J384" s="5"/>
      <c r="K384" s="5"/>
      <c r="L384" s="5"/>
      <c r="M384" s="5"/>
      <c r="N384" s="5"/>
      <c r="O384" s="5"/>
    </row>
    <row r="385" spans="1:15" x14ac:dyDescent="0.35">
      <c r="A385" s="4"/>
      <c r="B385" s="7"/>
      <c r="C385" s="8"/>
      <c r="D385" s="3"/>
      <c r="E385" s="3"/>
      <c r="F385" s="3"/>
      <c r="G385" s="5"/>
      <c r="H385" s="5"/>
      <c r="I385" s="5"/>
      <c r="J385" s="5"/>
      <c r="K385" s="5"/>
      <c r="L385" s="5"/>
      <c r="M385" s="5"/>
      <c r="N385" s="5"/>
      <c r="O385" s="5"/>
    </row>
    <row r="386" spans="1:15" x14ac:dyDescent="0.35">
      <c r="A386" s="4"/>
      <c r="B386" s="7"/>
      <c r="C386" s="8"/>
      <c r="D386" s="3"/>
      <c r="E386" s="3"/>
      <c r="F386" s="3"/>
      <c r="G386" s="5"/>
      <c r="H386" s="5"/>
      <c r="I386" s="5"/>
      <c r="J386" s="5"/>
      <c r="K386" s="5"/>
      <c r="L386" s="5"/>
      <c r="M386" s="5"/>
      <c r="N386" s="5"/>
      <c r="O386" s="5"/>
    </row>
    <row r="387" spans="1:15" x14ac:dyDescent="0.35">
      <c r="A387" s="4"/>
      <c r="B387" s="7"/>
      <c r="C387" s="8"/>
      <c r="D387" s="3"/>
      <c r="E387" s="3"/>
      <c r="F387" s="3"/>
      <c r="G387" s="5"/>
      <c r="H387" s="5"/>
      <c r="I387" s="5"/>
      <c r="J387" s="5"/>
      <c r="K387" s="5"/>
      <c r="L387" s="5"/>
      <c r="M387" s="5"/>
      <c r="N387" s="5"/>
      <c r="O387" s="5"/>
    </row>
    <row r="388" spans="1:15" x14ac:dyDescent="0.35">
      <c r="A388" s="4"/>
      <c r="B388" s="7"/>
      <c r="C388" s="8"/>
      <c r="D388" s="3"/>
      <c r="E388" s="3"/>
      <c r="F388" s="3"/>
      <c r="G388" s="5"/>
      <c r="H388" s="5"/>
      <c r="I388" s="5"/>
      <c r="J388" s="5"/>
      <c r="K388" s="5"/>
      <c r="L388" s="5"/>
      <c r="M388" s="5"/>
      <c r="N388" s="5"/>
      <c r="O388" s="5"/>
    </row>
    <row r="389" spans="1:15" x14ac:dyDescent="0.35">
      <c r="A389" s="4"/>
      <c r="B389" s="7"/>
      <c r="C389" s="8"/>
      <c r="D389" s="3"/>
      <c r="E389" s="3"/>
      <c r="F389" s="3"/>
      <c r="G389" s="5"/>
      <c r="H389" s="5"/>
      <c r="I389" s="5"/>
      <c r="J389" s="5"/>
      <c r="K389" s="5"/>
      <c r="L389" s="5"/>
      <c r="M389" s="5"/>
      <c r="N389" s="5"/>
      <c r="O389" s="5"/>
    </row>
    <row r="390" spans="1:15" x14ac:dyDescent="0.35">
      <c r="A390" s="4"/>
      <c r="B390" s="7"/>
      <c r="C390" s="8"/>
      <c r="D390" s="3"/>
      <c r="E390" s="3"/>
      <c r="F390" s="3"/>
      <c r="G390" s="5"/>
      <c r="H390" s="5"/>
      <c r="I390" s="5"/>
      <c r="J390" s="5"/>
      <c r="K390" s="5"/>
      <c r="L390" s="5"/>
      <c r="M390" s="5"/>
      <c r="N390" s="5"/>
      <c r="O390" s="5"/>
    </row>
    <row r="391" spans="1:15" x14ac:dyDescent="0.35">
      <c r="A391" s="4"/>
      <c r="B391" s="7"/>
      <c r="C391" s="8"/>
      <c r="D391" s="3"/>
      <c r="E391" s="3"/>
      <c r="F391" s="3"/>
      <c r="G391" s="5"/>
      <c r="H391" s="5"/>
      <c r="I391" s="5"/>
      <c r="J391" s="5"/>
      <c r="K391" s="5"/>
      <c r="L391" s="5"/>
      <c r="M391" s="5"/>
      <c r="N391" s="5"/>
      <c r="O391" s="5"/>
    </row>
    <row r="392" spans="1:15" x14ac:dyDescent="0.35">
      <c r="A392" s="4"/>
      <c r="B392" s="7"/>
      <c r="C392" s="8"/>
      <c r="D392" s="3"/>
      <c r="E392" s="3"/>
      <c r="F392" s="3"/>
      <c r="G392" s="5"/>
      <c r="H392" s="5"/>
      <c r="I392" s="5"/>
      <c r="J392" s="5"/>
      <c r="K392" s="5"/>
      <c r="L392" s="5"/>
      <c r="M392" s="5"/>
      <c r="N392" s="5"/>
      <c r="O392" s="5"/>
    </row>
    <row r="393" spans="1:15" x14ac:dyDescent="0.35">
      <c r="A393" s="4"/>
      <c r="B393" s="7"/>
      <c r="C393" s="8"/>
      <c r="D393" s="3"/>
      <c r="E393" s="3"/>
      <c r="F393" s="3"/>
      <c r="G393" s="5"/>
      <c r="H393" s="5"/>
      <c r="I393" s="5"/>
      <c r="J393" s="5"/>
      <c r="K393" s="5"/>
      <c r="L393" s="5"/>
      <c r="M393" s="5"/>
      <c r="N393" s="5"/>
      <c r="O393" s="5"/>
    </row>
    <row r="394" spans="1:15" x14ac:dyDescent="0.35">
      <c r="A394" s="4"/>
      <c r="B394" s="7"/>
      <c r="C394" s="8"/>
      <c r="D394" s="3"/>
      <c r="E394" s="3"/>
      <c r="F394" s="3"/>
      <c r="G394" s="5"/>
      <c r="H394" s="5"/>
      <c r="I394" s="5"/>
      <c r="J394" s="5"/>
      <c r="K394" s="5"/>
      <c r="L394" s="5"/>
      <c r="M394" s="5"/>
      <c r="N394" s="5"/>
      <c r="O394" s="5"/>
    </row>
    <row r="395" spans="1:15" x14ac:dyDescent="0.35">
      <c r="A395" s="4"/>
      <c r="B395" s="7"/>
      <c r="C395" s="8"/>
      <c r="D395" s="3"/>
      <c r="E395" s="3"/>
      <c r="F395" s="3"/>
      <c r="G395" s="5"/>
      <c r="H395" s="5"/>
      <c r="I395" s="5"/>
      <c r="J395" s="5"/>
      <c r="K395" s="5"/>
      <c r="L395" s="5"/>
      <c r="M395" s="5"/>
      <c r="N395" s="5"/>
      <c r="O395" s="5"/>
    </row>
    <row r="396" spans="1:15" x14ac:dyDescent="0.35">
      <c r="A396" s="4"/>
      <c r="B396" s="7"/>
      <c r="C396" s="8"/>
      <c r="D396" s="3"/>
      <c r="E396" s="3"/>
      <c r="F396" s="3"/>
      <c r="G396" s="5"/>
      <c r="H396" s="5"/>
      <c r="I396" s="5"/>
      <c r="J396" s="5"/>
      <c r="K396" s="5"/>
      <c r="L396" s="5"/>
      <c r="M396" s="5"/>
      <c r="N396" s="5"/>
      <c r="O396" s="5"/>
    </row>
    <row r="397" spans="1:15" x14ac:dyDescent="0.35">
      <c r="A397" s="4"/>
      <c r="B397" s="7"/>
      <c r="C397" s="8"/>
      <c r="D397" s="3"/>
      <c r="E397" s="3"/>
      <c r="F397" s="3"/>
      <c r="G397" s="5"/>
      <c r="H397" s="5"/>
      <c r="I397" s="5"/>
      <c r="J397" s="5"/>
      <c r="K397" s="5"/>
      <c r="L397" s="5"/>
      <c r="M397" s="5"/>
      <c r="N397" s="5"/>
      <c r="O397" s="5"/>
    </row>
    <row r="398" spans="1:15" x14ac:dyDescent="0.35">
      <c r="A398" s="4"/>
      <c r="B398" s="7"/>
      <c r="C398" s="8"/>
      <c r="D398" s="3"/>
      <c r="E398" s="3"/>
      <c r="F398" s="3"/>
      <c r="G398" s="5"/>
      <c r="H398" s="5"/>
      <c r="I398" s="5"/>
      <c r="J398" s="5"/>
      <c r="K398" s="5"/>
      <c r="L398" s="5"/>
      <c r="M398" s="5"/>
      <c r="N398" s="5"/>
      <c r="O398" s="5"/>
    </row>
    <row r="399" spans="1:15" x14ac:dyDescent="0.35">
      <c r="A399" s="4"/>
      <c r="B399" s="7"/>
      <c r="C399" s="8"/>
      <c r="D399" s="3"/>
      <c r="E399" s="3"/>
      <c r="F399" s="3"/>
      <c r="G399" s="5"/>
      <c r="H399" s="5"/>
      <c r="I399" s="5"/>
      <c r="J399" s="5"/>
      <c r="K399" s="5"/>
      <c r="L399" s="5"/>
      <c r="M399" s="5"/>
      <c r="N399" s="5"/>
      <c r="O399" s="5"/>
    </row>
    <row r="400" spans="1:15" x14ac:dyDescent="0.35">
      <c r="A400" s="4"/>
      <c r="B400" s="7"/>
      <c r="C400" s="8"/>
      <c r="D400" s="3"/>
      <c r="E400" s="3"/>
      <c r="F400" s="3"/>
      <c r="G400" s="5"/>
      <c r="H400" s="5"/>
      <c r="I400" s="5"/>
      <c r="J400" s="5"/>
      <c r="K400" s="5"/>
      <c r="L400" s="5"/>
      <c r="M400" s="5"/>
      <c r="N400" s="5"/>
      <c r="O400" s="5"/>
    </row>
    <row r="401" spans="1:15" x14ac:dyDescent="0.35">
      <c r="A401" s="4"/>
      <c r="B401" s="7"/>
      <c r="C401" s="8"/>
      <c r="D401" s="3"/>
      <c r="E401" s="3"/>
      <c r="F401" s="3"/>
      <c r="G401" s="5"/>
      <c r="H401" s="5"/>
      <c r="I401" s="5"/>
      <c r="J401" s="5"/>
      <c r="K401" s="5"/>
      <c r="L401" s="5"/>
      <c r="M401" s="5"/>
      <c r="N401" s="5"/>
      <c r="O401" s="5"/>
    </row>
    <row r="402" spans="1:15" x14ac:dyDescent="0.35">
      <c r="A402" s="4"/>
      <c r="B402" s="7"/>
      <c r="C402" s="8"/>
      <c r="D402" s="3"/>
      <c r="E402" s="3"/>
      <c r="F402" s="3"/>
      <c r="G402" s="5"/>
      <c r="H402" s="5"/>
      <c r="I402" s="5"/>
      <c r="J402" s="5"/>
      <c r="K402" s="5"/>
      <c r="L402" s="5"/>
      <c r="M402" s="5"/>
      <c r="N402" s="5"/>
      <c r="O402" s="5"/>
    </row>
    <row r="403" spans="1:15" x14ac:dyDescent="0.35">
      <c r="A403" s="4"/>
      <c r="B403" s="7"/>
      <c r="C403" s="8"/>
      <c r="D403" s="3"/>
      <c r="E403" s="3"/>
      <c r="F403" s="3"/>
      <c r="G403" s="5"/>
      <c r="H403" s="5"/>
      <c r="I403" s="5"/>
      <c r="J403" s="5"/>
      <c r="K403" s="5"/>
      <c r="L403" s="5"/>
      <c r="M403" s="5"/>
      <c r="N403" s="5"/>
      <c r="O403" s="5"/>
    </row>
    <row r="404" spans="1:15" x14ac:dyDescent="0.35">
      <c r="A404" s="4"/>
      <c r="B404" s="7"/>
      <c r="C404" s="8"/>
      <c r="D404" s="3"/>
      <c r="E404" s="3"/>
      <c r="F404" s="3"/>
      <c r="G404" s="5"/>
      <c r="H404" s="5"/>
      <c r="I404" s="5"/>
      <c r="J404" s="5"/>
      <c r="K404" s="5"/>
      <c r="L404" s="5"/>
      <c r="M404" s="5"/>
      <c r="N404" s="5"/>
      <c r="O404" s="5"/>
    </row>
    <row r="405" spans="1:15" x14ac:dyDescent="0.35">
      <c r="A405" s="4"/>
      <c r="B405" s="7"/>
      <c r="C405" s="8"/>
      <c r="D405" s="3"/>
      <c r="E405" s="3"/>
      <c r="F405" s="3"/>
      <c r="G405" s="5"/>
      <c r="H405" s="5"/>
      <c r="I405" s="5"/>
      <c r="J405" s="5"/>
      <c r="K405" s="5"/>
      <c r="L405" s="5"/>
      <c r="M405" s="5"/>
      <c r="N405" s="5"/>
      <c r="O405" s="5"/>
    </row>
    <row r="406" spans="1:15" x14ac:dyDescent="0.35">
      <c r="A406" s="4"/>
      <c r="B406" s="7"/>
      <c r="C406" s="8"/>
      <c r="D406" s="3"/>
      <c r="E406" s="3"/>
      <c r="F406" s="3"/>
      <c r="G406" s="5"/>
      <c r="H406" s="5"/>
      <c r="I406" s="5"/>
      <c r="J406" s="5"/>
      <c r="K406" s="5"/>
      <c r="L406" s="5"/>
      <c r="M406" s="5"/>
      <c r="N406" s="5"/>
      <c r="O406" s="5"/>
    </row>
    <row r="407" spans="1:15" x14ac:dyDescent="0.35">
      <c r="A407" s="4"/>
      <c r="B407" s="7"/>
      <c r="C407" s="8"/>
      <c r="D407" s="3"/>
      <c r="E407" s="3"/>
      <c r="F407" s="3"/>
      <c r="G407" s="5"/>
      <c r="H407" s="5"/>
      <c r="I407" s="5"/>
      <c r="J407" s="5"/>
      <c r="K407" s="5"/>
      <c r="L407" s="5"/>
      <c r="M407" s="5"/>
      <c r="N407" s="5"/>
      <c r="O407" s="5"/>
    </row>
    <row r="408" spans="1:15" x14ac:dyDescent="0.35">
      <c r="A408" s="4"/>
      <c r="B408" s="7"/>
      <c r="C408" s="8"/>
      <c r="D408" s="3"/>
      <c r="E408" s="3"/>
      <c r="F408" s="3"/>
      <c r="G408" s="5"/>
      <c r="H408" s="5"/>
      <c r="I408" s="5"/>
      <c r="J408" s="5"/>
      <c r="K408" s="5"/>
      <c r="L408" s="5"/>
      <c r="M408" s="5"/>
      <c r="N408" s="5"/>
      <c r="O408" s="5"/>
    </row>
    <row r="409" spans="1:15" x14ac:dyDescent="0.35">
      <c r="A409" s="4"/>
      <c r="B409" s="7"/>
      <c r="C409" s="8"/>
      <c r="D409" s="3"/>
      <c r="E409" s="3"/>
      <c r="F409" s="3"/>
      <c r="G409" s="5"/>
      <c r="H409" s="5"/>
      <c r="I409" s="5"/>
      <c r="J409" s="5"/>
      <c r="K409" s="5"/>
      <c r="L409" s="5"/>
      <c r="M409" s="5"/>
      <c r="N409" s="5"/>
      <c r="O409" s="5"/>
    </row>
    <row r="410" spans="1:15" x14ac:dyDescent="0.35">
      <c r="A410" s="4"/>
      <c r="B410" s="7"/>
      <c r="C410" s="8"/>
      <c r="D410" s="3"/>
      <c r="E410" s="3"/>
      <c r="F410" s="3"/>
      <c r="G410" s="5"/>
      <c r="H410" s="5"/>
      <c r="I410" s="5"/>
      <c r="J410" s="5"/>
      <c r="K410" s="5"/>
      <c r="L410" s="5"/>
      <c r="M410" s="5"/>
      <c r="N410" s="5"/>
      <c r="O410" s="5"/>
    </row>
    <row r="411" spans="1:15" x14ac:dyDescent="0.35">
      <c r="A411" s="4"/>
      <c r="B411" s="7"/>
      <c r="C411" s="8"/>
      <c r="D411" s="3"/>
      <c r="E411" s="3"/>
      <c r="F411" s="3"/>
      <c r="G411" s="5"/>
      <c r="H411" s="5"/>
      <c r="I411" s="5"/>
      <c r="J411" s="5"/>
      <c r="K411" s="5"/>
      <c r="L411" s="5"/>
      <c r="M411" s="5"/>
      <c r="N411" s="5"/>
      <c r="O411" s="5"/>
    </row>
    <row r="412" spans="1:15" x14ac:dyDescent="0.35">
      <c r="A412" s="4"/>
      <c r="B412" s="7"/>
      <c r="C412" s="8"/>
      <c r="D412" s="3"/>
      <c r="E412" s="3"/>
      <c r="F412" s="3"/>
      <c r="G412" s="5"/>
      <c r="H412" s="5"/>
      <c r="I412" s="5"/>
      <c r="J412" s="5"/>
      <c r="K412" s="5"/>
      <c r="L412" s="5"/>
      <c r="M412" s="5"/>
      <c r="N412" s="5"/>
      <c r="O412" s="5"/>
    </row>
    <row r="413" spans="1:15" x14ac:dyDescent="0.35">
      <c r="A413" s="4"/>
      <c r="B413" s="7"/>
      <c r="C413" s="8"/>
      <c r="D413" s="3"/>
      <c r="E413" s="3"/>
      <c r="F413" s="3"/>
      <c r="G413" s="5"/>
      <c r="H413" s="5"/>
      <c r="I413" s="5"/>
      <c r="J413" s="5"/>
      <c r="K413" s="5"/>
      <c r="L413" s="5"/>
      <c r="M413" s="5"/>
      <c r="N413" s="5"/>
      <c r="O413" s="5"/>
    </row>
    <row r="414" spans="1:15" x14ac:dyDescent="0.35">
      <c r="A414" s="4"/>
      <c r="B414" s="7"/>
      <c r="C414" s="8"/>
      <c r="D414" s="3"/>
      <c r="E414" s="3"/>
      <c r="F414" s="3"/>
      <c r="G414" s="5"/>
      <c r="H414" s="5"/>
      <c r="I414" s="5"/>
      <c r="J414" s="5"/>
      <c r="K414" s="5"/>
      <c r="L414" s="5"/>
      <c r="M414" s="5"/>
      <c r="N414" s="5"/>
      <c r="O414" s="5"/>
    </row>
    <row r="415" spans="1:15" x14ac:dyDescent="0.35">
      <c r="A415" s="4"/>
      <c r="B415" s="7"/>
      <c r="C415" s="8"/>
      <c r="D415" s="3"/>
      <c r="E415" s="3"/>
      <c r="F415" s="3"/>
      <c r="G415" s="5"/>
      <c r="H415" s="5"/>
      <c r="I415" s="5"/>
      <c r="J415" s="5"/>
      <c r="K415" s="5"/>
      <c r="L415" s="5"/>
      <c r="M415" s="5"/>
      <c r="N415" s="5"/>
      <c r="O415" s="5"/>
    </row>
    <row r="416" spans="1:15" x14ac:dyDescent="0.35">
      <c r="A416" s="4"/>
      <c r="B416" s="7"/>
      <c r="C416" s="8"/>
      <c r="D416" s="3"/>
      <c r="E416" s="3"/>
      <c r="F416" s="3"/>
      <c r="G416" s="5"/>
      <c r="H416" s="5"/>
      <c r="I416" s="5"/>
      <c r="J416" s="5"/>
      <c r="K416" s="5"/>
      <c r="L416" s="5"/>
      <c r="M416" s="5"/>
      <c r="N416" s="5"/>
      <c r="O416" s="5"/>
    </row>
    <row r="417" spans="1:15" x14ac:dyDescent="0.35">
      <c r="A417" s="4"/>
      <c r="B417" s="7"/>
      <c r="C417" s="8"/>
      <c r="D417" s="3"/>
      <c r="E417" s="3"/>
      <c r="F417" s="3"/>
      <c r="G417" s="5"/>
      <c r="H417" s="5"/>
      <c r="I417" s="5"/>
      <c r="J417" s="5"/>
      <c r="K417" s="5"/>
      <c r="L417" s="5"/>
      <c r="M417" s="5"/>
      <c r="N417" s="5"/>
      <c r="O417" s="5"/>
    </row>
    <row r="418" spans="1:15" x14ac:dyDescent="0.35">
      <c r="A418" s="4"/>
      <c r="B418" s="7"/>
      <c r="C418" s="8"/>
      <c r="D418" s="3"/>
      <c r="E418" s="3"/>
      <c r="F418" s="3"/>
      <c r="G418" s="5"/>
      <c r="H418" s="5"/>
      <c r="I418" s="5"/>
      <c r="J418" s="5"/>
      <c r="K418" s="5"/>
      <c r="L418" s="5"/>
      <c r="M418" s="5"/>
      <c r="N418" s="5"/>
      <c r="O418" s="5"/>
    </row>
    <row r="419" spans="1:15" x14ac:dyDescent="0.35">
      <c r="A419" s="4"/>
      <c r="B419" s="7"/>
      <c r="C419" s="8"/>
      <c r="D419" s="3"/>
      <c r="E419" s="3"/>
      <c r="F419" s="3"/>
      <c r="G419" s="5"/>
      <c r="H419" s="5"/>
      <c r="I419" s="5"/>
      <c r="J419" s="5"/>
      <c r="K419" s="5"/>
      <c r="L419" s="5"/>
      <c r="M419" s="5"/>
      <c r="N419" s="5"/>
      <c r="O419" s="5"/>
    </row>
  </sheetData>
  <autoFilter ref="A2:P80" xr:uid="{00000000-0001-0000-0000-000000000000}"/>
  <mergeCells count="2">
    <mergeCell ref="T11:W11"/>
    <mergeCell ref="T44:W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zoomScale="85" zoomScaleNormal="85" workbookViewId="0">
      <pane ySplit="1" topLeftCell="A64" activePane="bottomLeft" state="frozen"/>
      <selection pane="bottomLeft" activeCell="P79" sqref="P79"/>
    </sheetView>
  </sheetViews>
  <sheetFormatPr defaultRowHeight="14.5" x14ac:dyDescent="0.35"/>
  <cols>
    <col min="1" max="1" width="13.7265625" bestFit="1" customWidth="1"/>
  </cols>
  <sheetData>
    <row r="1" spans="1:15" s="1" customFormat="1" ht="15.5" x14ac:dyDescent="0.35">
      <c r="A1" s="2" t="s">
        <v>0</v>
      </c>
      <c r="B1" s="2" t="s">
        <v>1</v>
      </c>
      <c r="C1" s="2" t="s">
        <v>15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s="1" customFormat="1" ht="15.5" x14ac:dyDescent="0.35">
      <c r="A2" s="4">
        <v>43831</v>
      </c>
      <c r="B2" s="7">
        <v>430</v>
      </c>
      <c r="C2" s="8">
        <v>16440</v>
      </c>
      <c r="D2" s="3">
        <v>976</v>
      </c>
      <c r="E2" s="3">
        <v>818</v>
      </c>
      <c r="F2" s="3">
        <v>772</v>
      </c>
      <c r="G2" s="5">
        <v>32.4</v>
      </c>
      <c r="H2" s="5">
        <v>18.899999999999999</v>
      </c>
      <c r="I2" s="5">
        <v>1.9</v>
      </c>
      <c r="J2" s="5">
        <v>7.8</v>
      </c>
      <c r="K2" s="5">
        <v>99.3</v>
      </c>
      <c r="L2" s="5">
        <v>52</v>
      </c>
      <c r="M2" s="5">
        <v>21.4</v>
      </c>
      <c r="N2" s="5">
        <v>-185</v>
      </c>
      <c r="O2" s="5">
        <v>44.7</v>
      </c>
    </row>
    <row r="3" spans="1:15" s="1" customFormat="1" ht="15.5" x14ac:dyDescent="0.35">
      <c r="A3" s="4">
        <v>43832</v>
      </c>
      <c r="B3" s="7">
        <v>530</v>
      </c>
      <c r="C3" s="8">
        <v>17075</v>
      </c>
      <c r="D3" s="3">
        <v>993</v>
      </c>
      <c r="E3" s="3">
        <v>845</v>
      </c>
      <c r="F3" s="3">
        <v>747</v>
      </c>
      <c r="G3" s="5">
        <v>39.200000000000003</v>
      </c>
      <c r="H3" s="5">
        <v>16.5</v>
      </c>
      <c r="I3" s="5">
        <v>1</v>
      </c>
      <c r="J3" s="5">
        <v>3.2</v>
      </c>
      <c r="K3" s="5">
        <v>96.2</v>
      </c>
      <c r="L3" s="5">
        <v>53</v>
      </c>
      <c r="M3" s="5">
        <v>27.7</v>
      </c>
      <c r="N3" s="5">
        <v>42.4</v>
      </c>
      <c r="O3" s="5">
        <v>35.799999999999997</v>
      </c>
    </row>
    <row r="4" spans="1:15" s="1" customFormat="1" ht="15.5" x14ac:dyDescent="0.35">
      <c r="A4" s="4">
        <v>43833</v>
      </c>
      <c r="B4" s="7">
        <v>430</v>
      </c>
      <c r="C4" s="8">
        <v>16940</v>
      </c>
      <c r="D4" s="3">
        <v>955</v>
      </c>
      <c r="E4" s="3">
        <v>777</v>
      </c>
      <c r="F4" s="3" t="s">
        <v>14</v>
      </c>
      <c r="G4" s="5">
        <v>34.6</v>
      </c>
      <c r="H4" s="5">
        <v>-12.6</v>
      </c>
      <c r="I4" s="5">
        <v>2.9</v>
      </c>
      <c r="J4" s="5">
        <v>6.6</v>
      </c>
      <c r="K4" s="5">
        <v>91.5</v>
      </c>
      <c r="L4" s="5">
        <v>76</v>
      </c>
      <c r="M4" s="5">
        <v>24.1</v>
      </c>
      <c r="N4" s="5">
        <v>-68.099999999999994</v>
      </c>
      <c r="O4" s="5" t="s">
        <v>14</v>
      </c>
    </row>
    <row r="5" spans="1:15" s="1" customFormat="1" ht="15.5" x14ac:dyDescent="0.35">
      <c r="A5" s="4">
        <v>43836</v>
      </c>
      <c r="B5" s="7">
        <v>430</v>
      </c>
      <c r="C5" s="8">
        <v>16575</v>
      </c>
      <c r="D5" s="3">
        <v>950</v>
      </c>
      <c r="E5" s="3">
        <v>692</v>
      </c>
      <c r="F5" s="3" t="s">
        <v>14</v>
      </c>
      <c r="G5" s="5">
        <v>41.8</v>
      </c>
      <c r="H5" s="5">
        <v>0.1</v>
      </c>
      <c r="I5" s="5">
        <v>1.7</v>
      </c>
      <c r="J5" s="5">
        <v>3</v>
      </c>
      <c r="K5" s="5">
        <v>91.5</v>
      </c>
      <c r="L5" s="5">
        <v>70.8</v>
      </c>
      <c r="M5" s="5">
        <v>31.8</v>
      </c>
      <c r="N5" s="5">
        <v>170.3</v>
      </c>
      <c r="O5" s="5" t="s">
        <v>14</v>
      </c>
    </row>
    <row r="6" spans="1:15" s="1" customFormat="1" ht="15.5" x14ac:dyDescent="0.35">
      <c r="A6" s="4">
        <v>43837</v>
      </c>
      <c r="B6" s="7">
        <v>430</v>
      </c>
      <c r="C6" s="8">
        <v>16700</v>
      </c>
      <c r="D6" s="3">
        <v>996</v>
      </c>
      <c r="E6" s="3">
        <v>913</v>
      </c>
      <c r="F6" s="3">
        <v>855</v>
      </c>
      <c r="G6" s="5">
        <v>44.7</v>
      </c>
      <c r="H6" s="5">
        <v>11</v>
      </c>
      <c r="I6" s="5">
        <v>-4.0999999999999996</v>
      </c>
      <c r="J6" s="5">
        <v>-0.8</v>
      </c>
      <c r="K6" s="5">
        <v>90.5</v>
      </c>
      <c r="L6" s="5">
        <v>57.5</v>
      </c>
      <c r="M6" s="5">
        <v>36.799999999999997</v>
      </c>
      <c r="N6" s="5">
        <v>18.899999999999999</v>
      </c>
      <c r="O6" s="5">
        <v>1022.4</v>
      </c>
    </row>
    <row r="7" spans="1:15" s="1" customFormat="1" ht="15.5" x14ac:dyDescent="0.35">
      <c r="A7" s="4">
        <v>43838</v>
      </c>
      <c r="B7" s="7">
        <v>430</v>
      </c>
      <c r="C7" s="8">
        <v>15315</v>
      </c>
      <c r="D7" s="3">
        <v>992</v>
      </c>
      <c r="E7" s="3">
        <v>976</v>
      </c>
      <c r="F7" s="3">
        <v>895</v>
      </c>
      <c r="G7" s="5">
        <v>46.7</v>
      </c>
      <c r="H7" s="5">
        <v>15.4</v>
      </c>
      <c r="I7" s="5">
        <v>-5.2</v>
      </c>
      <c r="J7" s="5">
        <v>-1.7</v>
      </c>
      <c r="K7" s="5">
        <v>92</v>
      </c>
      <c r="L7" s="5">
        <v>55.5</v>
      </c>
      <c r="M7" s="5">
        <v>38.4</v>
      </c>
      <c r="N7" s="5">
        <v>37.5</v>
      </c>
      <c r="O7" s="5">
        <v>1356.8</v>
      </c>
    </row>
    <row r="8" spans="1:15" s="1" customFormat="1" ht="15.5" x14ac:dyDescent="0.35">
      <c r="A8" s="4">
        <v>43839</v>
      </c>
      <c r="B8" s="7">
        <v>430</v>
      </c>
      <c r="C8" s="8">
        <v>15280</v>
      </c>
      <c r="D8" s="3">
        <v>968</v>
      </c>
      <c r="E8" s="3">
        <v>840</v>
      </c>
      <c r="F8" s="3">
        <v>592</v>
      </c>
      <c r="G8" s="5">
        <v>43</v>
      </c>
      <c r="H8" s="5">
        <v>2.5</v>
      </c>
      <c r="I8" s="5">
        <v>-1.5</v>
      </c>
      <c r="J8" s="5">
        <v>1.4</v>
      </c>
      <c r="K8" s="5">
        <v>9.09</v>
      </c>
      <c r="L8" s="5">
        <v>65</v>
      </c>
      <c r="M8" s="5">
        <v>32.4</v>
      </c>
      <c r="N8" s="5">
        <v>161.30000000000001</v>
      </c>
      <c r="O8" s="5">
        <v>67</v>
      </c>
    </row>
    <row r="9" spans="1:15" s="1" customFormat="1" ht="15.5" x14ac:dyDescent="0.35">
      <c r="A9" s="4">
        <v>43840</v>
      </c>
      <c r="B9" s="7">
        <v>530</v>
      </c>
      <c r="C9" s="8">
        <v>16440</v>
      </c>
      <c r="D9" s="3">
        <v>989</v>
      </c>
      <c r="E9" s="3">
        <v>870</v>
      </c>
      <c r="F9" s="3">
        <v>525</v>
      </c>
      <c r="G9" s="5">
        <v>44.8</v>
      </c>
      <c r="H9" s="5">
        <v>8.6999999999999993</v>
      </c>
      <c r="I9" s="5">
        <v>-1.5</v>
      </c>
      <c r="J9" s="5">
        <v>0.7</v>
      </c>
      <c r="K9" s="5">
        <v>92.2</v>
      </c>
      <c r="L9" s="5">
        <v>55</v>
      </c>
      <c r="M9" s="5">
        <v>31</v>
      </c>
      <c r="N9" s="5">
        <v>-21.5</v>
      </c>
      <c r="O9" s="5">
        <v>21.5</v>
      </c>
    </row>
    <row r="10" spans="1:15" s="1" customFormat="1" ht="15.5" x14ac:dyDescent="0.35">
      <c r="A10" s="4">
        <v>43843</v>
      </c>
      <c r="B10" s="7">
        <v>430</v>
      </c>
      <c r="C10" s="8">
        <v>16105</v>
      </c>
      <c r="D10" s="3">
        <v>969</v>
      </c>
      <c r="E10" s="3">
        <v>866</v>
      </c>
      <c r="F10" s="3" t="s">
        <v>14</v>
      </c>
      <c r="G10" s="5">
        <v>30.8</v>
      </c>
      <c r="H10" s="5">
        <v>-6.7</v>
      </c>
      <c r="I10" s="5">
        <v>3.9</v>
      </c>
      <c r="J10" s="5">
        <v>7.6</v>
      </c>
      <c r="K10" s="5">
        <v>91.1</v>
      </c>
      <c r="L10" s="5">
        <v>77</v>
      </c>
      <c r="M10" s="5">
        <v>24</v>
      </c>
      <c r="N10" s="5">
        <v>-130.9</v>
      </c>
      <c r="O10" s="5">
        <v>1.1000000000000001</v>
      </c>
    </row>
    <row r="11" spans="1:15" s="1" customFormat="1" ht="15.5" x14ac:dyDescent="0.35">
      <c r="A11" s="4">
        <v>43844</v>
      </c>
      <c r="B11" s="7">
        <v>430</v>
      </c>
      <c r="C11" s="8">
        <v>18705</v>
      </c>
      <c r="D11" s="3">
        <v>977</v>
      </c>
      <c r="E11" s="3">
        <v>920</v>
      </c>
      <c r="F11" s="3">
        <v>375</v>
      </c>
      <c r="G11" s="5">
        <v>28.8</v>
      </c>
      <c r="H11" s="5">
        <v>-7.3</v>
      </c>
      <c r="I11" s="5">
        <v>3.3</v>
      </c>
      <c r="J11" s="5">
        <v>10.5</v>
      </c>
      <c r="K11" s="5">
        <v>92.6</v>
      </c>
      <c r="L11" s="5">
        <v>78</v>
      </c>
      <c r="M11" s="5">
        <v>23.8</v>
      </c>
      <c r="N11" s="5">
        <v>-173.8</v>
      </c>
      <c r="O11" s="5">
        <v>10.7</v>
      </c>
    </row>
    <row r="12" spans="1:15" s="1" customFormat="1" ht="15.5" x14ac:dyDescent="0.35">
      <c r="A12" s="4">
        <v>43845</v>
      </c>
      <c r="B12" s="7">
        <v>530</v>
      </c>
      <c r="C12" s="8">
        <v>18790</v>
      </c>
      <c r="D12" s="3">
        <v>972</v>
      </c>
      <c r="E12" s="3">
        <v>848</v>
      </c>
      <c r="F12" s="3" t="s">
        <v>14</v>
      </c>
      <c r="G12" s="5">
        <v>29.2</v>
      </c>
      <c r="H12" s="5">
        <v>-7.5</v>
      </c>
      <c r="I12" s="5">
        <v>5.5</v>
      </c>
      <c r="J12" s="5">
        <v>8.5</v>
      </c>
      <c r="K12" s="5">
        <v>92.8</v>
      </c>
      <c r="L12" s="5">
        <v>79</v>
      </c>
      <c r="M12" s="5">
        <v>22.9</v>
      </c>
      <c r="N12" s="5">
        <v>-232.9</v>
      </c>
      <c r="O12" s="5">
        <v>2.7</v>
      </c>
    </row>
    <row r="13" spans="1:15" s="1" customFormat="1" ht="15.5" x14ac:dyDescent="0.35">
      <c r="A13" s="4">
        <v>43846</v>
      </c>
      <c r="B13" s="7">
        <v>430</v>
      </c>
      <c r="C13" s="8">
        <v>18760</v>
      </c>
      <c r="D13" s="3">
        <v>919</v>
      </c>
      <c r="E13" s="3">
        <v>740</v>
      </c>
      <c r="F13" s="3" t="s">
        <v>14</v>
      </c>
      <c r="G13" s="5">
        <v>26.4</v>
      </c>
      <c r="H13" s="5">
        <v>5.5</v>
      </c>
      <c r="I13" s="5">
        <v>9.5</v>
      </c>
      <c r="J13" s="5">
        <v>11.9</v>
      </c>
      <c r="K13" s="5">
        <v>92.2</v>
      </c>
      <c r="L13" s="5">
        <v>63</v>
      </c>
      <c r="M13" s="5">
        <v>20.100000000000001</v>
      </c>
      <c r="N13" s="5">
        <v>-395.7</v>
      </c>
      <c r="O13" s="5" t="s">
        <v>14</v>
      </c>
    </row>
    <row r="14" spans="1:15" s="1" customFormat="1" ht="15.5" x14ac:dyDescent="0.35">
      <c r="A14" s="4">
        <v>43847</v>
      </c>
      <c r="B14" s="7">
        <v>430</v>
      </c>
      <c r="C14" s="8">
        <v>18600</v>
      </c>
      <c r="D14" s="3">
        <v>915</v>
      </c>
      <c r="E14" s="3">
        <v>618</v>
      </c>
      <c r="F14" s="3" t="s">
        <v>14</v>
      </c>
      <c r="G14" s="5">
        <v>22.4</v>
      </c>
      <c r="H14" s="5">
        <v>-4.9000000000000004</v>
      </c>
      <c r="I14" s="5">
        <v>12.6</v>
      </c>
      <c r="J14" s="5">
        <v>1</v>
      </c>
      <c r="K14" s="5">
        <v>90.5</v>
      </c>
      <c r="L14" s="5">
        <v>83</v>
      </c>
      <c r="M14" s="5">
        <v>12.2</v>
      </c>
      <c r="N14" s="5">
        <v>-375.9</v>
      </c>
      <c r="O14" s="5" t="s">
        <v>14</v>
      </c>
    </row>
    <row r="15" spans="1:15" s="1" customFormat="1" ht="15.5" x14ac:dyDescent="0.35">
      <c r="A15" s="4">
        <v>43850</v>
      </c>
      <c r="B15" s="7">
        <v>2330</v>
      </c>
      <c r="C15" s="8">
        <v>16650</v>
      </c>
      <c r="D15" s="3">
        <v>990</v>
      </c>
      <c r="E15" s="3">
        <v>865</v>
      </c>
      <c r="F15" s="3">
        <v>590</v>
      </c>
      <c r="G15" s="5">
        <v>41.8</v>
      </c>
      <c r="H15" s="5">
        <v>16.5</v>
      </c>
      <c r="I15" s="5">
        <v>-1.8</v>
      </c>
      <c r="J15" s="5">
        <v>2.4</v>
      </c>
      <c r="K15" s="5">
        <v>94.6</v>
      </c>
      <c r="L15" s="5">
        <v>57</v>
      </c>
      <c r="M15" s="5">
        <v>31.6</v>
      </c>
      <c r="N15" s="5">
        <v>28.4</v>
      </c>
      <c r="O15" s="5">
        <v>438</v>
      </c>
    </row>
    <row r="16" spans="1:15" s="1" customFormat="1" ht="15.5" x14ac:dyDescent="0.35">
      <c r="A16" s="4">
        <v>43851</v>
      </c>
      <c r="B16" s="7">
        <v>2330</v>
      </c>
      <c r="C16" s="8">
        <v>16775</v>
      </c>
      <c r="D16" s="3">
        <v>887</v>
      </c>
      <c r="E16" s="3">
        <v>654</v>
      </c>
      <c r="F16" s="3" t="s">
        <v>14</v>
      </c>
      <c r="G16" s="5">
        <v>37.799999999999997</v>
      </c>
      <c r="H16" s="5">
        <v>-5.3</v>
      </c>
      <c r="I16" s="5">
        <v>4.5999999999999996</v>
      </c>
      <c r="J16" s="5">
        <v>5.5</v>
      </c>
      <c r="K16" s="5">
        <v>92.8</v>
      </c>
      <c r="L16" s="5">
        <v>81</v>
      </c>
      <c r="M16" s="5">
        <v>29.1</v>
      </c>
      <c r="N16" s="5">
        <v>-48.7</v>
      </c>
      <c r="O16" s="5" t="s">
        <v>14</v>
      </c>
    </row>
    <row r="17" spans="1:16" s="1" customFormat="1" ht="15.5" x14ac:dyDescent="0.35">
      <c r="A17" s="4">
        <v>43852</v>
      </c>
      <c r="B17" s="7">
        <v>2330</v>
      </c>
      <c r="C17" s="8">
        <v>16600</v>
      </c>
      <c r="D17" s="3">
        <v>895</v>
      </c>
      <c r="E17" s="3">
        <v>670</v>
      </c>
      <c r="F17" s="3" t="s">
        <v>14</v>
      </c>
      <c r="G17" s="5">
        <v>30</v>
      </c>
      <c r="H17" s="5">
        <v>-13.5</v>
      </c>
      <c r="I17" s="5">
        <v>8.1999999999999993</v>
      </c>
      <c r="J17" s="5">
        <v>8.5</v>
      </c>
      <c r="K17" s="5">
        <v>96.5</v>
      </c>
      <c r="L17" s="5">
        <v>87</v>
      </c>
      <c r="M17" s="5">
        <v>24.5</v>
      </c>
      <c r="N17" s="5">
        <v>-402.1</v>
      </c>
      <c r="O17" s="5" t="s">
        <v>14</v>
      </c>
    </row>
    <row r="18" spans="1:16" s="1" customFormat="1" ht="15.5" x14ac:dyDescent="0.35">
      <c r="A18" s="4">
        <v>43853</v>
      </c>
      <c r="B18" s="7">
        <v>2330</v>
      </c>
      <c r="C18" s="8">
        <v>16460</v>
      </c>
      <c r="D18" s="3">
        <v>980</v>
      </c>
      <c r="E18" s="3">
        <v>845</v>
      </c>
      <c r="F18" s="3">
        <v>570</v>
      </c>
      <c r="G18" s="5">
        <v>39.799999999999997</v>
      </c>
      <c r="H18" s="5">
        <v>-7.9</v>
      </c>
      <c r="I18" s="5">
        <v>-1.9</v>
      </c>
      <c r="J18" s="5">
        <v>3.6</v>
      </c>
      <c r="K18" s="5">
        <v>92.8</v>
      </c>
      <c r="L18" s="5">
        <v>75</v>
      </c>
      <c r="M18" s="5">
        <v>30.2</v>
      </c>
      <c r="N18" s="5">
        <v>29</v>
      </c>
      <c r="O18" s="5">
        <v>140.9</v>
      </c>
    </row>
    <row r="19" spans="1:16" s="1" customFormat="1" ht="15.5" x14ac:dyDescent="0.35">
      <c r="A19" s="4">
        <v>43857</v>
      </c>
      <c r="B19" s="7">
        <v>2330</v>
      </c>
      <c r="C19" s="8">
        <v>15480</v>
      </c>
      <c r="D19" s="3">
        <v>975</v>
      </c>
      <c r="E19" s="3">
        <v>942</v>
      </c>
      <c r="F19" s="3">
        <v>908</v>
      </c>
      <c r="G19" s="5">
        <v>34.4</v>
      </c>
      <c r="H19" s="5">
        <v>0.7</v>
      </c>
      <c r="I19" s="5">
        <v>-0.7</v>
      </c>
      <c r="J19" s="5">
        <v>6.1</v>
      </c>
      <c r="K19" s="5">
        <v>93.4</v>
      </c>
      <c r="L19" s="5">
        <v>61</v>
      </c>
      <c r="M19" s="5">
        <v>26.1</v>
      </c>
      <c r="N19" s="5">
        <v>-262.3</v>
      </c>
      <c r="O19" s="5">
        <v>144.80000000000001</v>
      </c>
    </row>
    <row r="20" spans="1:16" s="1" customFormat="1" ht="15.5" x14ac:dyDescent="0.35">
      <c r="A20" s="4">
        <v>43858</v>
      </c>
      <c r="B20" s="7">
        <v>2330</v>
      </c>
      <c r="C20" s="8">
        <v>14965</v>
      </c>
      <c r="D20" s="3">
        <v>921</v>
      </c>
      <c r="E20" s="3">
        <v>905</v>
      </c>
      <c r="F20" s="3" t="s">
        <v>14</v>
      </c>
      <c r="G20" s="5">
        <v>37.200000000000003</v>
      </c>
      <c r="H20" s="5">
        <v>-1.3</v>
      </c>
      <c r="I20" s="5">
        <v>0.6</v>
      </c>
      <c r="J20" s="5">
        <v>4.5</v>
      </c>
      <c r="K20" s="5">
        <v>93.2</v>
      </c>
      <c r="L20" s="5">
        <v>68</v>
      </c>
      <c r="M20" s="5">
        <v>25.7</v>
      </c>
      <c r="N20" s="5">
        <v>42.5</v>
      </c>
      <c r="O20" s="5">
        <v>27</v>
      </c>
    </row>
    <row r="21" spans="1:16" s="1" customFormat="1" ht="15.5" x14ac:dyDescent="0.35">
      <c r="A21" s="4">
        <v>43859</v>
      </c>
      <c r="B21" s="7">
        <v>2330</v>
      </c>
      <c r="C21" s="8">
        <v>15600</v>
      </c>
      <c r="D21" s="3">
        <v>952</v>
      </c>
      <c r="E21" s="3">
        <v>748</v>
      </c>
      <c r="F21" s="3" t="s">
        <v>14</v>
      </c>
      <c r="G21" s="5">
        <v>33.4</v>
      </c>
      <c r="H21" s="5">
        <v>2.7</v>
      </c>
      <c r="I21" s="5">
        <v>4.8</v>
      </c>
      <c r="J21" s="5">
        <v>7.7</v>
      </c>
      <c r="K21" s="5">
        <v>92.9</v>
      </c>
      <c r="L21" s="5">
        <v>74</v>
      </c>
      <c r="M21" s="5">
        <v>21.8</v>
      </c>
      <c r="N21" s="5">
        <v>-258.60000000000002</v>
      </c>
      <c r="O21" s="5" t="s">
        <v>14</v>
      </c>
    </row>
    <row r="22" spans="1:16" s="1" customFormat="1" ht="15.5" x14ac:dyDescent="0.35">
      <c r="A22" s="4">
        <v>43860</v>
      </c>
      <c r="B22" s="7">
        <v>2330</v>
      </c>
      <c r="C22" s="8">
        <v>15470</v>
      </c>
      <c r="D22" s="3">
        <v>961</v>
      </c>
      <c r="E22" s="3">
        <v>770</v>
      </c>
      <c r="F22" s="3" t="s">
        <v>14</v>
      </c>
      <c r="G22" s="5">
        <v>19.8</v>
      </c>
      <c r="H22" s="5">
        <v>-10.9</v>
      </c>
      <c r="I22" s="5">
        <v>2.8</v>
      </c>
      <c r="J22" s="5">
        <v>14.1</v>
      </c>
      <c r="K22" s="5">
        <v>94.8</v>
      </c>
      <c r="L22" s="5">
        <v>85</v>
      </c>
      <c r="M22" s="5">
        <v>7.1</v>
      </c>
      <c r="N22" s="5">
        <v>-597.29999999999995</v>
      </c>
      <c r="O22" s="5" t="s">
        <v>14</v>
      </c>
    </row>
    <row r="23" spans="1:16" s="1" customFormat="1" ht="15.5" x14ac:dyDescent="0.35">
      <c r="A23" s="4">
        <v>43863</v>
      </c>
      <c r="B23" s="7">
        <v>2330</v>
      </c>
      <c r="C23" s="8">
        <v>18070</v>
      </c>
      <c r="D23" s="3">
        <v>970</v>
      </c>
      <c r="E23" s="3">
        <v>850</v>
      </c>
      <c r="F23" s="3">
        <v>350</v>
      </c>
      <c r="G23" s="5">
        <v>35.799999999999997</v>
      </c>
      <c r="H23" s="5">
        <v>8.9</v>
      </c>
      <c r="I23" s="5">
        <v>2.2999999999999998</v>
      </c>
      <c r="J23" s="5">
        <v>5</v>
      </c>
      <c r="K23" s="5">
        <v>93</v>
      </c>
      <c r="L23" s="5">
        <v>56</v>
      </c>
      <c r="M23" s="5">
        <v>27.3</v>
      </c>
      <c r="N23" s="5">
        <v>-241.8</v>
      </c>
      <c r="O23" s="5">
        <v>20.100000000000001</v>
      </c>
    </row>
    <row r="24" spans="1:16" s="1" customFormat="1" ht="15.5" x14ac:dyDescent="0.35">
      <c r="A24" s="4">
        <v>43864</v>
      </c>
      <c r="B24" s="7">
        <v>2330</v>
      </c>
      <c r="C24" s="8">
        <v>17660</v>
      </c>
      <c r="D24" s="3">
        <v>978</v>
      </c>
      <c r="E24" s="3">
        <v>930</v>
      </c>
      <c r="F24" s="3">
        <v>360</v>
      </c>
      <c r="G24" s="5">
        <v>34.200000000000003</v>
      </c>
      <c r="H24" s="5">
        <v>3.3</v>
      </c>
      <c r="I24" s="5">
        <v>2.8</v>
      </c>
      <c r="J24" s="5">
        <v>5.9</v>
      </c>
      <c r="K24" s="5">
        <v>93.2</v>
      </c>
      <c r="L24" s="5">
        <v>64</v>
      </c>
      <c r="M24" s="5">
        <v>27.8</v>
      </c>
      <c r="N24" s="5">
        <v>-97</v>
      </c>
      <c r="O24" s="5">
        <v>30.6</v>
      </c>
    </row>
    <row r="25" spans="1:16" s="1" customFormat="1" ht="15.5" x14ac:dyDescent="0.35">
      <c r="A25" s="4">
        <v>43866</v>
      </c>
      <c r="B25" s="7">
        <v>2330</v>
      </c>
      <c r="C25" s="8">
        <v>18160</v>
      </c>
      <c r="D25" s="3">
        <v>968</v>
      </c>
      <c r="E25" s="3">
        <v>820</v>
      </c>
      <c r="F25" s="3" t="s">
        <v>14</v>
      </c>
      <c r="G25" s="5">
        <v>30.8</v>
      </c>
      <c r="H25" s="5">
        <v>-1.5</v>
      </c>
      <c r="I25" s="5">
        <v>4.4000000000000004</v>
      </c>
      <c r="J25" s="5">
        <v>8</v>
      </c>
      <c r="K25" s="5">
        <v>94.9</v>
      </c>
      <c r="L25" s="5">
        <v>74</v>
      </c>
      <c r="M25" s="5">
        <v>24.5</v>
      </c>
      <c r="N25" s="5">
        <v>-232.6</v>
      </c>
      <c r="O25" s="5">
        <v>17.8</v>
      </c>
    </row>
    <row r="26" spans="1:16" s="1" customFormat="1" ht="15.5" x14ac:dyDescent="0.35">
      <c r="A26" s="4">
        <v>43866</v>
      </c>
      <c r="B26" s="7">
        <v>2330</v>
      </c>
      <c r="C26" s="8">
        <v>18300</v>
      </c>
      <c r="D26" s="3">
        <v>975</v>
      </c>
      <c r="E26" s="3">
        <v>875</v>
      </c>
      <c r="F26" s="3">
        <v>420</v>
      </c>
      <c r="G26" s="5">
        <v>29.6</v>
      </c>
      <c r="H26" s="5">
        <v>8.9</v>
      </c>
      <c r="I26" s="5">
        <v>4</v>
      </c>
      <c r="J26" s="5">
        <v>8.6</v>
      </c>
      <c r="K26" s="5">
        <v>93.1</v>
      </c>
      <c r="L26" s="5">
        <v>49</v>
      </c>
      <c r="M26" s="5">
        <v>25</v>
      </c>
      <c r="N26" s="5">
        <v>-327.9</v>
      </c>
      <c r="O26" s="5">
        <v>27.2</v>
      </c>
    </row>
    <row r="27" spans="1:16" s="1" customFormat="1" ht="15.5" x14ac:dyDescent="0.35">
      <c r="A27" s="4">
        <v>43867</v>
      </c>
      <c r="B27" s="7">
        <v>2330</v>
      </c>
      <c r="C27" s="8">
        <v>18365</v>
      </c>
      <c r="D27" s="3">
        <v>970</v>
      </c>
      <c r="E27" s="3">
        <v>776</v>
      </c>
      <c r="F27" s="3" t="s">
        <v>14</v>
      </c>
      <c r="G27" s="5">
        <v>19.8</v>
      </c>
      <c r="H27" s="5">
        <v>-15.5</v>
      </c>
      <c r="I27" s="5">
        <v>5.6</v>
      </c>
      <c r="J27" s="5">
        <v>14.9</v>
      </c>
      <c r="K27" s="5">
        <v>91.7</v>
      </c>
      <c r="L27" s="5">
        <v>86</v>
      </c>
      <c r="M27" s="5">
        <v>10.4</v>
      </c>
      <c r="N27" s="5">
        <v>-466.9</v>
      </c>
      <c r="O27" s="5" t="s">
        <v>14</v>
      </c>
    </row>
    <row r="28" spans="1:16" s="1" customFormat="1" ht="15.5" x14ac:dyDescent="0.35">
      <c r="A28" s="4">
        <v>43870</v>
      </c>
      <c r="B28" s="7">
        <v>2330</v>
      </c>
      <c r="C28" s="8">
        <v>18440</v>
      </c>
      <c r="D28" s="3">
        <v>955</v>
      </c>
      <c r="E28" s="3">
        <v>845</v>
      </c>
      <c r="F28" s="3" t="s">
        <v>14</v>
      </c>
      <c r="G28" s="5">
        <v>31</v>
      </c>
      <c r="H28" s="5">
        <v>5.0999999999999996</v>
      </c>
      <c r="I28" s="5">
        <v>6.5</v>
      </c>
      <c r="J28" s="5">
        <v>7.4</v>
      </c>
      <c r="K28" s="5">
        <v>94.5</v>
      </c>
      <c r="L28" s="5">
        <v>60</v>
      </c>
      <c r="M28" s="5">
        <v>24.2</v>
      </c>
      <c r="N28" s="5">
        <v>-293.3</v>
      </c>
      <c r="O28" s="5">
        <v>0.6</v>
      </c>
    </row>
    <row r="29" spans="1:16" s="1" customFormat="1" ht="15.5" x14ac:dyDescent="0.35">
      <c r="A29" s="4">
        <v>43963</v>
      </c>
      <c r="B29" s="7">
        <v>430</v>
      </c>
      <c r="C29" s="8">
        <v>15790</v>
      </c>
      <c r="D29" s="3">
        <v>898</v>
      </c>
      <c r="E29" s="3">
        <v>790</v>
      </c>
      <c r="F29" s="3">
        <v>650</v>
      </c>
      <c r="G29" s="5">
        <v>46.4</v>
      </c>
      <c r="H29" s="5">
        <v>29.7</v>
      </c>
      <c r="I29" s="5">
        <v>-2.2999999999999998</v>
      </c>
      <c r="J29" s="5">
        <v>-1</v>
      </c>
      <c r="K29" s="5">
        <v>95.8</v>
      </c>
      <c r="L29" s="5">
        <v>37</v>
      </c>
      <c r="M29" s="5">
        <v>45.9</v>
      </c>
      <c r="N29" s="5">
        <v>81.7</v>
      </c>
      <c r="O29" s="5">
        <v>570.4</v>
      </c>
      <c r="P29" s="1" t="s">
        <v>17</v>
      </c>
    </row>
    <row r="30" spans="1:16" s="1" customFormat="1" ht="15.5" x14ac:dyDescent="0.35">
      <c r="A30" s="4">
        <v>43970</v>
      </c>
      <c r="B30" s="7">
        <v>530</v>
      </c>
      <c r="C30" s="8">
        <v>14850</v>
      </c>
      <c r="D30" s="3">
        <v>941</v>
      </c>
      <c r="E30" s="3">
        <v>873</v>
      </c>
      <c r="F30" s="3">
        <v>787</v>
      </c>
      <c r="G30" s="5">
        <v>41.8</v>
      </c>
      <c r="H30" s="5">
        <v>30.1</v>
      </c>
      <c r="I30" s="5">
        <v>-4.8</v>
      </c>
      <c r="J30" s="5">
        <v>2.4</v>
      </c>
      <c r="K30" s="5">
        <v>94.2</v>
      </c>
      <c r="L30" s="5">
        <v>53</v>
      </c>
      <c r="M30" s="5">
        <v>42.2</v>
      </c>
      <c r="N30" s="5">
        <v>-74.3</v>
      </c>
      <c r="O30" s="5" t="s">
        <v>14</v>
      </c>
    </row>
    <row r="31" spans="1:16" s="1" customFormat="1" ht="15.5" x14ac:dyDescent="0.35">
      <c r="A31" s="4">
        <v>44019</v>
      </c>
      <c r="B31" s="7">
        <v>430</v>
      </c>
      <c r="C31" s="8" t="s">
        <v>14</v>
      </c>
      <c r="D31" s="3">
        <v>973</v>
      </c>
      <c r="E31" s="3">
        <v>967</v>
      </c>
      <c r="F31" s="3">
        <v>960</v>
      </c>
      <c r="G31" s="5">
        <v>38.4</v>
      </c>
      <c r="H31" s="5">
        <v>34.6</v>
      </c>
      <c r="I31" s="5">
        <v>-3.8</v>
      </c>
      <c r="J31" s="5">
        <v>2.2999999999999998</v>
      </c>
      <c r="K31" s="5">
        <v>97</v>
      </c>
      <c r="L31" s="5">
        <v>19.3</v>
      </c>
      <c r="M31" s="5">
        <v>40.5</v>
      </c>
      <c r="N31" s="5">
        <v>114.1</v>
      </c>
      <c r="O31" s="5" t="s">
        <v>14</v>
      </c>
    </row>
    <row r="32" spans="1:16" s="1" customFormat="1" ht="15.5" x14ac:dyDescent="0.35">
      <c r="A32" s="4">
        <v>44026</v>
      </c>
      <c r="B32" s="7">
        <v>430</v>
      </c>
      <c r="C32" s="8">
        <v>17040</v>
      </c>
      <c r="D32" s="3">
        <v>1005</v>
      </c>
      <c r="E32" s="3">
        <v>1005</v>
      </c>
      <c r="F32" s="3">
        <v>1005</v>
      </c>
      <c r="G32" s="5">
        <v>39.299999999999997</v>
      </c>
      <c r="H32" s="5">
        <v>34.200000000000003</v>
      </c>
      <c r="I32" s="5">
        <v>-0.5</v>
      </c>
      <c r="J32" s="5">
        <v>1.9</v>
      </c>
      <c r="K32" s="5">
        <v>95.5</v>
      </c>
      <c r="L32" s="5">
        <v>6.3</v>
      </c>
      <c r="M32" s="5">
        <v>34</v>
      </c>
      <c r="N32" s="5">
        <v>111.5</v>
      </c>
      <c r="O32" s="5">
        <v>120.3</v>
      </c>
    </row>
    <row r="33" spans="1:16" s="1" customFormat="1" ht="15.5" x14ac:dyDescent="0.35">
      <c r="A33" s="4">
        <v>44033</v>
      </c>
      <c r="B33" s="7">
        <v>530</v>
      </c>
      <c r="C33" s="8">
        <v>16830</v>
      </c>
      <c r="D33" s="3">
        <v>980</v>
      </c>
      <c r="E33" s="3">
        <v>972</v>
      </c>
      <c r="F33" s="3">
        <v>925</v>
      </c>
      <c r="G33" s="5">
        <v>42.9</v>
      </c>
      <c r="H33" s="5">
        <v>34.6</v>
      </c>
      <c r="I33" s="5">
        <v>-3.9</v>
      </c>
      <c r="J33" s="5">
        <v>-0.7</v>
      </c>
      <c r="K33" s="5">
        <v>93</v>
      </c>
      <c r="L33" s="5">
        <v>11.2</v>
      </c>
      <c r="M33" s="5">
        <v>41</v>
      </c>
      <c r="N33" s="5">
        <v>247.9</v>
      </c>
      <c r="O33" s="5" t="s">
        <v>14</v>
      </c>
    </row>
    <row r="34" spans="1:16" s="1" customFormat="1" ht="15.5" x14ac:dyDescent="0.35">
      <c r="A34" s="4">
        <v>44104</v>
      </c>
      <c r="B34" s="7">
        <v>1030</v>
      </c>
      <c r="C34" s="8">
        <v>16960</v>
      </c>
      <c r="D34" s="3">
        <v>927</v>
      </c>
      <c r="E34" s="3">
        <v>905</v>
      </c>
      <c r="F34" s="3">
        <v>885</v>
      </c>
      <c r="G34" s="5">
        <v>39.5</v>
      </c>
      <c r="H34" s="5">
        <v>21</v>
      </c>
      <c r="I34" s="5">
        <v>-2.2999999999999998</v>
      </c>
      <c r="J34" s="5">
        <v>1.5</v>
      </c>
      <c r="K34" s="5">
        <v>94</v>
      </c>
      <c r="L34" s="5">
        <v>37.1</v>
      </c>
      <c r="M34" s="5">
        <v>41.2</v>
      </c>
      <c r="N34" s="5">
        <v>36.4</v>
      </c>
      <c r="O34" s="5" t="s">
        <v>14</v>
      </c>
    </row>
    <row r="35" spans="1:16" s="1" customFormat="1" ht="15.5" x14ac:dyDescent="0.35">
      <c r="A35" s="4">
        <v>44111</v>
      </c>
      <c r="B35" s="7">
        <v>530</v>
      </c>
      <c r="C35" s="8">
        <v>16830</v>
      </c>
      <c r="D35" s="3">
        <v>1004</v>
      </c>
      <c r="E35" s="3">
        <v>965</v>
      </c>
      <c r="F35" s="3">
        <v>815</v>
      </c>
      <c r="G35" s="5">
        <v>42.3</v>
      </c>
      <c r="H35" s="5">
        <v>35.700000000000003</v>
      </c>
      <c r="I35" s="5">
        <v>-2.2999999999999998</v>
      </c>
      <c r="J35" s="5">
        <v>0.5</v>
      </c>
      <c r="K35" s="5">
        <v>96.3</v>
      </c>
      <c r="L35" s="5">
        <v>16.600000000000001</v>
      </c>
      <c r="M35" s="5">
        <v>37.299999999999997</v>
      </c>
      <c r="N35" s="5">
        <v>129.4</v>
      </c>
      <c r="O35" s="5">
        <v>1587.5</v>
      </c>
    </row>
    <row r="36" spans="1:16" s="1" customFormat="1" ht="15.5" x14ac:dyDescent="0.35">
      <c r="A36" s="4">
        <v>44117</v>
      </c>
      <c r="B36" s="7">
        <v>430</v>
      </c>
      <c r="C36" s="8">
        <v>16520</v>
      </c>
      <c r="D36" s="8">
        <v>1002</v>
      </c>
      <c r="E36" s="3">
        <v>1002</v>
      </c>
      <c r="F36" s="3" t="s">
        <v>14</v>
      </c>
      <c r="G36" s="5">
        <v>41.9</v>
      </c>
      <c r="H36" s="5">
        <v>33.9</v>
      </c>
      <c r="I36" s="5">
        <v>-1.5</v>
      </c>
      <c r="J36" s="5">
        <v>0.7</v>
      </c>
      <c r="K36" s="5">
        <v>91.8</v>
      </c>
      <c r="L36" s="5">
        <v>9.5</v>
      </c>
      <c r="M36" s="5">
        <v>35.9</v>
      </c>
      <c r="N36" s="5">
        <v>-54.3</v>
      </c>
      <c r="O36" s="5" t="s">
        <v>14</v>
      </c>
      <c r="P36" s="1" t="s">
        <v>17</v>
      </c>
    </row>
    <row r="37" spans="1:16" s="1" customFormat="1" ht="15.5" x14ac:dyDescent="0.35">
      <c r="A37" s="4">
        <v>44124</v>
      </c>
      <c r="B37" s="7">
        <v>430</v>
      </c>
      <c r="C37" s="8">
        <v>16365</v>
      </c>
      <c r="D37" s="3">
        <v>1006</v>
      </c>
      <c r="E37" s="3">
        <v>1006</v>
      </c>
      <c r="F37" s="3">
        <v>1006</v>
      </c>
      <c r="G37" s="5">
        <v>42.6</v>
      </c>
      <c r="H37" s="5">
        <v>34.799999999999997</v>
      </c>
      <c r="I37" s="5">
        <v>-4.4000000000000004</v>
      </c>
      <c r="J37" s="5">
        <v>0.4</v>
      </c>
      <c r="K37" s="5">
        <v>93.9</v>
      </c>
      <c r="L37" s="5">
        <v>16.899999999999999</v>
      </c>
      <c r="M37" s="5">
        <v>38.799999999999997</v>
      </c>
      <c r="N37" s="5">
        <v>-15</v>
      </c>
      <c r="O37" s="5" t="s">
        <v>14</v>
      </c>
      <c r="P37" s="1" t="s">
        <v>17</v>
      </c>
    </row>
    <row r="38" spans="1:16" s="1" customFormat="1" ht="15.5" x14ac:dyDescent="0.35">
      <c r="A38" s="4">
        <v>44131</v>
      </c>
      <c r="B38" s="7">
        <v>530</v>
      </c>
      <c r="C38" s="8">
        <v>15940</v>
      </c>
      <c r="D38" s="3">
        <v>1008</v>
      </c>
      <c r="E38" s="3">
        <v>1008</v>
      </c>
      <c r="F38" s="3">
        <v>1008</v>
      </c>
      <c r="G38" s="5">
        <v>41.4</v>
      </c>
      <c r="H38" s="5">
        <v>34.6</v>
      </c>
      <c r="I38" s="5">
        <v>-3</v>
      </c>
      <c r="J38" s="5">
        <v>1</v>
      </c>
      <c r="K38" s="5">
        <v>95.9</v>
      </c>
      <c r="L38" s="5">
        <v>21.5</v>
      </c>
      <c r="M38" s="5">
        <v>35.799999999999997</v>
      </c>
      <c r="N38" s="5">
        <v>-24</v>
      </c>
      <c r="O38" s="5">
        <v>1519.8</v>
      </c>
      <c r="P38" s="1" t="s">
        <v>17</v>
      </c>
    </row>
    <row r="39" spans="1:16" s="1" customFormat="1" ht="15.5" x14ac:dyDescent="0.35">
      <c r="A39" s="4">
        <v>44138</v>
      </c>
      <c r="B39" s="7">
        <v>430</v>
      </c>
      <c r="C39" s="8">
        <v>17100</v>
      </c>
      <c r="D39" s="3">
        <v>1011</v>
      </c>
      <c r="E39" s="3">
        <v>1011</v>
      </c>
      <c r="F39" s="3">
        <v>1011</v>
      </c>
      <c r="G39" s="5">
        <v>31.8</v>
      </c>
      <c r="H39" s="5">
        <v>21.1</v>
      </c>
      <c r="I39" s="5">
        <v>-2.4</v>
      </c>
      <c r="J39" s="5">
        <v>8.1</v>
      </c>
      <c r="K39" s="5">
        <v>98</v>
      </c>
      <c r="L39" s="5">
        <v>43</v>
      </c>
      <c r="M39" s="5">
        <v>26.8</v>
      </c>
      <c r="N39" s="5">
        <v>-300.7</v>
      </c>
      <c r="O39" s="5">
        <v>1538.8</v>
      </c>
    </row>
    <row r="40" spans="1:16" s="1" customFormat="1" ht="15.5" x14ac:dyDescent="0.35">
      <c r="A40" s="4">
        <v>44145</v>
      </c>
      <c r="B40" s="7">
        <v>530</v>
      </c>
      <c r="C40" s="8">
        <v>16900</v>
      </c>
      <c r="D40" s="8">
        <v>885</v>
      </c>
      <c r="E40" s="3">
        <v>620</v>
      </c>
      <c r="F40" s="3" t="s">
        <v>14</v>
      </c>
      <c r="G40" s="3">
        <v>33</v>
      </c>
      <c r="H40" s="5">
        <v>-4.0999999999999996</v>
      </c>
      <c r="I40" s="5">
        <v>8.9</v>
      </c>
      <c r="J40" s="5">
        <v>7</v>
      </c>
      <c r="K40" s="5">
        <v>91.9</v>
      </c>
      <c r="L40" s="5">
        <v>72</v>
      </c>
      <c r="M40" s="5">
        <v>22.3</v>
      </c>
      <c r="N40" s="5">
        <v>-302.3</v>
      </c>
      <c r="O40" s="5" t="s">
        <v>14</v>
      </c>
    </row>
    <row r="41" spans="1:16" s="1" customFormat="1" ht="15.5" x14ac:dyDescent="0.35">
      <c r="A41" s="4">
        <v>44152</v>
      </c>
      <c r="B41" s="7">
        <v>530</v>
      </c>
      <c r="C41" s="8">
        <v>17783</v>
      </c>
      <c r="D41" s="8">
        <v>940</v>
      </c>
      <c r="E41" s="3">
        <v>865</v>
      </c>
      <c r="F41" s="3">
        <v>788</v>
      </c>
      <c r="G41" s="3">
        <v>42.6</v>
      </c>
      <c r="H41" s="5">
        <v>36.299999999999997</v>
      </c>
      <c r="I41" s="5">
        <v>6.5</v>
      </c>
      <c r="J41" s="5">
        <v>0.7</v>
      </c>
      <c r="K41" s="5">
        <v>95.7</v>
      </c>
      <c r="L41" s="5">
        <v>33</v>
      </c>
      <c r="M41" s="5">
        <v>41</v>
      </c>
      <c r="N41" s="5">
        <v>-25.5</v>
      </c>
      <c r="O41" s="5" t="s">
        <v>14</v>
      </c>
    </row>
    <row r="42" spans="1:16" s="1" customFormat="1" ht="15.5" x14ac:dyDescent="0.35">
      <c r="A42" s="4">
        <v>44153</v>
      </c>
      <c r="B42" s="7">
        <v>430</v>
      </c>
      <c r="C42" s="8">
        <v>17453</v>
      </c>
      <c r="D42" s="3">
        <v>972</v>
      </c>
      <c r="E42" s="3">
        <v>890</v>
      </c>
      <c r="F42" s="3">
        <v>845</v>
      </c>
      <c r="G42" s="5">
        <v>43.7</v>
      </c>
      <c r="H42" s="5">
        <v>36.200000000000003</v>
      </c>
      <c r="I42" s="5">
        <v>-2.4</v>
      </c>
      <c r="J42" s="5">
        <v>-0.2</v>
      </c>
      <c r="K42" s="5">
        <v>95.9</v>
      </c>
      <c r="L42" s="5">
        <v>21.3</v>
      </c>
      <c r="M42" s="5">
        <v>39.5</v>
      </c>
      <c r="N42" s="5">
        <v>252.6</v>
      </c>
      <c r="O42" s="5" t="s">
        <v>14</v>
      </c>
    </row>
    <row r="43" spans="1:16" s="1" customFormat="1" ht="15.5" x14ac:dyDescent="0.35">
      <c r="A43" s="4">
        <v>44153</v>
      </c>
      <c r="B43" s="7">
        <v>1730</v>
      </c>
      <c r="C43" s="8">
        <v>17318</v>
      </c>
      <c r="D43" s="3">
        <v>898</v>
      </c>
      <c r="E43" s="3">
        <v>845</v>
      </c>
      <c r="F43" s="3">
        <v>785</v>
      </c>
      <c r="G43" s="5">
        <v>44.7</v>
      </c>
      <c r="H43" s="5">
        <v>36.4</v>
      </c>
      <c r="I43" s="5">
        <v>-3.1</v>
      </c>
      <c r="J43" s="5">
        <v>-1.1000000000000001</v>
      </c>
      <c r="K43" s="5">
        <v>94.8</v>
      </c>
      <c r="L43" s="5">
        <v>41.6</v>
      </c>
      <c r="M43" s="5">
        <v>48</v>
      </c>
      <c r="N43" s="5">
        <v>163.69999999999999</v>
      </c>
      <c r="O43" s="5" t="s">
        <v>14</v>
      </c>
    </row>
    <row r="44" spans="1:16" s="1" customFormat="1" ht="15.5" x14ac:dyDescent="0.35">
      <c r="A44" s="4">
        <v>44154</v>
      </c>
      <c r="B44" s="7">
        <v>530</v>
      </c>
      <c r="C44" s="8">
        <v>16682</v>
      </c>
      <c r="D44" s="3">
        <v>992</v>
      </c>
      <c r="E44" s="3">
        <v>915</v>
      </c>
      <c r="F44" s="3">
        <v>850</v>
      </c>
      <c r="G44" s="5">
        <v>41.7</v>
      </c>
      <c r="H44" s="5">
        <v>29.6</v>
      </c>
      <c r="I44" s="5">
        <v>-3.1</v>
      </c>
      <c r="J44" s="5">
        <v>0</v>
      </c>
      <c r="K44" s="5">
        <v>95.9</v>
      </c>
      <c r="L44" s="5">
        <v>43.9</v>
      </c>
      <c r="M44" s="5">
        <v>28.4</v>
      </c>
      <c r="N44" s="5">
        <v>80.8</v>
      </c>
      <c r="O44" s="5">
        <v>3044.7</v>
      </c>
      <c r="P44" s="1" t="s">
        <v>17</v>
      </c>
    </row>
    <row r="45" spans="1:16" s="1" customFormat="1" ht="15.5" x14ac:dyDescent="0.35">
      <c r="A45" s="4">
        <v>44154</v>
      </c>
      <c r="B45" s="7">
        <v>1730</v>
      </c>
      <c r="C45" s="8">
        <v>16594</v>
      </c>
      <c r="D45" s="3">
        <v>913</v>
      </c>
      <c r="E45" s="3">
        <v>855</v>
      </c>
      <c r="F45" s="3">
        <v>820</v>
      </c>
      <c r="G45" s="5">
        <v>40.799999999999997</v>
      </c>
      <c r="H45" s="5">
        <v>27.7</v>
      </c>
      <c r="I45" s="5">
        <v>-4.0999999999999996</v>
      </c>
      <c r="J45" s="5">
        <v>2.7</v>
      </c>
      <c r="K45" s="5">
        <v>96.6</v>
      </c>
      <c r="L45" s="5">
        <v>51</v>
      </c>
      <c r="M45" s="5">
        <v>43.8</v>
      </c>
      <c r="N45" s="5">
        <v>-30.7</v>
      </c>
      <c r="O45" s="5" t="s">
        <v>14</v>
      </c>
      <c r="P45" s="1" t="s">
        <v>17</v>
      </c>
    </row>
    <row r="46" spans="1:16" s="1" customFormat="1" ht="15.5" x14ac:dyDescent="0.35">
      <c r="A46" s="4">
        <v>44155</v>
      </c>
      <c r="B46" s="7">
        <v>430</v>
      </c>
      <c r="C46" s="8">
        <v>15848</v>
      </c>
      <c r="D46" s="3">
        <v>990</v>
      </c>
      <c r="E46" s="3">
        <v>915</v>
      </c>
      <c r="F46" s="3">
        <v>850</v>
      </c>
      <c r="G46" s="5">
        <v>41</v>
      </c>
      <c r="H46" s="5">
        <v>27.7</v>
      </c>
      <c r="I46" s="5">
        <v>-2.8</v>
      </c>
      <c r="J46" s="5">
        <v>1.7</v>
      </c>
      <c r="K46" s="5">
        <v>96.1</v>
      </c>
      <c r="L46" s="5">
        <v>46</v>
      </c>
      <c r="M46" s="5">
        <v>36.799999999999997</v>
      </c>
      <c r="N46" s="5">
        <v>80.400000000000006</v>
      </c>
      <c r="O46" s="5">
        <v>1354.3</v>
      </c>
      <c r="P46" s="1" t="s">
        <v>17</v>
      </c>
    </row>
    <row r="47" spans="1:16" s="1" customFormat="1" ht="15.5" x14ac:dyDescent="0.35">
      <c r="A47" s="4">
        <v>44155</v>
      </c>
      <c r="B47" s="7">
        <v>1730</v>
      </c>
      <c r="C47" s="8">
        <v>16869</v>
      </c>
      <c r="D47" s="3">
        <v>920</v>
      </c>
      <c r="E47" s="3">
        <v>875</v>
      </c>
      <c r="F47" s="3">
        <v>790</v>
      </c>
      <c r="G47" s="5">
        <v>40</v>
      </c>
      <c r="H47" s="5">
        <v>11.9</v>
      </c>
      <c r="I47" s="5">
        <v>-2</v>
      </c>
      <c r="J47" s="5">
        <v>1.8</v>
      </c>
      <c r="K47" s="5">
        <v>95.8</v>
      </c>
      <c r="L47" s="5">
        <v>64</v>
      </c>
      <c r="M47" s="5">
        <v>42.9</v>
      </c>
      <c r="N47" s="5">
        <v>54</v>
      </c>
      <c r="O47" s="5">
        <v>1790.6</v>
      </c>
      <c r="P47" s="1" t="s">
        <v>17</v>
      </c>
    </row>
    <row r="48" spans="1:16" s="1" customFormat="1" ht="15.5" x14ac:dyDescent="0.35">
      <c r="A48" s="4">
        <v>44156</v>
      </c>
      <c r="B48" s="7">
        <v>530</v>
      </c>
      <c r="C48" s="8">
        <v>16754</v>
      </c>
      <c r="D48" s="3">
        <v>1005</v>
      </c>
      <c r="E48" s="3">
        <v>890</v>
      </c>
      <c r="F48" s="3">
        <v>740</v>
      </c>
      <c r="G48" s="5">
        <v>29.3</v>
      </c>
      <c r="H48" s="5">
        <v>6.5</v>
      </c>
      <c r="I48" s="5">
        <v>-4.3</v>
      </c>
      <c r="J48" s="5">
        <v>9.1999999999999993</v>
      </c>
      <c r="K48" s="5">
        <v>91.4</v>
      </c>
      <c r="L48" s="5">
        <v>73</v>
      </c>
      <c r="M48" s="5">
        <v>25.7</v>
      </c>
      <c r="N48" s="5">
        <v>-150</v>
      </c>
      <c r="O48" s="5">
        <v>1165.2</v>
      </c>
    </row>
    <row r="49" spans="1:15" s="1" customFormat="1" ht="15.5" x14ac:dyDescent="0.35">
      <c r="A49" s="4">
        <v>44156</v>
      </c>
      <c r="B49" s="7">
        <v>1630</v>
      </c>
      <c r="C49" s="8">
        <v>17950</v>
      </c>
      <c r="D49" s="3">
        <v>830</v>
      </c>
      <c r="E49" s="3">
        <v>738</v>
      </c>
      <c r="F49" s="3" t="s">
        <v>14</v>
      </c>
      <c r="G49" s="5">
        <v>35</v>
      </c>
      <c r="H49" s="5">
        <v>24</v>
      </c>
      <c r="I49" s="5">
        <v>3.1</v>
      </c>
      <c r="J49" s="5">
        <v>5.6</v>
      </c>
      <c r="K49" s="5">
        <v>95.6</v>
      </c>
      <c r="L49" s="5">
        <v>42</v>
      </c>
      <c r="M49" s="5">
        <v>41.6</v>
      </c>
      <c r="N49" s="5">
        <v>-106.9</v>
      </c>
      <c r="O49" s="5" t="s">
        <v>14</v>
      </c>
    </row>
    <row r="50" spans="1:15" s="1" customFormat="1" ht="15.5" x14ac:dyDescent="0.35">
      <c r="A50" s="4">
        <v>44157</v>
      </c>
      <c r="B50" s="7">
        <v>530</v>
      </c>
      <c r="C50" s="8">
        <v>17625</v>
      </c>
      <c r="D50" s="3">
        <v>961</v>
      </c>
      <c r="E50" s="3">
        <v>822</v>
      </c>
      <c r="F50" s="3">
        <v>730</v>
      </c>
      <c r="G50" s="5">
        <v>32.6</v>
      </c>
      <c r="H50" s="5">
        <v>23.1</v>
      </c>
      <c r="I50" s="5">
        <v>1.7</v>
      </c>
      <c r="J50" s="5">
        <v>7.5</v>
      </c>
      <c r="K50" s="5">
        <v>100.7</v>
      </c>
      <c r="L50" s="5">
        <v>55</v>
      </c>
      <c r="M50" s="5">
        <v>26.3</v>
      </c>
      <c r="N50" s="5">
        <v>-330.6</v>
      </c>
      <c r="O50" s="5">
        <v>30.9</v>
      </c>
    </row>
    <row r="51" spans="1:15" s="1" customFormat="1" ht="15.5" x14ac:dyDescent="0.35">
      <c r="A51" s="4">
        <v>44157</v>
      </c>
      <c r="B51" s="7">
        <v>1730</v>
      </c>
      <c r="C51" s="8">
        <v>17115</v>
      </c>
      <c r="D51" s="3">
        <v>815</v>
      </c>
      <c r="E51" s="3">
        <v>740</v>
      </c>
      <c r="F51" s="3" t="s">
        <v>14</v>
      </c>
      <c r="G51" s="5">
        <v>38.799999999999997</v>
      </c>
      <c r="H51" s="5">
        <v>24.3</v>
      </c>
      <c r="I51" s="5">
        <v>2.7</v>
      </c>
      <c r="J51" s="5">
        <v>3.5</v>
      </c>
      <c r="K51" s="5">
        <v>97.9</v>
      </c>
      <c r="L51" s="5">
        <v>56</v>
      </c>
      <c r="M51" s="5">
        <v>42</v>
      </c>
      <c r="N51" s="5">
        <v>69.900000000000006</v>
      </c>
      <c r="O51" s="5">
        <v>8</v>
      </c>
    </row>
    <row r="52" spans="1:15" s="1" customFormat="1" ht="15.5" x14ac:dyDescent="0.35">
      <c r="A52" s="4">
        <v>44158</v>
      </c>
      <c r="B52" s="7">
        <v>530</v>
      </c>
      <c r="C52" s="8">
        <v>17015</v>
      </c>
      <c r="D52" s="3">
        <v>915</v>
      </c>
      <c r="E52" s="3">
        <v>792</v>
      </c>
      <c r="F52" s="3" t="s">
        <v>14</v>
      </c>
      <c r="G52" s="5">
        <v>37.799999999999997</v>
      </c>
      <c r="H52" s="5">
        <v>28.2</v>
      </c>
      <c r="I52" s="5">
        <v>4.0999999999999996</v>
      </c>
      <c r="J52" s="5">
        <v>4.0999999999999996</v>
      </c>
      <c r="K52" s="5">
        <v>98.8</v>
      </c>
      <c r="L52" s="5">
        <v>43.9</v>
      </c>
      <c r="M52" s="5">
        <v>31.3</v>
      </c>
      <c r="N52" s="5">
        <v>-144</v>
      </c>
      <c r="O52" s="5">
        <v>5.2</v>
      </c>
    </row>
    <row r="53" spans="1:15" s="1" customFormat="1" ht="15.5" x14ac:dyDescent="0.35">
      <c r="A53" s="4">
        <v>44158</v>
      </c>
      <c r="B53" s="7">
        <v>1630</v>
      </c>
      <c r="C53" s="8">
        <v>17330</v>
      </c>
      <c r="D53" s="3">
        <v>853</v>
      </c>
      <c r="E53" s="3">
        <v>775</v>
      </c>
      <c r="F53" s="3">
        <v>472</v>
      </c>
      <c r="G53" s="5">
        <v>38</v>
      </c>
      <c r="H53" s="5">
        <v>0.9</v>
      </c>
      <c r="I53" s="5">
        <v>1.5</v>
      </c>
      <c r="J53" s="5">
        <v>3.6</v>
      </c>
      <c r="K53" s="5">
        <v>95.5</v>
      </c>
      <c r="L53" s="5">
        <v>70</v>
      </c>
      <c r="M53" s="5">
        <v>42.7</v>
      </c>
      <c r="N53" s="5">
        <v>-74.5</v>
      </c>
      <c r="O53" s="5">
        <v>274.10000000000002</v>
      </c>
    </row>
    <row r="54" spans="1:15" s="1" customFormat="1" ht="15.5" x14ac:dyDescent="0.35">
      <c r="A54" s="4">
        <v>44159</v>
      </c>
      <c r="B54" s="7">
        <v>430</v>
      </c>
      <c r="C54" s="8">
        <v>16985</v>
      </c>
      <c r="D54" s="3">
        <v>971</v>
      </c>
      <c r="E54" s="3">
        <v>873</v>
      </c>
      <c r="F54" s="3">
        <v>549</v>
      </c>
      <c r="G54" s="5">
        <v>41.4</v>
      </c>
      <c r="H54" s="5">
        <v>-2.2999999999999998</v>
      </c>
      <c r="I54" s="5">
        <v>-2.5</v>
      </c>
      <c r="J54" s="5">
        <v>2.2000000000000002</v>
      </c>
      <c r="K54" s="5">
        <v>92.7</v>
      </c>
      <c r="L54" s="5">
        <v>71</v>
      </c>
      <c r="M54" s="5">
        <v>33.299999999999997</v>
      </c>
      <c r="N54" s="5">
        <v>-116.9</v>
      </c>
      <c r="O54" s="5">
        <v>269.2</v>
      </c>
    </row>
    <row r="55" spans="1:15" s="1" customFormat="1" ht="15.5" x14ac:dyDescent="0.35">
      <c r="A55" s="4">
        <v>44159</v>
      </c>
      <c r="B55" s="7">
        <v>1630</v>
      </c>
      <c r="C55" s="8">
        <v>17145</v>
      </c>
      <c r="D55" s="3">
        <v>870</v>
      </c>
      <c r="E55" s="3">
        <v>810</v>
      </c>
      <c r="F55" s="3">
        <v>580</v>
      </c>
      <c r="G55" s="5">
        <v>41.8</v>
      </c>
      <c r="H55" s="5">
        <v>2.5</v>
      </c>
      <c r="I55" s="5">
        <v>-2</v>
      </c>
      <c r="J55" s="5">
        <v>1.6</v>
      </c>
      <c r="K55" s="5">
        <v>92.4</v>
      </c>
      <c r="L55" s="5">
        <v>71</v>
      </c>
      <c r="M55" s="5">
        <v>44.2</v>
      </c>
      <c r="N55" s="5">
        <v>107.4</v>
      </c>
      <c r="O55" s="5">
        <v>577.6</v>
      </c>
    </row>
    <row r="56" spans="1:15" s="1" customFormat="1" ht="15.5" x14ac:dyDescent="0.35">
      <c r="A56" s="4">
        <v>44160</v>
      </c>
      <c r="B56" s="7">
        <v>430</v>
      </c>
      <c r="C56" s="8">
        <v>16860</v>
      </c>
      <c r="D56" s="3">
        <v>988</v>
      </c>
      <c r="E56" s="3">
        <v>865</v>
      </c>
      <c r="F56" s="3">
        <v>540</v>
      </c>
      <c r="G56" s="5">
        <v>34</v>
      </c>
      <c r="H56" s="5">
        <v>-7.3</v>
      </c>
      <c r="I56" s="5">
        <v>-0.8</v>
      </c>
      <c r="J56" s="5">
        <v>6.7</v>
      </c>
      <c r="K56" s="5">
        <v>92</v>
      </c>
      <c r="L56" s="5">
        <v>71</v>
      </c>
      <c r="M56" s="5">
        <v>25.8</v>
      </c>
      <c r="N56" s="5">
        <v>-78.900000000000006</v>
      </c>
      <c r="O56" s="5">
        <v>125.7</v>
      </c>
    </row>
    <row r="57" spans="1:15" s="1" customFormat="1" ht="15.5" x14ac:dyDescent="0.35">
      <c r="A57" s="4">
        <v>44160</v>
      </c>
      <c r="B57" s="7">
        <v>1630</v>
      </c>
      <c r="C57" s="8">
        <v>17071</v>
      </c>
      <c r="D57" s="3">
        <v>797</v>
      </c>
      <c r="E57" s="3">
        <v>680</v>
      </c>
      <c r="F57" s="3">
        <v>445</v>
      </c>
      <c r="G57" s="5">
        <v>39.6</v>
      </c>
      <c r="H57" s="5">
        <v>12.1</v>
      </c>
      <c r="I57" s="5">
        <v>0.2</v>
      </c>
      <c r="J57" s="5">
        <v>3.4</v>
      </c>
      <c r="K57" s="5">
        <v>94.2</v>
      </c>
      <c r="L57" s="5">
        <v>58</v>
      </c>
      <c r="M57" s="5">
        <v>43.1</v>
      </c>
      <c r="N57" s="5">
        <v>63.2</v>
      </c>
      <c r="O57" s="5" t="s">
        <v>14</v>
      </c>
    </row>
    <row r="58" spans="1:15" s="1" customFormat="1" ht="15.5" x14ac:dyDescent="0.35">
      <c r="A58" s="4">
        <v>44161</v>
      </c>
      <c r="B58" s="7">
        <v>530</v>
      </c>
      <c r="C58" s="8">
        <v>17035</v>
      </c>
      <c r="D58" s="3">
        <v>955</v>
      </c>
      <c r="E58" s="3">
        <v>815</v>
      </c>
      <c r="F58" s="3">
        <v>440</v>
      </c>
      <c r="G58" s="5">
        <v>41.2</v>
      </c>
      <c r="H58" s="5">
        <v>10.7</v>
      </c>
      <c r="I58" s="5">
        <v>-2.6</v>
      </c>
      <c r="J58" s="5">
        <v>-3.2</v>
      </c>
      <c r="K58" s="5">
        <v>93.8</v>
      </c>
      <c r="L58" s="5">
        <v>55</v>
      </c>
      <c r="M58" s="5">
        <v>31.7</v>
      </c>
      <c r="N58" s="5">
        <v>12.4</v>
      </c>
      <c r="O58" s="5">
        <v>0.8</v>
      </c>
    </row>
    <row r="59" spans="1:15" s="1" customFormat="1" ht="15.5" x14ac:dyDescent="0.35">
      <c r="A59" s="4">
        <v>44161</v>
      </c>
      <c r="B59" s="7">
        <v>1630</v>
      </c>
      <c r="C59" s="8">
        <v>17460</v>
      </c>
      <c r="D59" s="3">
        <v>882</v>
      </c>
      <c r="E59" s="3">
        <v>845</v>
      </c>
      <c r="F59" s="3">
        <v>770</v>
      </c>
      <c r="G59" s="5">
        <v>44.4</v>
      </c>
      <c r="H59" s="5">
        <v>37.1</v>
      </c>
      <c r="I59" s="5">
        <v>-1.3</v>
      </c>
      <c r="J59" s="5">
        <v>-0.8</v>
      </c>
      <c r="K59" s="5">
        <v>95.9</v>
      </c>
      <c r="L59" s="5">
        <v>32.200000000000003</v>
      </c>
      <c r="M59" s="5">
        <v>43.8</v>
      </c>
      <c r="N59" s="5">
        <v>6.3</v>
      </c>
      <c r="O59" s="5">
        <v>397.1</v>
      </c>
    </row>
    <row r="60" spans="1:15" s="1" customFormat="1" ht="15.5" x14ac:dyDescent="0.35">
      <c r="A60" s="4">
        <v>44163</v>
      </c>
      <c r="B60" s="7">
        <v>530</v>
      </c>
      <c r="C60" s="8">
        <v>16505</v>
      </c>
      <c r="D60" s="3">
        <v>910</v>
      </c>
      <c r="E60" s="3">
        <v>850</v>
      </c>
      <c r="F60" s="3" t="s">
        <v>14</v>
      </c>
      <c r="G60" s="5">
        <v>38.1</v>
      </c>
      <c r="H60" s="5">
        <v>27.2</v>
      </c>
      <c r="I60" s="5">
        <v>2.7</v>
      </c>
      <c r="J60" s="5">
        <v>3.4</v>
      </c>
      <c r="K60" s="5">
        <v>93.8</v>
      </c>
      <c r="L60" s="5">
        <v>15.9</v>
      </c>
      <c r="M60" s="5">
        <v>32.200000000000003</v>
      </c>
      <c r="N60" s="5">
        <v>80.900000000000006</v>
      </c>
      <c r="O60" s="5" t="s">
        <v>14</v>
      </c>
    </row>
    <row r="61" spans="1:15" s="1" customFormat="1" ht="15.5" x14ac:dyDescent="0.35">
      <c r="A61" s="4">
        <v>44163</v>
      </c>
      <c r="B61" s="7">
        <v>1630</v>
      </c>
      <c r="C61" s="8">
        <v>17500</v>
      </c>
      <c r="D61" s="3">
        <v>845</v>
      </c>
      <c r="E61" s="3">
        <v>832</v>
      </c>
      <c r="F61" s="3" t="s">
        <v>14</v>
      </c>
      <c r="G61" s="5">
        <v>35.5</v>
      </c>
      <c r="H61" s="5">
        <v>20.6</v>
      </c>
      <c r="I61" s="5">
        <v>2.6</v>
      </c>
      <c r="J61" s="5">
        <v>4.5</v>
      </c>
      <c r="K61" s="5">
        <v>94.5</v>
      </c>
      <c r="L61" s="5">
        <v>37.299999999999997</v>
      </c>
      <c r="M61" s="5">
        <v>39.4</v>
      </c>
      <c r="N61" s="5">
        <v>-95.9</v>
      </c>
      <c r="O61" s="5">
        <v>0.2</v>
      </c>
    </row>
    <row r="62" spans="1:15" s="1" customFormat="1" ht="15.5" x14ac:dyDescent="0.35">
      <c r="A62" s="4">
        <v>44164</v>
      </c>
      <c r="B62" s="7">
        <v>330</v>
      </c>
      <c r="C62" s="8">
        <v>17510</v>
      </c>
      <c r="D62" s="3">
        <v>945</v>
      </c>
      <c r="E62" s="3">
        <v>822</v>
      </c>
      <c r="F62" s="3" t="s">
        <v>14</v>
      </c>
      <c r="G62" s="5">
        <v>39.4</v>
      </c>
      <c r="H62" s="5">
        <v>19.100000000000001</v>
      </c>
      <c r="I62" s="5">
        <v>3</v>
      </c>
      <c r="J62" s="5">
        <v>2.2999999999999998</v>
      </c>
      <c r="K62" s="5">
        <v>34.4</v>
      </c>
      <c r="L62" s="5">
        <v>31.6</v>
      </c>
      <c r="M62" s="5">
        <v>32.1</v>
      </c>
      <c r="N62" s="5">
        <v>137.9</v>
      </c>
      <c r="O62" s="5" t="s">
        <v>14</v>
      </c>
    </row>
    <row r="63" spans="1:15" s="1" customFormat="1" ht="15.5" x14ac:dyDescent="0.35">
      <c r="A63" s="4">
        <v>44165</v>
      </c>
      <c r="B63" s="7">
        <v>330</v>
      </c>
      <c r="C63" s="8">
        <v>16510</v>
      </c>
      <c r="D63" s="3">
        <v>948</v>
      </c>
      <c r="E63" s="3">
        <v>850</v>
      </c>
      <c r="F63" s="3">
        <v>755</v>
      </c>
      <c r="G63" s="5">
        <v>41.8</v>
      </c>
      <c r="H63" s="5">
        <v>32.9</v>
      </c>
      <c r="I63" s="5">
        <v>-0.6</v>
      </c>
      <c r="J63" s="5">
        <v>2.4</v>
      </c>
      <c r="K63" s="5">
        <v>98</v>
      </c>
      <c r="L63" s="5">
        <v>20.6</v>
      </c>
      <c r="M63" s="5">
        <v>36.799999999999997</v>
      </c>
      <c r="N63" s="5">
        <v>128.69999999999999</v>
      </c>
      <c r="O63" s="5">
        <v>399.6</v>
      </c>
    </row>
    <row r="64" spans="1:15" s="1" customFormat="1" ht="15.5" x14ac:dyDescent="0.35">
      <c r="A64" s="4">
        <v>44165</v>
      </c>
      <c r="B64" s="7">
        <v>1630</v>
      </c>
      <c r="C64" s="8">
        <v>16695</v>
      </c>
      <c r="D64" s="3">
        <v>888</v>
      </c>
      <c r="E64" s="3">
        <v>855</v>
      </c>
      <c r="F64" s="3">
        <v>725</v>
      </c>
      <c r="G64" s="5">
        <v>46.2</v>
      </c>
      <c r="H64" s="5">
        <v>34.5</v>
      </c>
      <c r="I64" s="5">
        <v>-4</v>
      </c>
      <c r="J64" s="5">
        <v>-1.4</v>
      </c>
      <c r="K64" s="5">
        <v>96.3</v>
      </c>
      <c r="L64" s="5">
        <v>17.399999999999999</v>
      </c>
      <c r="M64" s="5">
        <v>49</v>
      </c>
      <c r="N64" s="5">
        <v>129.5</v>
      </c>
      <c r="O64" s="5">
        <v>1573.9</v>
      </c>
    </row>
    <row r="65" spans="1:15" s="1" customFormat="1" ht="15.5" x14ac:dyDescent="0.35">
      <c r="A65" s="4">
        <v>44166</v>
      </c>
      <c r="B65" s="7">
        <v>330</v>
      </c>
      <c r="C65" s="8">
        <v>16830</v>
      </c>
      <c r="D65" s="3">
        <v>940</v>
      </c>
      <c r="E65" s="3">
        <v>828</v>
      </c>
      <c r="F65" s="3">
        <v>435</v>
      </c>
      <c r="G65" s="5">
        <v>38</v>
      </c>
      <c r="H65" s="5">
        <v>27.3</v>
      </c>
      <c r="I65" s="5">
        <v>1.5</v>
      </c>
      <c r="J65" s="5">
        <v>4</v>
      </c>
      <c r="K65" s="5">
        <v>97.3</v>
      </c>
      <c r="L65" s="5">
        <v>41</v>
      </c>
      <c r="M65" s="5">
        <v>34.4</v>
      </c>
      <c r="N65" s="5">
        <v>80.900000000000006</v>
      </c>
      <c r="O65" s="5">
        <v>23.8</v>
      </c>
    </row>
    <row r="66" spans="1:15" s="1" customFormat="1" ht="15.5" x14ac:dyDescent="0.35">
      <c r="A66" s="4">
        <v>44166</v>
      </c>
      <c r="B66" s="7">
        <v>1530</v>
      </c>
      <c r="C66" s="8">
        <v>17950</v>
      </c>
      <c r="D66" s="3">
        <v>862</v>
      </c>
      <c r="E66" s="3">
        <v>775</v>
      </c>
      <c r="F66" s="3">
        <v>525</v>
      </c>
      <c r="G66" s="5">
        <v>41.9</v>
      </c>
      <c r="H66" s="5">
        <v>-2.4</v>
      </c>
      <c r="I66" s="5">
        <v>-1.3</v>
      </c>
      <c r="J66" s="5">
        <v>1.1000000000000001</v>
      </c>
      <c r="K66" s="5">
        <v>93.1</v>
      </c>
      <c r="L66" s="5">
        <v>62.7</v>
      </c>
      <c r="M66" s="5">
        <v>45.9</v>
      </c>
      <c r="N66" s="5">
        <v>107.9</v>
      </c>
      <c r="O66" s="5">
        <v>360.2</v>
      </c>
    </row>
    <row r="67" spans="1:15" s="1" customFormat="1" ht="15.5" x14ac:dyDescent="0.35">
      <c r="A67" s="4">
        <v>44167</v>
      </c>
      <c r="B67" s="7">
        <v>330</v>
      </c>
      <c r="C67" s="8">
        <v>17130</v>
      </c>
      <c r="D67" s="3">
        <v>940</v>
      </c>
      <c r="E67" s="3">
        <v>875</v>
      </c>
      <c r="F67" s="3" t="s">
        <v>14</v>
      </c>
      <c r="G67" s="5">
        <v>39</v>
      </c>
      <c r="H67" s="5">
        <v>-4.3</v>
      </c>
      <c r="I67" s="5">
        <v>1.5</v>
      </c>
      <c r="J67" s="5">
        <v>3.7</v>
      </c>
      <c r="K67" s="5">
        <v>92.6</v>
      </c>
      <c r="L67" s="5">
        <v>60</v>
      </c>
      <c r="M67" s="5">
        <v>29.9</v>
      </c>
      <c r="N67" s="5">
        <v>-108.7</v>
      </c>
      <c r="O67" s="5" t="s">
        <v>14</v>
      </c>
    </row>
    <row r="68" spans="1:15" s="1" customFormat="1" ht="15.5" x14ac:dyDescent="0.35">
      <c r="A68" s="4">
        <v>44167</v>
      </c>
      <c r="B68" s="7">
        <v>1630</v>
      </c>
      <c r="C68" s="8">
        <v>16680</v>
      </c>
      <c r="D68" s="3">
        <v>825</v>
      </c>
      <c r="E68" s="3">
        <v>710</v>
      </c>
      <c r="F68" s="3" t="s">
        <v>14</v>
      </c>
      <c r="G68" s="5">
        <v>37.799999999999997</v>
      </c>
      <c r="H68" s="5">
        <v>16.899999999999999</v>
      </c>
      <c r="I68" s="5">
        <v>0.4</v>
      </c>
      <c r="J68" s="5">
        <v>1.1000000000000001</v>
      </c>
      <c r="K68" s="5">
        <v>95.1</v>
      </c>
      <c r="L68" s="5">
        <v>48</v>
      </c>
      <c r="M68" s="5">
        <v>41.9</v>
      </c>
      <c r="N68" s="5">
        <v>-16.3</v>
      </c>
      <c r="O68" s="5" t="s">
        <v>14</v>
      </c>
    </row>
    <row r="69" spans="1:15" s="1" customFormat="1" ht="15.5" x14ac:dyDescent="0.35">
      <c r="A69" s="4">
        <v>44168</v>
      </c>
      <c r="B69" s="7">
        <v>530</v>
      </c>
      <c r="C69" s="8">
        <v>16100</v>
      </c>
      <c r="D69" s="3">
        <v>940</v>
      </c>
      <c r="E69" s="3">
        <v>742</v>
      </c>
      <c r="F69" s="3" t="s">
        <v>14</v>
      </c>
      <c r="G69" s="5">
        <v>33.799999999999997</v>
      </c>
      <c r="H69" s="5">
        <v>4.5</v>
      </c>
      <c r="I69" s="5">
        <v>2.9</v>
      </c>
      <c r="J69" s="5">
        <v>7.5</v>
      </c>
      <c r="K69" s="5">
        <v>94.8</v>
      </c>
      <c r="L69" s="5">
        <v>63</v>
      </c>
      <c r="M69" s="5">
        <v>23.5</v>
      </c>
      <c r="N69" s="5">
        <v>-99.6</v>
      </c>
      <c r="O69" s="5" t="s">
        <v>14</v>
      </c>
    </row>
    <row r="70" spans="1:15" s="1" customFormat="1" ht="15.5" x14ac:dyDescent="0.35">
      <c r="A70" s="4">
        <v>44168</v>
      </c>
      <c r="B70" s="7">
        <v>1630</v>
      </c>
      <c r="C70" s="8">
        <v>16300</v>
      </c>
      <c r="D70" s="3">
        <v>860</v>
      </c>
      <c r="E70" s="3">
        <v>730</v>
      </c>
      <c r="F70" s="3" t="s">
        <v>14</v>
      </c>
      <c r="G70" s="5">
        <v>32.200000000000003</v>
      </c>
      <c r="H70" s="5">
        <v>3.1</v>
      </c>
      <c r="I70" s="5">
        <v>1.6</v>
      </c>
      <c r="J70" s="5">
        <v>7.7</v>
      </c>
      <c r="K70" s="5">
        <v>93.5</v>
      </c>
      <c r="L70" s="5">
        <v>75</v>
      </c>
      <c r="M70" s="5">
        <v>34</v>
      </c>
      <c r="N70" s="5">
        <v>-232</v>
      </c>
      <c r="O70" s="5" t="s">
        <v>14</v>
      </c>
    </row>
    <row r="71" spans="1:15" s="1" customFormat="1" ht="15.5" x14ac:dyDescent="0.35">
      <c r="A71" s="4">
        <v>44169</v>
      </c>
      <c r="B71" s="7">
        <v>430</v>
      </c>
      <c r="C71" s="8">
        <v>17110</v>
      </c>
      <c r="D71" s="3">
        <v>942</v>
      </c>
      <c r="E71" s="3">
        <v>695</v>
      </c>
      <c r="F71" s="3" t="s">
        <v>14</v>
      </c>
      <c r="G71" s="5">
        <v>35.6</v>
      </c>
      <c r="H71" s="5">
        <v>-3.3</v>
      </c>
      <c r="I71" s="5">
        <v>2.7</v>
      </c>
      <c r="J71" s="5">
        <v>6</v>
      </c>
      <c r="K71" s="5">
        <v>90.8</v>
      </c>
      <c r="L71" s="5">
        <v>79</v>
      </c>
      <c r="M71" s="5">
        <v>28</v>
      </c>
      <c r="N71" s="5">
        <v>-173.7</v>
      </c>
      <c r="O71" s="5" t="s">
        <v>14</v>
      </c>
    </row>
    <row r="72" spans="1:15" s="1" customFormat="1" ht="15.5" x14ac:dyDescent="0.35">
      <c r="A72" s="4">
        <v>44169</v>
      </c>
      <c r="B72" s="7">
        <v>1630</v>
      </c>
      <c r="C72" s="8">
        <v>16880</v>
      </c>
      <c r="D72" s="3">
        <v>870</v>
      </c>
      <c r="E72" s="3">
        <v>785</v>
      </c>
      <c r="F72" s="3">
        <v>610</v>
      </c>
      <c r="G72" s="5">
        <v>41.8</v>
      </c>
      <c r="H72" s="5">
        <v>6.7</v>
      </c>
      <c r="I72" s="5">
        <v>-2.1</v>
      </c>
      <c r="J72" s="5">
        <v>2.2999999999999998</v>
      </c>
      <c r="K72" s="5">
        <v>95.4</v>
      </c>
      <c r="L72" s="5">
        <v>64</v>
      </c>
      <c r="M72" s="5">
        <v>44.5</v>
      </c>
      <c r="N72" s="5">
        <v>-38.6</v>
      </c>
      <c r="O72" s="5">
        <v>346.4</v>
      </c>
    </row>
    <row r="73" spans="1:15" ht="15.5" x14ac:dyDescent="0.35">
      <c r="A73" s="4">
        <v>44172</v>
      </c>
      <c r="B73" s="7">
        <v>1330</v>
      </c>
      <c r="C73" s="8">
        <v>16630</v>
      </c>
      <c r="D73" s="3">
        <v>830</v>
      </c>
      <c r="E73" s="3">
        <v>740</v>
      </c>
      <c r="F73" s="3">
        <v>610</v>
      </c>
      <c r="G73" s="5">
        <v>39.799999999999997</v>
      </c>
      <c r="H73" s="5">
        <v>1.1000000000000001</v>
      </c>
      <c r="I73" s="5">
        <v>-1.7</v>
      </c>
      <c r="J73" s="5">
        <v>3.8</v>
      </c>
      <c r="K73" s="5">
        <v>95.8</v>
      </c>
      <c r="L73" s="5">
        <v>80</v>
      </c>
      <c r="M73" s="5">
        <v>44.8</v>
      </c>
      <c r="N73" s="5">
        <v>-132.4</v>
      </c>
      <c r="O73" s="5">
        <v>729</v>
      </c>
    </row>
  </sheetData>
  <autoFilter ref="A1:P73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71"/>
  <sheetViews>
    <sheetView zoomScale="85" zoomScaleNormal="85" workbookViewId="0">
      <pane ySplit="1" topLeftCell="A2" activePane="bottomLeft" state="frozen"/>
      <selection pane="bottomLeft" activeCell="P161" sqref="P161"/>
    </sheetView>
  </sheetViews>
  <sheetFormatPr defaultRowHeight="14.5" x14ac:dyDescent="0.35"/>
  <cols>
    <col min="1" max="1" width="13.7265625" bestFit="1" customWidth="1"/>
    <col min="2" max="13" width="9.1796875" style="9"/>
    <col min="14" max="14" width="9.54296875" style="9" bestFit="1" customWidth="1"/>
    <col min="15" max="15" width="9.1796875" style="9"/>
  </cols>
  <sheetData>
    <row r="1" spans="1:15" s="1" customFormat="1" ht="15.5" x14ac:dyDescent="0.35">
      <c r="A1" s="2" t="s">
        <v>0</v>
      </c>
      <c r="B1" s="2" t="s">
        <v>1</v>
      </c>
      <c r="C1" s="2" t="s">
        <v>15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5.5" x14ac:dyDescent="0.35">
      <c r="A2" s="4">
        <v>44209</v>
      </c>
      <c r="B2" s="7">
        <v>530</v>
      </c>
      <c r="C2" s="8">
        <v>16317</v>
      </c>
      <c r="D2" s="8">
        <v>940</v>
      </c>
      <c r="E2" s="3">
        <v>800</v>
      </c>
      <c r="F2" s="3"/>
      <c r="G2" s="3">
        <v>30.4</v>
      </c>
      <c r="H2" s="5">
        <v>9.5</v>
      </c>
      <c r="I2" s="5">
        <v>3.1</v>
      </c>
      <c r="J2" s="5">
        <v>5.9</v>
      </c>
      <c r="K2" s="5">
        <v>94.9</v>
      </c>
      <c r="L2" s="5">
        <v>66</v>
      </c>
      <c r="M2" s="5">
        <v>25.1</v>
      </c>
      <c r="N2" s="5">
        <v>-398.7</v>
      </c>
      <c r="O2" s="5" t="s">
        <v>14</v>
      </c>
    </row>
    <row r="3" spans="1:15" ht="15.5" x14ac:dyDescent="0.35">
      <c r="A3" s="4">
        <v>44210</v>
      </c>
      <c r="B3" s="7">
        <v>530</v>
      </c>
      <c r="C3" s="8">
        <v>16970</v>
      </c>
      <c r="D3" s="8">
        <v>942</v>
      </c>
      <c r="E3" s="3">
        <v>790</v>
      </c>
      <c r="F3" s="3"/>
      <c r="G3" s="3">
        <v>35.799999999999997</v>
      </c>
      <c r="H3" s="5">
        <v>4.7</v>
      </c>
      <c r="I3" s="5">
        <v>3.4</v>
      </c>
      <c r="J3" s="5">
        <v>9.1</v>
      </c>
      <c r="K3" s="5">
        <v>94.4</v>
      </c>
      <c r="L3" s="5">
        <v>59</v>
      </c>
      <c r="M3" s="5">
        <v>28.5</v>
      </c>
      <c r="N3" s="5">
        <v>1.2</v>
      </c>
      <c r="O3" s="5" t="s">
        <v>14</v>
      </c>
    </row>
    <row r="4" spans="1:15" ht="15.5" x14ac:dyDescent="0.35">
      <c r="A4" s="4">
        <v>44237</v>
      </c>
      <c r="B4" s="7">
        <v>1730</v>
      </c>
      <c r="C4" s="8">
        <v>17245</v>
      </c>
      <c r="D4" s="8">
        <v>890</v>
      </c>
      <c r="E4" s="3">
        <v>835</v>
      </c>
      <c r="F4" s="3">
        <v>750</v>
      </c>
      <c r="G4" s="3">
        <v>32.799999999999997</v>
      </c>
      <c r="H4" s="5">
        <v>-14.2</v>
      </c>
      <c r="I4" s="5">
        <v>-2.2999999999999998</v>
      </c>
      <c r="J4" s="5">
        <v>12.4</v>
      </c>
      <c r="K4" s="5">
        <v>93.3</v>
      </c>
      <c r="L4" s="5">
        <v>92.3</v>
      </c>
      <c r="M4" s="5">
        <v>35.9</v>
      </c>
      <c r="N4" s="5">
        <v>-332.4</v>
      </c>
      <c r="O4" s="5" t="s">
        <v>14</v>
      </c>
    </row>
    <row r="5" spans="1:15" ht="15.5" x14ac:dyDescent="0.35">
      <c r="A5" s="4">
        <v>44238</v>
      </c>
      <c r="B5" s="7">
        <v>1730</v>
      </c>
      <c r="C5" s="8">
        <v>17466</v>
      </c>
      <c r="D5" s="8">
        <v>870</v>
      </c>
      <c r="E5" s="3">
        <v>775</v>
      </c>
      <c r="F5" s="3">
        <v>495</v>
      </c>
      <c r="G5" s="3">
        <v>35.700000000000003</v>
      </c>
      <c r="H5" s="5">
        <v>-7.9</v>
      </c>
      <c r="I5" s="5">
        <v>0.3</v>
      </c>
      <c r="J5" s="5">
        <v>5.7</v>
      </c>
      <c r="K5" s="5">
        <v>93.8</v>
      </c>
      <c r="L5" s="5">
        <v>89</v>
      </c>
      <c r="M5" s="5">
        <v>37.200000000000003</v>
      </c>
      <c r="N5" s="5">
        <v>-30.3</v>
      </c>
      <c r="O5" s="5">
        <v>213.9</v>
      </c>
    </row>
    <row r="6" spans="1:15" ht="15.5" x14ac:dyDescent="0.35">
      <c r="A6" s="4">
        <v>44239</v>
      </c>
      <c r="B6" s="7">
        <v>1730</v>
      </c>
      <c r="C6" s="8">
        <v>17087</v>
      </c>
      <c r="D6" s="8">
        <v>810</v>
      </c>
      <c r="E6" s="3">
        <v>665</v>
      </c>
      <c r="F6" s="3"/>
      <c r="G6" s="3">
        <v>38</v>
      </c>
      <c r="H6" s="5">
        <v>-8.1999999999999993</v>
      </c>
      <c r="I6" s="5">
        <v>2.9</v>
      </c>
      <c r="J6" s="5">
        <v>3.7</v>
      </c>
      <c r="K6" s="5">
        <v>90.5</v>
      </c>
      <c r="L6" s="5">
        <v>86</v>
      </c>
      <c r="M6" s="5">
        <v>41.4</v>
      </c>
      <c r="N6" s="5">
        <v>-212.2</v>
      </c>
      <c r="O6" s="5" t="s">
        <v>14</v>
      </c>
    </row>
    <row r="7" spans="1:15" ht="15.5" x14ac:dyDescent="0.35">
      <c r="A7" s="4">
        <v>44240</v>
      </c>
      <c r="B7" s="7">
        <v>1730</v>
      </c>
      <c r="C7" s="8">
        <v>16427</v>
      </c>
      <c r="D7" s="8">
        <v>840</v>
      </c>
      <c r="E7" s="3">
        <v>700</v>
      </c>
      <c r="F7" s="3">
        <v>550</v>
      </c>
      <c r="G7" s="3">
        <v>38.1</v>
      </c>
      <c r="H7" s="5">
        <v>-12.8</v>
      </c>
      <c r="I7" s="5">
        <v>-1</v>
      </c>
      <c r="J7" s="5">
        <v>4</v>
      </c>
      <c r="K7" s="5">
        <v>92.2</v>
      </c>
      <c r="L7" s="5">
        <v>81.8</v>
      </c>
      <c r="M7" s="5">
        <v>38.9</v>
      </c>
      <c r="N7" s="5">
        <v>-112.4</v>
      </c>
      <c r="O7" s="5" t="s">
        <v>14</v>
      </c>
    </row>
    <row r="8" spans="1:15" ht="15.5" x14ac:dyDescent="0.35">
      <c r="A8" s="4">
        <v>44241</v>
      </c>
      <c r="B8" s="7">
        <v>1730</v>
      </c>
      <c r="C8" s="8">
        <v>16546</v>
      </c>
      <c r="D8" s="8">
        <v>880</v>
      </c>
      <c r="E8" s="3">
        <v>800</v>
      </c>
      <c r="F8" s="3">
        <v>600</v>
      </c>
      <c r="G8" s="3">
        <v>38.299999999999997</v>
      </c>
      <c r="H8" s="5">
        <v>6.4</v>
      </c>
      <c r="I8" s="5">
        <v>-2.6</v>
      </c>
      <c r="J8" s="5">
        <v>4.4000000000000004</v>
      </c>
      <c r="K8" s="5">
        <v>94.5</v>
      </c>
      <c r="L8" s="5">
        <v>67.8</v>
      </c>
      <c r="M8" s="5">
        <v>36.700000000000003</v>
      </c>
      <c r="N8" s="5">
        <v>-223.5</v>
      </c>
      <c r="O8" s="5">
        <v>213.5</v>
      </c>
    </row>
    <row r="9" spans="1:15" ht="15.5" x14ac:dyDescent="0.35">
      <c r="A9" s="4">
        <v>44242</v>
      </c>
      <c r="B9" s="7">
        <v>1730</v>
      </c>
      <c r="C9" s="8">
        <v>16328</v>
      </c>
      <c r="D9" s="8">
        <v>915</v>
      </c>
      <c r="E9" s="3">
        <v>875</v>
      </c>
      <c r="F9" s="3">
        <v>800</v>
      </c>
      <c r="G9" s="3">
        <v>39.9</v>
      </c>
      <c r="H9" s="5">
        <v>9.6</v>
      </c>
      <c r="I9" s="5">
        <v>-5.4</v>
      </c>
      <c r="J9" s="5">
        <v>3.5</v>
      </c>
      <c r="K9" s="5">
        <v>96.2</v>
      </c>
      <c r="L9" s="5">
        <v>61.4</v>
      </c>
      <c r="M9" s="5">
        <v>35.799999999999997</v>
      </c>
      <c r="N9" s="5">
        <v>28.2</v>
      </c>
      <c r="O9" s="5" t="s">
        <v>14</v>
      </c>
    </row>
    <row r="10" spans="1:15" ht="15.5" x14ac:dyDescent="0.35">
      <c r="A10" s="4">
        <v>44243</v>
      </c>
      <c r="B10" s="7">
        <v>1730</v>
      </c>
      <c r="C10" s="8">
        <v>15704</v>
      </c>
      <c r="D10" s="8">
        <v>990</v>
      </c>
      <c r="E10" s="3">
        <v>820</v>
      </c>
      <c r="F10" s="3">
        <v>750</v>
      </c>
      <c r="G10" s="3">
        <v>42.8</v>
      </c>
      <c r="H10" s="5">
        <v>11</v>
      </c>
      <c r="I10" s="5">
        <v>-4.2</v>
      </c>
      <c r="J10" s="5">
        <v>-2.6</v>
      </c>
      <c r="K10" s="5">
        <v>98.4</v>
      </c>
      <c r="L10" s="5">
        <v>62.1</v>
      </c>
      <c r="M10" s="5">
        <v>34.9</v>
      </c>
      <c r="N10" s="5">
        <v>138.5</v>
      </c>
      <c r="O10" s="5" t="s">
        <v>14</v>
      </c>
    </row>
    <row r="11" spans="1:15" ht="15.5" x14ac:dyDescent="0.35">
      <c r="A11" s="4">
        <v>44244</v>
      </c>
      <c r="B11" s="7">
        <v>1730</v>
      </c>
      <c r="C11" s="8">
        <v>14916</v>
      </c>
      <c r="D11" s="8">
        <v>992</v>
      </c>
      <c r="E11" s="3">
        <v>835</v>
      </c>
      <c r="F11" s="3">
        <v>755</v>
      </c>
      <c r="G11" s="3">
        <v>48.1</v>
      </c>
      <c r="H11" s="5">
        <v>25.6</v>
      </c>
      <c r="I11" s="5">
        <v>-3.8</v>
      </c>
      <c r="J11" s="5">
        <v>-1.6</v>
      </c>
      <c r="K11" s="5">
        <v>97.9</v>
      </c>
      <c r="L11" s="5">
        <v>45.7</v>
      </c>
      <c r="M11" s="5">
        <v>44.1</v>
      </c>
      <c r="N11" s="5">
        <v>107.8</v>
      </c>
      <c r="O11" s="5">
        <v>524.20000000000005</v>
      </c>
    </row>
    <row r="12" spans="1:15" ht="15.5" x14ac:dyDescent="0.35">
      <c r="A12" s="4">
        <v>44245</v>
      </c>
      <c r="B12" s="7">
        <v>1730</v>
      </c>
      <c r="C12" s="8">
        <v>13724</v>
      </c>
      <c r="D12" s="8">
        <v>920</v>
      </c>
      <c r="E12" s="3">
        <v>870</v>
      </c>
      <c r="F12" s="3">
        <v>840</v>
      </c>
      <c r="G12" s="3">
        <v>47.5</v>
      </c>
      <c r="H12" s="5">
        <v>30.7</v>
      </c>
      <c r="I12" s="5">
        <v>-7.8</v>
      </c>
      <c r="J12" s="5">
        <v>-0.8</v>
      </c>
      <c r="K12" s="5">
        <v>99.3</v>
      </c>
      <c r="L12" s="5">
        <v>52.2</v>
      </c>
      <c r="M12" s="5">
        <v>43.7</v>
      </c>
      <c r="N12" s="5">
        <v>155.80000000000001</v>
      </c>
      <c r="O12" s="5">
        <v>1516.1</v>
      </c>
    </row>
    <row r="13" spans="1:15" ht="15.5" x14ac:dyDescent="0.35">
      <c r="A13" s="4">
        <v>44246</v>
      </c>
      <c r="B13" s="7">
        <v>1730</v>
      </c>
      <c r="C13" s="8">
        <v>12312</v>
      </c>
      <c r="D13" s="8">
        <v>850</v>
      </c>
      <c r="E13" s="3">
        <v>820</v>
      </c>
      <c r="F13" s="3">
        <v>795</v>
      </c>
      <c r="G13" s="3">
        <v>46.2</v>
      </c>
      <c r="H13" s="5">
        <v>36.1</v>
      </c>
      <c r="I13" s="5">
        <v>-2.8</v>
      </c>
      <c r="J13" s="5">
        <v>-0.7</v>
      </c>
      <c r="K13" s="5">
        <v>98</v>
      </c>
      <c r="L13" s="5">
        <v>43.2</v>
      </c>
      <c r="M13" s="5">
        <v>43.4</v>
      </c>
      <c r="N13" s="5">
        <v>146.69999999999999</v>
      </c>
      <c r="O13" s="5">
        <v>617.9</v>
      </c>
    </row>
    <row r="14" spans="1:15" ht="15.5" x14ac:dyDescent="0.35">
      <c r="A14" s="4">
        <v>44247</v>
      </c>
      <c r="B14" s="7">
        <v>1730</v>
      </c>
      <c r="C14" s="8">
        <v>12464</v>
      </c>
      <c r="D14" s="8">
        <v>860</v>
      </c>
      <c r="E14" s="3">
        <v>822</v>
      </c>
      <c r="F14" s="3">
        <v>795</v>
      </c>
      <c r="G14" s="3">
        <v>36</v>
      </c>
      <c r="H14" s="5">
        <v>28</v>
      </c>
      <c r="I14" s="5">
        <v>1.9</v>
      </c>
      <c r="J14" s="5">
        <v>4.9000000000000004</v>
      </c>
      <c r="K14" s="5">
        <v>98.7</v>
      </c>
      <c r="L14" s="5">
        <v>42.4</v>
      </c>
      <c r="M14" s="5">
        <v>38.4</v>
      </c>
      <c r="N14" s="5">
        <v>-172.4</v>
      </c>
      <c r="O14" s="5" t="s">
        <v>14</v>
      </c>
    </row>
    <row r="15" spans="1:15" ht="15.5" x14ac:dyDescent="0.35">
      <c r="A15" s="4">
        <v>44248</v>
      </c>
      <c r="B15" s="7">
        <v>1730</v>
      </c>
      <c r="C15" s="8">
        <v>13751</v>
      </c>
      <c r="D15" s="8">
        <v>835</v>
      </c>
      <c r="E15" s="3">
        <v>800</v>
      </c>
      <c r="F15" s="3">
        <v>776</v>
      </c>
      <c r="G15" s="3">
        <v>39</v>
      </c>
      <c r="H15" s="5">
        <v>28</v>
      </c>
      <c r="I15" s="5">
        <v>0</v>
      </c>
      <c r="J15" s="5">
        <v>3.3</v>
      </c>
      <c r="K15" s="5">
        <v>98.6</v>
      </c>
      <c r="L15" s="5">
        <v>45.2</v>
      </c>
      <c r="M15" s="5">
        <v>44.1</v>
      </c>
      <c r="N15" s="5">
        <v>71.8</v>
      </c>
      <c r="O15" s="5">
        <v>342.5</v>
      </c>
    </row>
    <row r="16" spans="1:15" ht="15.5" x14ac:dyDescent="0.35">
      <c r="A16" s="4">
        <v>44249</v>
      </c>
      <c r="B16" s="7">
        <v>530</v>
      </c>
      <c r="C16" s="8">
        <v>13668</v>
      </c>
      <c r="D16" s="8">
        <v>970</v>
      </c>
      <c r="E16" s="3">
        <v>885</v>
      </c>
      <c r="F16" s="3">
        <v>819</v>
      </c>
      <c r="G16" s="3">
        <v>40.799999999999997</v>
      </c>
      <c r="H16" s="5">
        <v>31.1</v>
      </c>
      <c r="I16" s="5">
        <v>-2.1</v>
      </c>
      <c r="J16" s="5">
        <v>2.5</v>
      </c>
      <c r="K16" s="5">
        <v>97.4</v>
      </c>
      <c r="L16" s="5">
        <v>30.2</v>
      </c>
      <c r="M16" s="5">
        <v>32.9</v>
      </c>
      <c r="N16" s="5">
        <v>94.4</v>
      </c>
      <c r="O16" s="5">
        <v>626.1</v>
      </c>
    </row>
    <row r="17" spans="1:29" ht="15.5" x14ac:dyDescent="0.35">
      <c r="A17" s="4">
        <v>44249</v>
      </c>
      <c r="B17" s="7">
        <v>1730</v>
      </c>
      <c r="C17" s="8">
        <v>14107</v>
      </c>
      <c r="D17" s="8">
        <v>872</v>
      </c>
      <c r="E17" s="3">
        <v>810</v>
      </c>
      <c r="F17" s="3">
        <v>770</v>
      </c>
      <c r="G17" s="3">
        <v>48.9</v>
      </c>
      <c r="H17" s="5">
        <v>4.8</v>
      </c>
      <c r="I17" s="5">
        <v>-5.6</v>
      </c>
      <c r="J17" s="5">
        <v>-1.5</v>
      </c>
      <c r="K17" s="5">
        <v>97.2</v>
      </c>
      <c r="L17" s="5">
        <v>15.3</v>
      </c>
      <c r="M17" s="5">
        <v>45</v>
      </c>
      <c r="N17" s="5">
        <v>36.299999999999997</v>
      </c>
      <c r="O17" s="5">
        <v>568.6</v>
      </c>
    </row>
    <row r="18" spans="1:29" ht="15.5" x14ac:dyDescent="0.35">
      <c r="A18" s="4">
        <v>44250</v>
      </c>
      <c r="B18" s="7">
        <v>1730</v>
      </c>
      <c r="C18" s="8">
        <v>14305</v>
      </c>
      <c r="D18" s="8">
        <v>878</v>
      </c>
      <c r="E18" s="3">
        <v>800</v>
      </c>
      <c r="F18" s="3">
        <v>740</v>
      </c>
      <c r="G18" s="3">
        <v>45.7</v>
      </c>
      <c r="H18" s="5">
        <v>31.9</v>
      </c>
      <c r="I18" s="5">
        <v>-2.9</v>
      </c>
      <c r="J18" s="5">
        <v>-0.2</v>
      </c>
      <c r="K18" s="5">
        <v>96.1</v>
      </c>
      <c r="L18" s="5">
        <v>32.700000000000003</v>
      </c>
      <c r="M18" s="5">
        <v>44.5</v>
      </c>
      <c r="N18" s="5">
        <v>151.30000000000001</v>
      </c>
      <c r="O18" s="5">
        <v>416.8</v>
      </c>
    </row>
    <row r="19" spans="1:29" ht="15.5" x14ac:dyDescent="0.35">
      <c r="A19" s="4">
        <v>44251</v>
      </c>
      <c r="B19" s="7">
        <v>1730</v>
      </c>
      <c r="C19" s="8">
        <v>14754</v>
      </c>
      <c r="D19" s="8">
        <v>840</v>
      </c>
      <c r="E19" s="3">
        <v>780</v>
      </c>
      <c r="F19" s="3">
        <v>734</v>
      </c>
      <c r="G19" s="3">
        <v>48.2</v>
      </c>
      <c r="H19" s="5">
        <v>24.7</v>
      </c>
      <c r="I19" s="5">
        <v>-6</v>
      </c>
      <c r="J19" s="5">
        <v>-0.4</v>
      </c>
      <c r="K19" s="5">
        <v>98.5</v>
      </c>
      <c r="L19" s="5">
        <v>55.8</v>
      </c>
      <c r="M19" s="5">
        <v>48.5</v>
      </c>
      <c r="N19" s="5">
        <v>228.9</v>
      </c>
      <c r="O19" s="5" t="s">
        <v>14</v>
      </c>
    </row>
    <row r="20" spans="1:29" ht="15.5" x14ac:dyDescent="0.35">
      <c r="A20" s="4">
        <v>44252</v>
      </c>
      <c r="B20" s="7">
        <v>1730</v>
      </c>
      <c r="C20" s="8">
        <v>15203</v>
      </c>
      <c r="D20" s="8">
        <v>912</v>
      </c>
      <c r="E20" s="3">
        <v>838</v>
      </c>
      <c r="F20" s="3">
        <v>792</v>
      </c>
      <c r="G20" s="3">
        <v>47.6</v>
      </c>
      <c r="H20" s="5">
        <v>26.8</v>
      </c>
      <c r="I20" s="5">
        <v>-8</v>
      </c>
      <c r="J20" s="5">
        <v>-0.6</v>
      </c>
      <c r="K20" s="5">
        <v>97.6</v>
      </c>
      <c r="L20" s="5">
        <v>54.6</v>
      </c>
      <c r="M20" s="5">
        <v>46</v>
      </c>
      <c r="N20" s="5">
        <v>5.3</v>
      </c>
      <c r="O20" s="5" t="s">
        <v>14</v>
      </c>
    </row>
    <row r="21" spans="1:29" ht="15.5" x14ac:dyDescent="0.35">
      <c r="A21" s="4">
        <v>44253</v>
      </c>
      <c r="B21" s="7">
        <v>1730</v>
      </c>
      <c r="C21" s="8">
        <v>15338</v>
      </c>
      <c r="D21" s="8">
        <v>925</v>
      </c>
      <c r="E21" s="3">
        <v>812</v>
      </c>
      <c r="F21" s="3">
        <v>765</v>
      </c>
      <c r="G21" s="3">
        <v>33.5</v>
      </c>
      <c r="H21" s="5">
        <v>4.9000000000000004</v>
      </c>
      <c r="I21" s="5">
        <v>-6.2</v>
      </c>
      <c r="J21" s="5">
        <v>7.8</v>
      </c>
      <c r="K21" s="5">
        <v>97.5</v>
      </c>
      <c r="L21" s="5">
        <v>71.400000000000006</v>
      </c>
      <c r="M21" s="5">
        <v>32.5</v>
      </c>
      <c r="N21" s="5">
        <v>-365.7</v>
      </c>
      <c r="O21" s="5">
        <v>1471.7</v>
      </c>
    </row>
    <row r="22" spans="1:29" ht="15.5" x14ac:dyDescent="0.35">
      <c r="A22" s="4">
        <v>44254</v>
      </c>
      <c r="B22" s="7">
        <v>1730</v>
      </c>
      <c r="C22" s="8">
        <v>15246</v>
      </c>
      <c r="D22" s="8">
        <v>922</v>
      </c>
      <c r="E22" s="3">
        <v>820</v>
      </c>
      <c r="F22" s="3">
        <v>760</v>
      </c>
      <c r="G22" s="3">
        <v>39.4</v>
      </c>
      <c r="H22" s="5">
        <v>26.6</v>
      </c>
      <c r="I22" s="5">
        <v>-0.3</v>
      </c>
      <c r="J22" s="5">
        <v>4.0999999999999996</v>
      </c>
      <c r="K22" s="5">
        <v>98.8</v>
      </c>
      <c r="L22" s="5">
        <v>57.1</v>
      </c>
      <c r="M22" s="5" t="s">
        <v>16</v>
      </c>
      <c r="N22" s="5">
        <v>35.6</v>
      </c>
      <c r="O22" s="5" t="s">
        <v>14</v>
      </c>
    </row>
    <row r="23" spans="1:29" ht="15.5" x14ac:dyDescent="0.35">
      <c r="A23" s="4">
        <v>44255</v>
      </c>
      <c r="B23" s="7">
        <v>1730</v>
      </c>
      <c r="C23" s="8">
        <v>15302</v>
      </c>
      <c r="D23" s="8">
        <v>918</v>
      </c>
      <c r="E23" s="3">
        <v>811</v>
      </c>
      <c r="F23" s="3">
        <v>765</v>
      </c>
      <c r="G23" s="3">
        <v>41.3</v>
      </c>
      <c r="H23" s="5">
        <v>30.6</v>
      </c>
      <c r="I23" s="5">
        <v>-2.9</v>
      </c>
      <c r="J23" s="5">
        <v>2.2999999999999998</v>
      </c>
      <c r="K23" s="5">
        <v>53.1</v>
      </c>
      <c r="L23" s="5">
        <v>53.1</v>
      </c>
      <c r="M23" s="5">
        <v>43.8</v>
      </c>
      <c r="N23" s="5">
        <v>46.5</v>
      </c>
      <c r="O23" s="5">
        <v>2716.7</v>
      </c>
    </row>
    <row r="24" spans="1:29" ht="15.5" x14ac:dyDescent="0.35">
      <c r="A24" s="4">
        <v>44256</v>
      </c>
      <c r="B24" s="7">
        <v>1630</v>
      </c>
      <c r="C24" s="8">
        <v>14196</v>
      </c>
      <c r="D24" s="8">
        <v>955</v>
      </c>
      <c r="E24" s="3">
        <v>798</v>
      </c>
      <c r="F24" s="3">
        <v>848</v>
      </c>
      <c r="G24" s="3">
        <v>34</v>
      </c>
      <c r="H24" s="5">
        <v>23</v>
      </c>
      <c r="I24" s="5">
        <v>-4.2</v>
      </c>
      <c r="J24" s="5">
        <v>6.6</v>
      </c>
      <c r="K24" s="5">
        <v>98.9</v>
      </c>
      <c r="L24" s="5">
        <v>62.1</v>
      </c>
      <c r="M24" s="5">
        <v>35.799999999999997</v>
      </c>
      <c r="N24" s="5">
        <v>-111.4</v>
      </c>
      <c r="O24" s="5">
        <v>3054.5</v>
      </c>
    </row>
    <row r="25" spans="1:29" ht="15.5" x14ac:dyDescent="0.35">
      <c r="A25" s="4">
        <v>44257</v>
      </c>
      <c r="B25" s="7">
        <v>1630</v>
      </c>
      <c r="C25" s="8">
        <v>15249</v>
      </c>
      <c r="D25" s="8">
        <v>940</v>
      </c>
      <c r="E25" s="3">
        <v>830</v>
      </c>
      <c r="F25" s="3">
        <v>775</v>
      </c>
      <c r="G25" s="3">
        <v>38.700000000000003</v>
      </c>
      <c r="H25" s="5">
        <v>30.6</v>
      </c>
      <c r="I25" s="5">
        <v>-0.3</v>
      </c>
      <c r="J25" s="5">
        <v>4</v>
      </c>
      <c r="K25" s="5">
        <v>99.7</v>
      </c>
      <c r="L25" s="5">
        <v>60.4</v>
      </c>
      <c r="M25" s="5">
        <v>40.4</v>
      </c>
      <c r="N25" s="5">
        <v>-191</v>
      </c>
      <c r="O25" s="5" t="s">
        <v>14</v>
      </c>
    </row>
    <row r="26" spans="1:29" ht="15.5" x14ac:dyDescent="0.35">
      <c r="A26" s="4">
        <v>44258</v>
      </c>
      <c r="B26" s="7">
        <v>1800</v>
      </c>
      <c r="C26" s="8">
        <v>18992</v>
      </c>
      <c r="D26" s="8">
        <v>930</v>
      </c>
      <c r="E26" s="3">
        <v>850</v>
      </c>
      <c r="F26" s="3">
        <v>815</v>
      </c>
      <c r="G26" s="3">
        <v>37.299999999999997</v>
      </c>
      <c r="H26" s="5">
        <v>26.7</v>
      </c>
      <c r="I26" s="5">
        <v>-2.2999999999999998</v>
      </c>
      <c r="J26" s="5">
        <v>4.4000000000000004</v>
      </c>
      <c r="K26" s="5">
        <v>98.4</v>
      </c>
      <c r="L26" s="5">
        <v>57.9</v>
      </c>
      <c r="M26" s="5">
        <v>42</v>
      </c>
      <c r="N26" s="5">
        <v>67.900000000000006</v>
      </c>
      <c r="O26" s="5">
        <v>2485.8000000000002</v>
      </c>
    </row>
    <row r="27" spans="1:29" ht="15.5" x14ac:dyDescent="0.35">
      <c r="A27" s="4">
        <v>44259</v>
      </c>
      <c r="B27" s="7">
        <v>1630</v>
      </c>
      <c r="C27" s="8">
        <v>18219</v>
      </c>
      <c r="D27" s="8">
        <v>895</v>
      </c>
      <c r="E27" s="3">
        <v>815</v>
      </c>
      <c r="F27" s="3">
        <v>780</v>
      </c>
      <c r="G27" s="3">
        <v>33.700000000000003</v>
      </c>
      <c r="H27" s="5">
        <v>20.9</v>
      </c>
      <c r="I27" s="5">
        <v>-0.5</v>
      </c>
      <c r="J27" s="5">
        <v>7.3</v>
      </c>
      <c r="K27" s="5">
        <v>97.5</v>
      </c>
      <c r="L27" s="5">
        <v>68.7</v>
      </c>
      <c r="M27" s="5">
        <v>34.200000000000003</v>
      </c>
      <c r="N27" s="5">
        <v>-207.3</v>
      </c>
      <c r="O27" s="5" t="s">
        <v>14</v>
      </c>
    </row>
    <row r="28" spans="1:29" ht="15.5" x14ac:dyDescent="0.35">
      <c r="A28" s="4">
        <v>44260</v>
      </c>
      <c r="B28" s="7">
        <v>1730</v>
      </c>
      <c r="C28" s="8">
        <v>16688</v>
      </c>
      <c r="D28" s="8">
        <v>900</v>
      </c>
      <c r="E28" s="3">
        <v>795</v>
      </c>
      <c r="F28" s="3">
        <v>700</v>
      </c>
      <c r="G28" s="3">
        <v>37.6</v>
      </c>
      <c r="H28" s="5">
        <v>4.0999999999999996</v>
      </c>
      <c r="I28" s="5">
        <v>-3.5</v>
      </c>
      <c r="J28" s="5">
        <v>4.7</v>
      </c>
      <c r="K28" s="5">
        <v>94</v>
      </c>
      <c r="L28" s="5">
        <v>85.7</v>
      </c>
      <c r="M28" s="5">
        <v>39.299999999999997</v>
      </c>
      <c r="N28" s="5">
        <v>-35</v>
      </c>
      <c r="O28" s="5">
        <v>870.7</v>
      </c>
    </row>
    <row r="29" spans="1:29" ht="15.5" x14ac:dyDescent="0.35">
      <c r="A29" s="4">
        <v>44261</v>
      </c>
      <c r="B29" s="7">
        <v>1730</v>
      </c>
      <c r="C29" s="8">
        <v>15526</v>
      </c>
      <c r="D29" s="8">
        <v>950</v>
      </c>
      <c r="E29" s="3">
        <v>850</v>
      </c>
      <c r="F29" s="3">
        <v>750</v>
      </c>
      <c r="G29" s="3">
        <v>35.1</v>
      </c>
      <c r="H29" s="5">
        <v>6.2</v>
      </c>
      <c r="I29" s="5">
        <v>-1.3</v>
      </c>
      <c r="J29" s="5">
        <v>6.5</v>
      </c>
      <c r="K29" s="5">
        <v>97.3</v>
      </c>
      <c r="L29" s="5">
        <v>74.900000000000006</v>
      </c>
      <c r="M29" s="5">
        <v>35.200000000000003</v>
      </c>
      <c r="N29" s="5">
        <v>-214.4</v>
      </c>
      <c r="O29" s="4" t="s">
        <v>14</v>
      </c>
      <c r="P29" s="7"/>
      <c r="Q29" s="8"/>
      <c r="R29" s="8"/>
      <c r="S29" s="3"/>
      <c r="T29" s="3"/>
      <c r="U29" s="3"/>
      <c r="V29" s="5"/>
      <c r="W29" s="5"/>
      <c r="X29" s="5"/>
      <c r="Y29" s="5"/>
      <c r="Z29" s="5"/>
      <c r="AA29" s="5"/>
      <c r="AB29" s="5"/>
      <c r="AC29" s="5"/>
    </row>
    <row r="30" spans="1:29" ht="15.5" x14ac:dyDescent="0.35">
      <c r="A30" s="4">
        <v>44262</v>
      </c>
      <c r="B30" s="7">
        <v>1700</v>
      </c>
      <c r="C30" s="8">
        <v>16915</v>
      </c>
      <c r="D30" s="8">
        <v>899</v>
      </c>
      <c r="E30" s="3">
        <v>795</v>
      </c>
      <c r="F30" s="3">
        <v>742</v>
      </c>
      <c r="G30" s="3">
        <v>35</v>
      </c>
      <c r="H30" s="5">
        <v>13</v>
      </c>
      <c r="I30" s="5">
        <v>-3.2</v>
      </c>
      <c r="J30" s="5">
        <v>6</v>
      </c>
      <c r="K30" s="5">
        <v>98.7</v>
      </c>
      <c r="L30" s="5">
        <v>78.5</v>
      </c>
      <c r="M30" s="5">
        <v>38</v>
      </c>
      <c r="N30" s="5">
        <v>-149.9</v>
      </c>
      <c r="O30" s="5" t="s">
        <v>14</v>
      </c>
    </row>
    <row r="31" spans="1:29" ht="15.5" x14ac:dyDescent="0.35">
      <c r="A31" s="4">
        <v>44263</v>
      </c>
      <c r="B31" s="7">
        <v>1530</v>
      </c>
      <c r="C31" s="8">
        <v>17404</v>
      </c>
      <c r="D31" s="8">
        <v>938</v>
      </c>
      <c r="E31" s="3">
        <v>830</v>
      </c>
      <c r="F31" s="3">
        <v>785</v>
      </c>
      <c r="G31" s="3">
        <v>38</v>
      </c>
      <c r="H31" s="5">
        <v>22</v>
      </c>
      <c r="I31" s="5">
        <v>-5.2</v>
      </c>
      <c r="J31" s="5">
        <v>4.4000000000000004</v>
      </c>
      <c r="K31" s="5">
        <v>98.7</v>
      </c>
      <c r="L31" s="5"/>
      <c r="M31" s="5">
        <v>41.4</v>
      </c>
      <c r="N31" s="5">
        <v>-28.5</v>
      </c>
      <c r="O31" s="5">
        <v>3496.4</v>
      </c>
    </row>
    <row r="32" spans="1:29" ht="15.5" x14ac:dyDescent="0.35">
      <c r="A32" s="4">
        <v>44264</v>
      </c>
      <c r="B32" s="7">
        <v>1630</v>
      </c>
      <c r="C32" s="8">
        <v>17318</v>
      </c>
      <c r="D32" s="8">
        <v>925</v>
      </c>
      <c r="E32" s="3">
        <v>835</v>
      </c>
      <c r="F32" s="3">
        <v>798</v>
      </c>
      <c r="G32" s="3">
        <v>40</v>
      </c>
      <c r="H32" s="5">
        <v>24</v>
      </c>
      <c r="I32" s="5">
        <v>-4.7</v>
      </c>
      <c r="J32" s="5">
        <v>2.6</v>
      </c>
      <c r="K32" s="5">
        <v>96.7</v>
      </c>
      <c r="L32" s="5">
        <v>59.4</v>
      </c>
      <c r="M32" s="5">
        <v>44.8</v>
      </c>
      <c r="N32" s="5">
        <v>-126.3</v>
      </c>
      <c r="O32" s="5">
        <v>3117.4</v>
      </c>
    </row>
    <row r="33" spans="1:16" ht="15.5" x14ac:dyDescent="0.35">
      <c r="A33" s="4">
        <v>44265</v>
      </c>
      <c r="B33" s="7">
        <v>1700</v>
      </c>
      <c r="C33" s="8">
        <v>16513</v>
      </c>
      <c r="D33" s="8">
        <v>925</v>
      </c>
      <c r="E33" s="3">
        <v>840</v>
      </c>
      <c r="F33" s="3">
        <v>785</v>
      </c>
      <c r="G33" s="3">
        <v>42</v>
      </c>
      <c r="H33" s="5">
        <v>28</v>
      </c>
      <c r="I33" s="5">
        <v>-3.6</v>
      </c>
      <c r="J33" s="5">
        <v>2.1</v>
      </c>
      <c r="K33" s="5">
        <v>98.3</v>
      </c>
      <c r="L33" s="5">
        <v>56.8</v>
      </c>
      <c r="M33" s="5">
        <v>42.6</v>
      </c>
      <c r="N33" s="5">
        <v>-16.2</v>
      </c>
      <c r="O33" s="5" t="s">
        <v>14</v>
      </c>
    </row>
    <row r="34" spans="1:16" ht="15.5" x14ac:dyDescent="0.35">
      <c r="A34" s="4">
        <v>44266</v>
      </c>
      <c r="B34" s="7">
        <v>1630</v>
      </c>
      <c r="C34" s="8">
        <v>16344</v>
      </c>
      <c r="D34" s="8">
        <v>925</v>
      </c>
      <c r="E34" s="3">
        <v>920</v>
      </c>
      <c r="F34" s="3">
        <v>800</v>
      </c>
      <c r="G34" s="3">
        <v>41</v>
      </c>
      <c r="H34" s="5">
        <v>22</v>
      </c>
      <c r="I34" s="5">
        <v>-7.3</v>
      </c>
      <c r="J34" s="5">
        <v>-16.7</v>
      </c>
      <c r="K34" s="5">
        <v>96.2</v>
      </c>
      <c r="L34" s="5">
        <v>52.4</v>
      </c>
      <c r="M34" s="5">
        <v>43.3</v>
      </c>
      <c r="N34" s="5">
        <v>-75.900000000000006</v>
      </c>
      <c r="O34" s="5">
        <v>2518.9</v>
      </c>
    </row>
    <row r="35" spans="1:16" ht="15.5" x14ac:dyDescent="0.35">
      <c r="A35" s="4">
        <v>44267</v>
      </c>
      <c r="B35" s="7">
        <v>1630</v>
      </c>
      <c r="C35" s="8">
        <v>16874</v>
      </c>
      <c r="D35" s="8">
        <v>882</v>
      </c>
      <c r="E35" s="3">
        <v>780</v>
      </c>
      <c r="F35" s="3">
        <v>868</v>
      </c>
      <c r="G35" s="3">
        <v>46</v>
      </c>
      <c r="H35" s="5">
        <v>29.7</v>
      </c>
      <c r="I35" s="5">
        <v>-2.4</v>
      </c>
      <c r="J35" s="5">
        <v>2.4</v>
      </c>
      <c r="K35" s="5">
        <v>97.1</v>
      </c>
      <c r="L35" s="5">
        <v>50</v>
      </c>
      <c r="M35" s="5">
        <v>47.9</v>
      </c>
      <c r="N35" s="5">
        <v>256.3</v>
      </c>
      <c r="O35" s="5" t="s">
        <v>14</v>
      </c>
    </row>
    <row r="36" spans="1:16" ht="15.5" x14ac:dyDescent="0.35">
      <c r="A36" s="4">
        <v>44270</v>
      </c>
      <c r="B36" s="7">
        <v>1630</v>
      </c>
      <c r="C36" s="8">
        <v>16801</v>
      </c>
      <c r="D36" s="8">
        <v>923</v>
      </c>
      <c r="E36" s="3">
        <v>835</v>
      </c>
      <c r="F36" s="3">
        <v>790</v>
      </c>
      <c r="G36" s="3">
        <v>41.2</v>
      </c>
      <c r="H36" s="5">
        <v>16.899999999999999</v>
      </c>
      <c r="I36" s="5">
        <v>-6.2</v>
      </c>
      <c r="J36" s="5">
        <v>3</v>
      </c>
      <c r="K36" s="5">
        <v>96.2</v>
      </c>
      <c r="L36" s="5">
        <v>67</v>
      </c>
      <c r="M36" s="5">
        <v>43.4</v>
      </c>
      <c r="N36" s="5">
        <v>84.3</v>
      </c>
      <c r="O36" s="5" t="s">
        <v>14</v>
      </c>
    </row>
    <row r="37" spans="1:16" ht="15.5" x14ac:dyDescent="0.35">
      <c r="A37" s="4">
        <v>44271</v>
      </c>
      <c r="B37" s="7">
        <v>1730</v>
      </c>
      <c r="C37" s="8">
        <v>16410</v>
      </c>
      <c r="D37" s="8">
        <v>926</v>
      </c>
      <c r="E37" s="3">
        <v>828</v>
      </c>
      <c r="F37" s="3">
        <v>785</v>
      </c>
      <c r="G37" s="3">
        <v>42.8</v>
      </c>
      <c r="H37" s="5">
        <v>28.1</v>
      </c>
      <c r="I37" s="5">
        <v>-7.2</v>
      </c>
      <c r="J37" s="5">
        <v>1.9</v>
      </c>
      <c r="K37" s="5">
        <v>97.8</v>
      </c>
      <c r="L37" s="5">
        <v>52</v>
      </c>
      <c r="M37" s="5">
        <v>43.2</v>
      </c>
      <c r="N37" s="5">
        <v>-14.4</v>
      </c>
      <c r="O37" s="5" t="s">
        <v>14</v>
      </c>
    </row>
    <row r="38" spans="1:16" ht="15.5" x14ac:dyDescent="0.35">
      <c r="A38" s="4">
        <v>44272</v>
      </c>
      <c r="B38" s="7">
        <v>1730</v>
      </c>
      <c r="C38" s="8">
        <v>16536</v>
      </c>
      <c r="D38" s="8">
        <v>915</v>
      </c>
      <c r="E38" s="3">
        <v>812</v>
      </c>
      <c r="F38" s="3">
        <v>765</v>
      </c>
      <c r="G38" s="3">
        <v>38.4</v>
      </c>
      <c r="H38" s="5">
        <v>25.5</v>
      </c>
      <c r="I38" s="5">
        <v>-4.9000000000000004</v>
      </c>
      <c r="J38" s="5">
        <v>4.9000000000000004</v>
      </c>
      <c r="K38" s="5">
        <v>97.5</v>
      </c>
      <c r="L38" s="5">
        <v>59</v>
      </c>
      <c r="M38" s="5">
        <v>38.9</v>
      </c>
      <c r="N38" s="5">
        <v>-37</v>
      </c>
      <c r="O38" s="5">
        <v>2281.5</v>
      </c>
    </row>
    <row r="39" spans="1:16" ht="15.5" x14ac:dyDescent="0.35">
      <c r="A39" s="4">
        <v>44273</v>
      </c>
      <c r="B39" s="7">
        <v>1730</v>
      </c>
      <c r="C39" s="8">
        <v>15915</v>
      </c>
      <c r="D39" s="8">
        <v>912</v>
      </c>
      <c r="E39" s="3">
        <v>830</v>
      </c>
      <c r="F39" s="3">
        <v>790</v>
      </c>
      <c r="G39" s="3">
        <v>47.4</v>
      </c>
      <c r="H39" s="5">
        <v>31.5</v>
      </c>
      <c r="I39" s="5">
        <v>-8.9</v>
      </c>
      <c r="J39" s="5">
        <v>0</v>
      </c>
      <c r="K39" s="5">
        <v>97.2</v>
      </c>
      <c r="L39" s="5">
        <v>46</v>
      </c>
      <c r="M39" s="5">
        <v>48</v>
      </c>
      <c r="N39" s="5">
        <v>162.80000000000001</v>
      </c>
      <c r="O39" s="5" t="s">
        <v>14</v>
      </c>
    </row>
    <row r="40" spans="1:16" ht="15.5" x14ac:dyDescent="0.35">
      <c r="A40" s="4">
        <v>44274</v>
      </c>
      <c r="B40" s="7">
        <v>1730</v>
      </c>
      <c r="C40" s="8">
        <v>15731</v>
      </c>
      <c r="D40" s="8">
        <v>885</v>
      </c>
      <c r="E40" s="3">
        <v>808</v>
      </c>
      <c r="F40" s="3">
        <v>770</v>
      </c>
      <c r="G40" s="3">
        <v>43.4</v>
      </c>
      <c r="H40" s="5">
        <v>33.4</v>
      </c>
      <c r="I40" s="5">
        <v>-4.7</v>
      </c>
      <c r="J40" s="5">
        <v>1.6</v>
      </c>
      <c r="K40" s="5">
        <v>98.1</v>
      </c>
      <c r="L40" s="5">
        <v>44.1</v>
      </c>
      <c r="M40" s="5">
        <v>46</v>
      </c>
      <c r="N40" s="5">
        <v>65.3</v>
      </c>
      <c r="O40" s="5">
        <v>1751</v>
      </c>
    </row>
    <row r="41" spans="1:16" ht="15.5" x14ac:dyDescent="0.35">
      <c r="A41" s="4">
        <v>44275</v>
      </c>
      <c r="B41" s="7">
        <v>1730</v>
      </c>
      <c r="C41" s="8">
        <v>14909</v>
      </c>
      <c r="D41" s="8">
        <v>918</v>
      </c>
      <c r="E41" s="3">
        <v>819</v>
      </c>
      <c r="F41" s="3">
        <v>770</v>
      </c>
      <c r="G41" s="3">
        <v>45.3</v>
      </c>
      <c r="H41" s="5">
        <v>28.9</v>
      </c>
      <c r="I41" s="5">
        <v>-6.4</v>
      </c>
      <c r="J41" s="5">
        <v>0.6</v>
      </c>
      <c r="K41" s="5">
        <v>97</v>
      </c>
      <c r="L41" s="5">
        <v>52.5</v>
      </c>
      <c r="M41" s="5">
        <v>44.9</v>
      </c>
      <c r="N41" s="5">
        <v>-56.6</v>
      </c>
      <c r="O41" s="5">
        <v>1971.5</v>
      </c>
    </row>
    <row r="42" spans="1:16" ht="15.5" x14ac:dyDescent="0.35">
      <c r="A42" s="4">
        <v>44276</v>
      </c>
      <c r="B42" s="7">
        <v>1730</v>
      </c>
      <c r="C42" s="8">
        <v>15275</v>
      </c>
      <c r="D42" s="8">
        <v>885</v>
      </c>
      <c r="E42" s="3">
        <v>788</v>
      </c>
      <c r="F42" s="3">
        <v>718</v>
      </c>
      <c r="G42" s="3">
        <v>48.5</v>
      </c>
      <c r="H42" s="5">
        <v>28.6</v>
      </c>
      <c r="I42" s="5">
        <v>-4.9000000000000004</v>
      </c>
      <c r="J42" s="5">
        <v>-1.3</v>
      </c>
      <c r="K42" s="5">
        <v>95.2</v>
      </c>
      <c r="L42" s="5">
        <v>48.8</v>
      </c>
      <c r="M42" s="5">
        <v>49.2</v>
      </c>
      <c r="N42" s="5">
        <v>59.1</v>
      </c>
      <c r="O42" s="5">
        <v>842</v>
      </c>
    </row>
    <row r="43" spans="1:16" ht="15.5" x14ac:dyDescent="0.35">
      <c r="A43" s="4">
        <v>44277</v>
      </c>
      <c r="B43" s="7">
        <v>1730</v>
      </c>
      <c r="C43" s="8">
        <v>15721</v>
      </c>
      <c r="D43" s="8">
        <v>909</v>
      </c>
      <c r="E43" s="3">
        <v>808</v>
      </c>
      <c r="F43" s="3">
        <v>768</v>
      </c>
      <c r="G43" s="3">
        <v>42</v>
      </c>
      <c r="H43" s="5">
        <v>22.3</v>
      </c>
      <c r="I43" s="5">
        <v>-8.6</v>
      </c>
      <c r="J43" s="5">
        <v>3.1</v>
      </c>
      <c r="K43" s="5">
        <v>97.5</v>
      </c>
      <c r="L43" s="5">
        <v>61.6</v>
      </c>
      <c r="M43" s="5">
        <v>42.4</v>
      </c>
      <c r="N43" s="5">
        <v>-210</v>
      </c>
      <c r="O43" s="5">
        <v>2835.5</v>
      </c>
    </row>
    <row r="44" spans="1:16" ht="15.5" x14ac:dyDescent="0.35">
      <c r="A44" s="4">
        <v>44278</v>
      </c>
      <c r="B44" s="7">
        <v>1730</v>
      </c>
      <c r="C44" s="8">
        <v>15397</v>
      </c>
      <c r="D44" s="8">
        <v>915</v>
      </c>
      <c r="E44" s="3">
        <v>830</v>
      </c>
      <c r="F44" s="3">
        <v>788</v>
      </c>
      <c r="G44" s="3">
        <v>51.9</v>
      </c>
      <c r="H44" s="5">
        <v>30.9</v>
      </c>
      <c r="I44" s="5">
        <v>-9.4</v>
      </c>
      <c r="J44" s="5">
        <v>-3.4</v>
      </c>
      <c r="K44" s="5">
        <v>95.6</v>
      </c>
      <c r="L44" s="5">
        <v>46.8</v>
      </c>
      <c r="M44" s="5">
        <v>53.1</v>
      </c>
      <c r="N44" s="5">
        <v>370.6</v>
      </c>
      <c r="O44" s="5">
        <v>3340</v>
      </c>
    </row>
    <row r="45" spans="1:16" ht="15.5" x14ac:dyDescent="0.35">
      <c r="A45" s="4">
        <v>44279</v>
      </c>
      <c r="B45" s="7">
        <v>1730</v>
      </c>
      <c r="C45" s="8">
        <v>15127</v>
      </c>
      <c r="D45" s="8">
        <v>900</v>
      </c>
      <c r="E45" s="3">
        <v>805</v>
      </c>
      <c r="F45" s="3">
        <v>760</v>
      </c>
      <c r="G45" s="3">
        <v>50.6</v>
      </c>
      <c r="H45" s="5">
        <v>38.1</v>
      </c>
      <c r="I45" s="5">
        <v>-7.2</v>
      </c>
      <c r="J45" s="5">
        <v>-2.5</v>
      </c>
      <c r="K45" s="5">
        <v>96.8</v>
      </c>
      <c r="L45" s="5">
        <v>40.200000000000003</v>
      </c>
      <c r="M45" s="5">
        <v>53.1</v>
      </c>
      <c r="N45" s="5">
        <v>177.2</v>
      </c>
      <c r="O45" s="5">
        <v>2901.5</v>
      </c>
      <c r="P45" t="s">
        <v>17</v>
      </c>
    </row>
    <row r="46" spans="1:16" ht="15.5" x14ac:dyDescent="0.35">
      <c r="A46" s="4">
        <v>44280</v>
      </c>
      <c r="B46" s="7">
        <v>1730</v>
      </c>
      <c r="C46" s="8">
        <v>15219</v>
      </c>
      <c r="D46" s="8">
        <v>898</v>
      </c>
      <c r="E46" s="3">
        <v>810</v>
      </c>
      <c r="F46" s="3">
        <v>770</v>
      </c>
      <c r="G46" s="3">
        <v>50.4</v>
      </c>
      <c r="H46" s="5">
        <v>36.5</v>
      </c>
      <c r="I46" s="5">
        <v>-8.6999999999999993</v>
      </c>
      <c r="J46" s="5">
        <v>-2.4</v>
      </c>
      <c r="K46" s="5">
        <v>97.8</v>
      </c>
      <c r="L46" s="5">
        <v>47.5</v>
      </c>
      <c r="M46" s="5">
        <v>52.7</v>
      </c>
      <c r="N46" s="5">
        <v>314.2</v>
      </c>
      <c r="O46" s="5">
        <v>3683.7</v>
      </c>
    </row>
    <row r="47" spans="1:16" ht="15.5" x14ac:dyDescent="0.35">
      <c r="A47" s="4">
        <v>44281</v>
      </c>
      <c r="B47" s="7">
        <v>1730</v>
      </c>
      <c r="C47" s="8">
        <v>16265</v>
      </c>
      <c r="D47" s="8">
        <v>922</v>
      </c>
      <c r="E47" s="3">
        <v>820</v>
      </c>
      <c r="F47" s="3">
        <v>780</v>
      </c>
      <c r="G47" s="3">
        <v>51.3</v>
      </c>
      <c r="H47" s="5">
        <v>35.6</v>
      </c>
      <c r="I47" s="5">
        <v>-10.5</v>
      </c>
      <c r="J47" s="5">
        <v>-2.2999999999999998</v>
      </c>
      <c r="K47" s="5">
        <v>96.8</v>
      </c>
      <c r="L47" s="5">
        <v>48.7</v>
      </c>
      <c r="M47" s="5">
        <v>54</v>
      </c>
      <c r="N47" s="5">
        <v>339.4</v>
      </c>
      <c r="O47" s="5">
        <v>5070.8999999999996</v>
      </c>
    </row>
    <row r="48" spans="1:16" ht="15.5" x14ac:dyDescent="0.35">
      <c r="A48" s="4">
        <v>44282</v>
      </c>
      <c r="B48" s="7">
        <v>1730</v>
      </c>
      <c r="C48" s="8">
        <v>16302</v>
      </c>
      <c r="D48" s="8">
        <v>932</v>
      </c>
      <c r="E48" s="3">
        <v>825</v>
      </c>
      <c r="F48" s="3">
        <v>785</v>
      </c>
      <c r="G48" s="3">
        <v>49.8</v>
      </c>
      <c r="H48" s="5">
        <v>34.200000000000003</v>
      </c>
      <c r="I48" s="5">
        <v>-9.6</v>
      </c>
      <c r="J48" s="5">
        <v>-2</v>
      </c>
      <c r="K48" s="5">
        <v>97.7</v>
      </c>
      <c r="L48" s="5">
        <v>52.6</v>
      </c>
      <c r="M48" s="5">
        <v>52.4</v>
      </c>
      <c r="N48" s="5">
        <v>241.3</v>
      </c>
      <c r="O48" s="5">
        <v>4670.8999999999996</v>
      </c>
    </row>
    <row r="49" spans="1:15" ht="15.5" x14ac:dyDescent="0.35">
      <c r="A49" s="4">
        <v>44283</v>
      </c>
      <c r="B49" s="7">
        <v>1730</v>
      </c>
      <c r="C49" s="8">
        <v>15312</v>
      </c>
      <c r="D49" s="8">
        <v>935</v>
      </c>
      <c r="E49" s="3">
        <v>935</v>
      </c>
      <c r="F49" s="3">
        <v>905</v>
      </c>
      <c r="G49" s="3">
        <v>46</v>
      </c>
      <c r="H49" s="5">
        <v>31.9</v>
      </c>
      <c r="I49" s="5">
        <v>-6.2</v>
      </c>
      <c r="J49" s="5">
        <v>-1</v>
      </c>
      <c r="K49" s="5">
        <v>96.9</v>
      </c>
      <c r="L49" s="5">
        <v>47.8</v>
      </c>
      <c r="M49" s="5">
        <v>51</v>
      </c>
      <c r="N49" s="5">
        <v>112.6</v>
      </c>
      <c r="O49" s="5" t="s">
        <v>14</v>
      </c>
    </row>
    <row r="50" spans="1:15" ht="15.5" x14ac:dyDescent="0.35">
      <c r="A50" s="4">
        <v>44284</v>
      </c>
      <c r="B50" s="7">
        <v>1730</v>
      </c>
      <c r="C50" s="8">
        <v>17638</v>
      </c>
      <c r="D50" s="8">
        <v>918</v>
      </c>
      <c r="E50" s="3">
        <v>808</v>
      </c>
      <c r="F50" s="3">
        <v>760</v>
      </c>
      <c r="G50" s="3">
        <v>45.3</v>
      </c>
      <c r="H50" s="5">
        <v>31.6</v>
      </c>
      <c r="I50" s="5">
        <v>-6.7</v>
      </c>
      <c r="J50" s="5">
        <v>0.8</v>
      </c>
      <c r="K50" s="5">
        <v>97.5</v>
      </c>
      <c r="L50" s="5">
        <v>50.9</v>
      </c>
      <c r="M50" s="5">
        <v>49.6</v>
      </c>
      <c r="N50" s="5">
        <v>113.2</v>
      </c>
      <c r="O50" s="5">
        <v>3509.7</v>
      </c>
    </row>
    <row r="51" spans="1:15" ht="15.5" x14ac:dyDescent="0.35">
      <c r="A51" s="4">
        <v>44285</v>
      </c>
      <c r="B51" s="7">
        <v>1730</v>
      </c>
      <c r="C51" s="8">
        <v>17882</v>
      </c>
      <c r="D51" s="8">
        <v>925</v>
      </c>
      <c r="E51" s="3">
        <v>850</v>
      </c>
      <c r="F51" s="3">
        <v>800</v>
      </c>
      <c r="G51" s="3">
        <v>43.1</v>
      </c>
      <c r="H51" s="5">
        <v>28.1</v>
      </c>
      <c r="I51" s="5">
        <v>-5.8</v>
      </c>
      <c r="J51" s="5">
        <v>0.8</v>
      </c>
      <c r="K51" s="5">
        <v>93.9</v>
      </c>
      <c r="L51" s="5">
        <v>54.7</v>
      </c>
      <c r="M51" s="5">
        <v>47.9</v>
      </c>
      <c r="N51" s="5">
        <v>178.1</v>
      </c>
      <c r="O51" s="5">
        <v>3530.2</v>
      </c>
    </row>
    <row r="52" spans="1:15" ht="15.5" x14ac:dyDescent="0.35">
      <c r="A52" s="4">
        <v>44286</v>
      </c>
      <c r="B52" s="7">
        <v>1730</v>
      </c>
      <c r="C52" s="8">
        <v>17635</v>
      </c>
      <c r="D52" s="8">
        <v>855</v>
      </c>
      <c r="E52" s="3">
        <v>722</v>
      </c>
      <c r="F52" s="3">
        <v>610</v>
      </c>
      <c r="G52" s="3">
        <v>38.5</v>
      </c>
      <c r="H52" s="5">
        <v>-0.7</v>
      </c>
      <c r="I52" s="5">
        <v>-2.6</v>
      </c>
      <c r="J52" s="5">
        <v>5.2</v>
      </c>
      <c r="K52" s="5">
        <v>92.2</v>
      </c>
      <c r="L52" s="5">
        <v>88.4</v>
      </c>
      <c r="M52" s="5">
        <v>42.1</v>
      </c>
      <c r="N52" s="5">
        <v>-200.3</v>
      </c>
      <c r="O52" s="5">
        <v>609.29999999999995</v>
      </c>
    </row>
    <row r="53" spans="1:15" ht="15.5" x14ac:dyDescent="0.35">
      <c r="A53" s="4">
        <v>44287</v>
      </c>
      <c r="B53" s="7">
        <v>1630</v>
      </c>
      <c r="C53" s="8">
        <v>17400</v>
      </c>
      <c r="D53" s="8">
        <v>895</v>
      </c>
      <c r="E53" s="3">
        <v>765</v>
      </c>
      <c r="F53" s="3">
        <v>655</v>
      </c>
      <c r="G53" s="3">
        <v>18.8</v>
      </c>
      <c r="H53" s="5">
        <v>-28.1</v>
      </c>
      <c r="I53" s="5">
        <v>-5.3</v>
      </c>
      <c r="J53" s="5">
        <v>13.6</v>
      </c>
      <c r="K53" s="5">
        <v>91.1</v>
      </c>
      <c r="L53" s="5">
        <v>118</v>
      </c>
      <c r="M53" s="5">
        <v>23.1</v>
      </c>
      <c r="N53" s="5">
        <v>-714</v>
      </c>
      <c r="O53" s="5" t="s">
        <v>14</v>
      </c>
    </row>
    <row r="54" spans="1:15" ht="15.5" x14ac:dyDescent="0.35">
      <c r="A54" s="4">
        <v>44288</v>
      </c>
      <c r="B54" s="7">
        <v>1630</v>
      </c>
      <c r="C54" s="8">
        <v>18000</v>
      </c>
      <c r="D54" s="8">
        <v>880</v>
      </c>
      <c r="E54" s="3">
        <v>760</v>
      </c>
      <c r="F54" s="3">
        <v>620</v>
      </c>
      <c r="G54" s="3">
        <v>24.6</v>
      </c>
      <c r="H54" s="5">
        <v>-7.1</v>
      </c>
      <c r="I54" s="5">
        <v>-3.5</v>
      </c>
      <c r="J54" s="5">
        <v>11.7</v>
      </c>
      <c r="K54" s="5">
        <v>92.7</v>
      </c>
      <c r="L54" s="5">
        <v>90</v>
      </c>
      <c r="M54" s="5">
        <v>29.6</v>
      </c>
      <c r="N54" s="5">
        <v>-471.5</v>
      </c>
      <c r="O54" s="5">
        <v>980.17</v>
      </c>
    </row>
    <row r="55" spans="1:15" ht="15.5" x14ac:dyDescent="0.35">
      <c r="A55" s="4">
        <v>44289</v>
      </c>
      <c r="B55" s="7">
        <v>1630</v>
      </c>
      <c r="C55" s="8">
        <v>17100</v>
      </c>
      <c r="D55" s="8">
        <v>875</v>
      </c>
      <c r="E55" s="3">
        <v>810</v>
      </c>
      <c r="F55" s="3">
        <v>740</v>
      </c>
      <c r="G55" s="3">
        <v>23.8</v>
      </c>
      <c r="H55" s="5">
        <v>9.1</v>
      </c>
      <c r="I55" s="5">
        <v>-3.2</v>
      </c>
      <c r="J55" s="5">
        <v>11.7</v>
      </c>
      <c r="K55" s="5">
        <v>94.5</v>
      </c>
      <c r="L55" s="5">
        <v>70</v>
      </c>
      <c r="M55" s="5">
        <v>29.1</v>
      </c>
      <c r="N55" s="5">
        <v>-532.9</v>
      </c>
      <c r="O55" s="5">
        <v>611.6</v>
      </c>
    </row>
    <row r="56" spans="1:15" ht="15.5" x14ac:dyDescent="0.35">
      <c r="A56" s="4">
        <v>44290</v>
      </c>
      <c r="B56" s="7">
        <v>1730</v>
      </c>
      <c r="C56" s="8">
        <v>16700</v>
      </c>
      <c r="D56" s="8">
        <v>900</v>
      </c>
      <c r="E56" s="3">
        <v>780</v>
      </c>
      <c r="F56" s="3">
        <v>720</v>
      </c>
      <c r="G56" s="3">
        <v>44</v>
      </c>
      <c r="H56" s="5">
        <v>25.7</v>
      </c>
      <c r="I56" s="5">
        <v>-5.7</v>
      </c>
      <c r="J56" s="5">
        <v>2.1</v>
      </c>
      <c r="K56" s="5">
        <v>97.3</v>
      </c>
      <c r="L56" s="5">
        <v>56</v>
      </c>
      <c r="M56" s="5">
        <v>45.3</v>
      </c>
      <c r="N56" s="5">
        <v>30.1</v>
      </c>
      <c r="O56" s="5">
        <v>1403</v>
      </c>
    </row>
    <row r="57" spans="1:15" ht="15.5" x14ac:dyDescent="0.35">
      <c r="A57" s="4">
        <v>44291</v>
      </c>
      <c r="B57" s="7">
        <v>1630</v>
      </c>
      <c r="C57" s="8">
        <v>16800</v>
      </c>
      <c r="D57" s="8">
        <v>920</v>
      </c>
      <c r="E57" s="3">
        <v>790</v>
      </c>
      <c r="F57" s="3">
        <v>745</v>
      </c>
      <c r="G57" s="3">
        <v>44.6</v>
      </c>
      <c r="H57" s="5">
        <v>27.9</v>
      </c>
      <c r="I57" s="5">
        <v>-6.3</v>
      </c>
      <c r="J57" s="5">
        <v>1.6</v>
      </c>
      <c r="K57" s="5">
        <v>97.9</v>
      </c>
      <c r="L57" s="5">
        <v>63</v>
      </c>
      <c r="M57" s="5">
        <v>47.4</v>
      </c>
      <c r="N57" s="5">
        <v>26.4</v>
      </c>
      <c r="O57" s="5">
        <v>2732.6</v>
      </c>
    </row>
    <row r="58" spans="1:15" ht="15.5" x14ac:dyDescent="0.35">
      <c r="A58" s="4">
        <v>44292</v>
      </c>
      <c r="B58" s="7">
        <v>1730</v>
      </c>
      <c r="C58" s="8">
        <v>14980</v>
      </c>
      <c r="D58" s="8">
        <v>935</v>
      </c>
      <c r="E58" s="3">
        <v>820</v>
      </c>
      <c r="F58" s="3">
        <v>780</v>
      </c>
      <c r="G58" s="3">
        <v>36</v>
      </c>
      <c r="H58" s="5">
        <v>31.3</v>
      </c>
      <c r="I58" s="5">
        <v>-3.6</v>
      </c>
      <c r="J58" s="5">
        <v>4.7</v>
      </c>
      <c r="K58" s="5">
        <v>103.1</v>
      </c>
      <c r="L58" s="5">
        <v>54.6</v>
      </c>
      <c r="M58" s="5">
        <v>42.9</v>
      </c>
      <c r="N58" s="5">
        <v>-178.4</v>
      </c>
      <c r="O58" s="5" t="s">
        <v>14</v>
      </c>
    </row>
    <row r="59" spans="1:15" ht="15.5" x14ac:dyDescent="0.35">
      <c r="A59" s="4">
        <v>44293</v>
      </c>
      <c r="B59" s="7">
        <v>1630</v>
      </c>
      <c r="C59" s="8">
        <v>15000</v>
      </c>
      <c r="D59" s="8">
        <v>890</v>
      </c>
      <c r="E59" s="3">
        <v>770</v>
      </c>
      <c r="F59" s="3">
        <v>710</v>
      </c>
      <c r="G59" s="3">
        <v>37.799999999999997</v>
      </c>
      <c r="H59" s="5">
        <v>20.9</v>
      </c>
      <c r="I59" s="5">
        <v>-2</v>
      </c>
      <c r="J59" s="5">
        <v>4.4000000000000004</v>
      </c>
      <c r="K59" s="5">
        <v>97.6</v>
      </c>
      <c r="L59" s="5">
        <v>71</v>
      </c>
      <c r="M59" s="5">
        <v>43.4</v>
      </c>
      <c r="N59" s="5">
        <v>-13.1</v>
      </c>
      <c r="O59" s="5">
        <v>1559.9</v>
      </c>
    </row>
    <row r="60" spans="1:15" ht="15.5" x14ac:dyDescent="0.35">
      <c r="A60" s="4">
        <v>44303</v>
      </c>
      <c r="B60" s="7">
        <v>1630</v>
      </c>
      <c r="C60" s="8">
        <v>17000</v>
      </c>
      <c r="D60" s="8">
        <v>910</v>
      </c>
      <c r="E60" s="3">
        <v>805</v>
      </c>
      <c r="F60" s="3">
        <v>760</v>
      </c>
      <c r="G60" s="3">
        <v>46.6</v>
      </c>
      <c r="H60" s="5">
        <v>30.9</v>
      </c>
      <c r="I60" s="5">
        <v>-6</v>
      </c>
      <c r="J60" s="5">
        <v>3.3</v>
      </c>
      <c r="K60" s="5">
        <v>97.5</v>
      </c>
      <c r="L60" s="5">
        <v>48</v>
      </c>
      <c r="M60" s="5">
        <v>49.4</v>
      </c>
      <c r="N60" s="5">
        <v>50.9</v>
      </c>
      <c r="O60" s="5">
        <v>2558.6</v>
      </c>
    </row>
    <row r="61" spans="1:15" ht="15.5" x14ac:dyDescent="0.35">
      <c r="A61" s="4">
        <v>44304</v>
      </c>
      <c r="B61" s="7">
        <v>1630</v>
      </c>
      <c r="C61" s="8">
        <v>16600</v>
      </c>
      <c r="D61" s="8">
        <v>925</v>
      </c>
      <c r="E61" s="3">
        <v>810</v>
      </c>
      <c r="F61" s="3">
        <v>760</v>
      </c>
      <c r="G61" s="3">
        <v>46.2</v>
      </c>
      <c r="H61" s="5">
        <v>31.9</v>
      </c>
      <c r="I61" s="5">
        <v>-5.8</v>
      </c>
      <c r="J61" s="5">
        <v>-0.8</v>
      </c>
      <c r="K61" s="5">
        <v>98.9</v>
      </c>
      <c r="L61" s="5">
        <v>50</v>
      </c>
      <c r="M61" s="5">
        <v>48.7</v>
      </c>
      <c r="N61" s="5">
        <v>202.2</v>
      </c>
      <c r="O61" s="5">
        <v>3769</v>
      </c>
    </row>
    <row r="62" spans="1:15" ht="15.5" x14ac:dyDescent="0.35">
      <c r="A62" s="4">
        <v>44305</v>
      </c>
      <c r="B62" s="7">
        <v>1630</v>
      </c>
      <c r="C62" s="8">
        <v>17100</v>
      </c>
      <c r="D62" s="8">
        <v>920</v>
      </c>
      <c r="E62" s="3">
        <v>860</v>
      </c>
      <c r="F62" s="3">
        <v>810</v>
      </c>
      <c r="G62" s="3">
        <v>46.4</v>
      </c>
      <c r="H62" s="5">
        <v>36.1</v>
      </c>
      <c r="I62" s="5">
        <v>-7.5</v>
      </c>
      <c r="J62" s="5">
        <v>-1.8</v>
      </c>
      <c r="K62" s="5">
        <v>98.1</v>
      </c>
      <c r="L62" s="5">
        <v>38</v>
      </c>
      <c r="M62" s="5">
        <v>52.3</v>
      </c>
      <c r="N62" s="5">
        <v>17.5</v>
      </c>
      <c r="O62" s="5">
        <v>3998</v>
      </c>
    </row>
    <row r="63" spans="1:15" ht="15.5" x14ac:dyDescent="0.35">
      <c r="A63" s="4">
        <v>44306</v>
      </c>
      <c r="B63" s="7">
        <v>1630</v>
      </c>
      <c r="C63" s="8">
        <v>16300</v>
      </c>
      <c r="D63" s="8">
        <v>890</v>
      </c>
      <c r="E63" s="3">
        <v>800</v>
      </c>
      <c r="F63" s="3">
        <v>750</v>
      </c>
      <c r="G63" s="3">
        <v>43.8</v>
      </c>
      <c r="H63" s="5">
        <v>35.6</v>
      </c>
      <c r="I63" s="5">
        <v>-4.9000000000000004</v>
      </c>
      <c r="J63" s="5">
        <v>1.1000000000000001</v>
      </c>
      <c r="K63" s="5">
        <v>89</v>
      </c>
      <c r="L63" s="5">
        <v>40.299999999999997</v>
      </c>
      <c r="M63" s="5">
        <v>48.1</v>
      </c>
      <c r="N63" s="5">
        <v>71.2</v>
      </c>
      <c r="O63" s="5">
        <v>2594.5</v>
      </c>
    </row>
    <row r="64" spans="1:15" ht="15.5" x14ac:dyDescent="0.35">
      <c r="A64" s="4">
        <v>44307</v>
      </c>
      <c r="B64" s="7">
        <v>1630</v>
      </c>
      <c r="C64" s="8">
        <v>15800</v>
      </c>
      <c r="D64" s="8">
        <v>900</v>
      </c>
      <c r="E64" s="3">
        <v>780</v>
      </c>
      <c r="F64" s="3">
        <v>720</v>
      </c>
      <c r="G64" s="3">
        <v>41</v>
      </c>
      <c r="H64" s="5">
        <v>30.3</v>
      </c>
      <c r="I64" s="5">
        <v>-2.7</v>
      </c>
      <c r="J64" s="5">
        <v>3.1</v>
      </c>
      <c r="K64" s="5">
        <v>98.7</v>
      </c>
      <c r="L64" s="5">
        <v>50</v>
      </c>
      <c r="M64" s="5">
        <v>40.299999999999997</v>
      </c>
      <c r="N64" s="5">
        <v>-170.5</v>
      </c>
      <c r="O64" s="5" t="s">
        <v>14</v>
      </c>
    </row>
    <row r="65" spans="1:15" ht="15.5" x14ac:dyDescent="0.35">
      <c r="A65" s="4">
        <v>44308</v>
      </c>
      <c r="B65" s="7">
        <v>1530</v>
      </c>
      <c r="C65" s="8">
        <v>16400</v>
      </c>
      <c r="D65" s="8">
        <v>910</v>
      </c>
      <c r="E65" s="3">
        <v>820</v>
      </c>
      <c r="F65" s="3">
        <v>770</v>
      </c>
      <c r="G65" s="3">
        <v>49.2</v>
      </c>
      <c r="H65" s="5">
        <v>34.700000000000003</v>
      </c>
      <c r="I65" s="5">
        <v>-5.7</v>
      </c>
      <c r="J65" s="5">
        <v>-2.7</v>
      </c>
      <c r="K65" s="5">
        <v>97.9</v>
      </c>
      <c r="L65" s="5">
        <v>34</v>
      </c>
      <c r="M65" s="5">
        <v>51.7</v>
      </c>
      <c r="N65" s="5">
        <v>230.4</v>
      </c>
      <c r="O65" s="5">
        <v>2860.2</v>
      </c>
    </row>
    <row r="66" spans="1:15" ht="15.5" x14ac:dyDescent="0.35">
      <c r="A66" s="4">
        <v>44309</v>
      </c>
      <c r="B66" s="7">
        <v>1630</v>
      </c>
      <c r="C66" s="8">
        <v>16000</v>
      </c>
      <c r="D66" s="8">
        <v>910</v>
      </c>
      <c r="E66" s="3">
        <v>820</v>
      </c>
      <c r="F66" s="3">
        <v>780</v>
      </c>
      <c r="G66" s="3">
        <v>40.4</v>
      </c>
      <c r="H66" s="5">
        <v>25.3</v>
      </c>
      <c r="I66" s="5">
        <v>-6.3</v>
      </c>
      <c r="J66" s="5">
        <v>2.9</v>
      </c>
      <c r="K66" s="5">
        <v>98.4</v>
      </c>
      <c r="L66" s="5">
        <v>40</v>
      </c>
      <c r="M66" s="5">
        <v>43</v>
      </c>
      <c r="N66" s="5">
        <v>-44.5</v>
      </c>
      <c r="O66" s="5">
        <v>3137.6</v>
      </c>
    </row>
    <row r="67" spans="1:15" ht="15.5" x14ac:dyDescent="0.35">
      <c r="A67" s="4">
        <v>44310</v>
      </c>
      <c r="B67" s="7">
        <v>1630</v>
      </c>
      <c r="C67" s="8">
        <v>16600</v>
      </c>
      <c r="D67" s="8">
        <v>880</v>
      </c>
      <c r="E67" s="3">
        <v>800</v>
      </c>
      <c r="F67" s="3">
        <v>740</v>
      </c>
      <c r="G67" s="3">
        <v>46.8</v>
      </c>
      <c r="H67" s="5">
        <v>28.3</v>
      </c>
      <c r="I67" s="5">
        <v>-4.7</v>
      </c>
      <c r="J67" s="5">
        <v>-1.3</v>
      </c>
      <c r="K67" s="5">
        <v>98.9</v>
      </c>
      <c r="L67" s="5">
        <v>34</v>
      </c>
      <c r="M67" s="5">
        <v>50.6</v>
      </c>
      <c r="N67" s="5">
        <v>147</v>
      </c>
      <c r="O67" s="5" t="s">
        <v>14</v>
      </c>
    </row>
    <row r="68" spans="1:15" ht="15.5" x14ac:dyDescent="0.35">
      <c r="A68" s="4">
        <v>44333</v>
      </c>
      <c r="B68" s="7">
        <v>530</v>
      </c>
      <c r="C68" s="8">
        <v>17614</v>
      </c>
      <c r="D68" s="8">
        <v>979</v>
      </c>
      <c r="E68" s="3">
        <v>950</v>
      </c>
      <c r="F68" s="3">
        <v>960</v>
      </c>
      <c r="G68" s="3">
        <v>39.5</v>
      </c>
      <c r="H68" s="5">
        <v>33.5</v>
      </c>
      <c r="I68" s="5">
        <v>-5.8</v>
      </c>
      <c r="J68" s="5">
        <v>1.8</v>
      </c>
      <c r="K68" s="5">
        <v>96.6</v>
      </c>
      <c r="L68" s="5">
        <v>10.4</v>
      </c>
      <c r="M68" s="5">
        <v>41.4</v>
      </c>
      <c r="N68" s="5">
        <v>167.7</v>
      </c>
      <c r="O68" s="5" t="s">
        <v>14</v>
      </c>
    </row>
    <row r="69" spans="1:15" ht="15.5" x14ac:dyDescent="0.35">
      <c r="A69" s="4">
        <v>44413</v>
      </c>
      <c r="B69" s="7">
        <v>530</v>
      </c>
      <c r="C69" s="8">
        <v>16000</v>
      </c>
      <c r="D69" s="8">
        <v>1008</v>
      </c>
      <c r="E69" s="3">
        <v>1008</v>
      </c>
      <c r="F69" s="3">
        <v>1008</v>
      </c>
      <c r="G69" s="3">
        <v>36.700000000000003</v>
      </c>
      <c r="H69" s="5">
        <v>24</v>
      </c>
      <c r="I69" s="5">
        <v>-5.2</v>
      </c>
      <c r="J69" s="5">
        <v>3.3</v>
      </c>
      <c r="K69" s="5">
        <v>94.4</v>
      </c>
      <c r="L69" s="5">
        <v>28.7</v>
      </c>
      <c r="M69" s="5">
        <v>36.5</v>
      </c>
      <c r="N69" s="5">
        <v>-126.3</v>
      </c>
      <c r="O69" s="5">
        <v>2970.2</v>
      </c>
    </row>
    <row r="70" spans="1:15" ht="15.5" x14ac:dyDescent="0.35">
      <c r="A70" s="4">
        <v>44413</v>
      </c>
      <c r="B70" s="7">
        <v>1730</v>
      </c>
      <c r="C70" s="8">
        <v>16750</v>
      </c>
      <c r="D70" s="8">
        <v>1009</v>
      </c>
      <c r="E70" s="3">
        <v>1009</v>
      </c>
      <c r="F70" s="3">
        <v>1009</v>
      </c>
      <c r="G70" s="3">
        <v>38.799999999999997</v>
      </c>
      <c r="H70" s="5">
        <v>33.9</v>
      </c>
      <c r="I70" s="5">
        <v>-6.7</v>
      </c>
      <c r="J70" s="5">
        <v>2.8</v>
      </c>
      <c r="K70" s="5">
        <v>96.8</v>
      </c>
      <c r="L70" s="5">
        <v>10.8</v>
      </c>
      <c r="M70" s="5">
        <v>40.1</v>
      </c>
      <c r="N70" s="5">
        <v>161.9</v>
      </c>
      <c r="O70" s="5" t="s">
        <v>14</v>
      </c>
    </row>
    <row r="71" spans="1:15" ht="15.5" x14ac:dyDescent="0.35">
      <c r="A71" s="4">
        <v>44414</v>
      </c>
      <c r="B71" s="7">
        <v>430</v>
      </c>
      <c r="C71" s="8">
        <v>16800</v>
      </c>
      <c r="D71" s="8">
        <v>1006</v>
      </c>
      <c r="E71" s="3">
        <v>1006</v>
      </c>
      <c r="F71" s="3">
        <v>1006</v>
      </c>
      <c r="G71" s="3">
        <v>39.700000000000003</v>
      </c>
      <c r="H71" s="5">
        <v>31</v>
      </c>
      <c r="I71" s="5">
        <v>-4.8</v>
      </c>
      <c r="J71" s="5">
        <v>1.7</v>
      </c>
      <c r="K71" s="5">
        <v>94.9</v>
      </c>
      <c r="L71" s="5">
        <v>14.9</v>
      </c>
      <c r="M71" s="5">
        <v>36.299999999999997</v>
      </c>
      <c r="N71" s="5">
        <v>117.7</v>
      </c>
      <c r="O71" s="5">
        <v>2527</v>
      </c>
    </row>
    <row r="72" spans="1:15" ht="15.5" x14ac:dyDescent="0.35">
      <c r="A72" s="4">
        <v>44415</v>
      </c>
      <c r="B72" s="7">
        <v>530</v>
      </c>
      <c r="C72" s="8">
        <v>16800</v>
      </c>
      <c r="D72" s="8">
        <v>950</v>
      </c>
      <c r="E72" s="3">
        <v>905</v>
      </c>
      <c r="F72" s="3">
        <v>640</v>
      </c>
      <c r="G72" s="3">
        <v>34.799999999999997</v>
      </c>
      <c r="H72" s="5">
        <v>24.9</v>
      </c>
      <c r="I72" s="5">
        <v>2</v>
      </c>
      <c r="J72" s="5">
        <v>4.0999999999999996</v>
      </c>
      <c r="K72" s="5">
        <v>94.4</v>
      </c>
      <c r="L72" s="5">
        <v>27.4</v>
      </c>
      <c r="M72" s="5">
        <v>33.200000000000003</v>
      </c>
      <c r="N72" s="5">
        <v>175</v>
      </c>
      <c r="O72" s="5" t="s">
        <v>14</v>
      </c>
    </row>
    <row r="73" spans="1:15" ht="15.5" x14ac:dyDescent="0.35">
      <c r="A73" s="4">
        <v>44416</v>
      </c>
      <c r="B73" s="7">
        <v>530</v>
      </c>
      <c r="C73" s="8">
        <v>17650</v>
      </c>
      <c r="D73" s="8">
        <v>995</v>
      </c>
      <c r="E73" s="3">
        <v>970</v>
      </c>
      <c r="F73" s="3">
        <v>920</v>
      </c>
      <c r="G73" s="3">
        <v>39</v>
      </c>
      <c r="H73" s="5">
        <v>26.3</v>
      </c>
      <c r="I73" s="5">
        <v>-2</v>
      </c>
      <c r="J73" s="5">
        <v>2.1</v>
      </c>
      <c r="K73" s="5">
        <v>94</v>
      </c>
      <c r="L73" s="5">
        <v>19.399999999999999</v>
      </c>
      <c r="M73" s="5">
        <v>34.9</v>
      </c>
      <c r="N73" s="5">
        <v>-119.8</v>
      </c>
      <c r="O73" s="5">
        <v>467.2</v>
      </c>
    </row>
    <row r="74" spans="1:15" ht="15.5" x14ac:dyDescent="0.35">
      <c r="A74" s="4">
        <v>44417</v>
      </c>
      <c r="B74" s="7">
        <v>530</v>
      </c>
      <c r="C74" s="8">
        <v>18000</v>
      </c>
      <c r="D74" s="8">
        <v>1008</v>
      </c>
      <c r="E74" s="3">
        <v>1008</v>
      </c>
      <c r="F74" s="3">
        <v>1008</v>
      </c>
      <c r="G74" s="3">
        <v>37.700000000000003</v>
      </c>
      <c r="H74" s="5">
        <v>28.6</v>
      </c>
      <c r="I74" s="5">
        <v>-3.3</v>
      </c>
      <c r="J74" s="5">
        <v>2.7</v>
      </c>
      <c r="K74" s="5">
        <v>95.3</v>
      </c>
      <c r="L74" s="5">
        <v>19.7</v>
      </c>
      <c r="M74" s="5">
        <v>34.799999999999997</v>
      </c>
      <c r="N74" s="5">
        <v>47</v>
      </c>
      <c r="O74" s="5">
        <v>1635.9</v>
      </c>
    </row>
    <row r="75" spans="1:15" ht="15.5" x14ac:dyDescent="0.35">
      <c r="A75" s="4">
        <v>44418</v>
      </c>
      <c r="B75" s="7">
        <v>430</v>
      </c>
      <c r="C75" s="8">
        <v>17100</v>
      </c>
      <c r="D75" s="8">
        <v>990</v>
      </c>
      <c r="E75" s="3">
        <v>950</v>
      </c>
      <c r="F75" s="3">
        <v>940</v>
      </c>
      <c r="G75" s="3">
        <v>37.799999999999997</v>
      </c>
      <c r="H75" s="5">
        <v>28.3</v>
      </c>
      <c r="I75" s="5">
        <v>-0.8</v>
      </c>
      <c r="J75" s="5">
        <v>3.6</v>
      </c>
      <c r="K75" s="5">
        <v>93.7</v>
      </c>
      <c r="L75" s="5">
        <v>22.8</v>
      </c>
      <c r="M75" s="5">
        <v>33.5</v>
      </c>
      <c r="N75" s="5">
        <v>70</v>
      </c>
      <c r="O75" s="5" t="s">
        <v>14</v>
      </c>
    </row>
    <row r="76" spans="1:15" ht="15.5" x14ac:dyDescent="0.35">
      <c r="A76" s="4">
        <v>44418</v>
      </c>
      <c r="B76" s="7">
        <v>1730</v>
      </c>
      <c r="C76" s="8">
        <v>17800</v>
      </c>
      <c r="D76" s="8">
        <v>1000</v>
      </c>
      <c r="E76" s="3">
        <v>1000</v>
      </c>
      <c r="F76" s="3">
        <v>1000</v>
      </c>
      <c r="G76" s="3">
        <v>40.9</v>
      </c>
      <c r="H76" s="5">
        <v>27</v>
      </c>
      <c r="I76" s="5">
        <v>-7.6</v>
      </c>
      <c r="J76" s="5">
        <v>0.7</v>
      </c>
      <c r="K76" s="5">
        <v>94.4</v>
      </c>
      <c r="L76" s="5">
        <v>17.7</v>
      </c>
      <c r="M76" s="5">
        <v>42</v>
      </c>
      <c r="N76" s="5">
        <v>-21</v>
      </c>
      <c r="O76" s="5">
        <v>5540</v>
      </c>
    </row>
    <row r="77" spans="1:15" ht="15.5" x14ac:dyDescent="0.35">
      <c r="A77" s="4">
        <v>44419</v>
      </c>
      <c r="B77" s="7">
        <v>430</v>
      </c>
      <c r="C77" s="8">
        <v>17500</v>
      </c>
      <c r="D77" s="8">
        <v>995</v>
      </c>
      <c r="E77" s="3">
        <v>970</v>
      </c>
      <c r="F77" s="3">
        <v>910</v>
      </c>
      <c r="G77" s="3">
        <v>39.200000000000003</v>
      </c>
      <c r="H77" s="5">
        <v>32.5</v>
      </c>
      <c r="I77" s="5">
        <v>-2.5</v>
      </c>
      <c r="J77" s="5">
        <v>2.4</v>
      </c>
      <c r="K77" s="5">
        <v>95.5</v>
      </c>
      <c r="L77" s="5">
        <v>15.6</v>
      </c>
      <c r="M77" s="5">
        <v>34.799999999999997</v>
      </c>
      <c r="N77" s="5">
        <v>24.3</v>
      </c>
      <c r="O77" s="5">
        <v>1329</v>
      </c>
    </row>
    <row r="78" spans="1:15" ht="15.5" x14ac:dyDescent="0.35">
      <c r="A78" s="4">
        <v>44420</v>
      </c>
      <c r="B78" s="7">
        <v>430</v>
      </c>
      <c r="C78" s="8">
        <v>17100</v>
      </c>
      <c r="D78" s="8">
        <v>1009</v>
      </c>
      <c r="E78" s="3">
        <v>1009</v>
      </c>
      <c r="F78" s="3">
        <v>1009</v>
      </c>
      <c r="G78" s="3">
        <v>39.9</v>
      </c>
      <c r="H78" s="5">
        <v>31.2</v>
      </c>
      <c r="I78" s="5">
        <v>-2.7</v>
      </c>
      <c r="J78" s="5">
        <v>2.2999999999999998</v>
      </c>
      <c r="K78" s="5">
        <v>93.2</v>
      </c>
      <c r="L78" s="5">
        <v>18.5</v>
      </c>
      <c r="M78" s="5">
        <v>35.200000000000003</v>
      </c>
      <c r="N78" s="5">
        <v>-71</v>
      </c>
      <c r="O78" s="5">
        <v>733.8</v>
      </c>
    </row>
    <row r="79" spans="1:15" ht="15.5" x14ac:dyDescent="0.35">
      <c r="A79" s="4">
        <v>44421</v>
      </c>
      <c r="B79" s="7">
        <v>530</v>
      </c>
      <c r="C79" s="8">
        <v>17000</v>
      </c>
      <c r="D79" s="8">
        <v>1009</v>
      </c>
      <c r="E79" s="3">
        <v>1009</v>
      </c>
      <c r="F79" s="3">
        <v>1009</v>
      </c>
      <c r="G79" s="3">
        <v>37.6</v>
      </c>
      <c r="H79" s="5">
        <v>17.7</v>
      </c>
      <c r="I79" s="5">
        <v>-5.2</v>
      </c>
      <c r="J79" s="5">
        <v>3.9</v>
      </c>
      <c r="K79" s="5">
        <v>93.1</v>
      </c>
      <c r="L79" s="5">
        <v>31.6</v>
      </c>
      <c r="M79" s="5">
        <v>35</v>
      </c>
      <c r="N79" s="5">
        <v>63.8</v>
      </c>
      <c r="O79" s="5">
        <v>2954.9</v>
      </c>
    </row>
    <row r="80" spans="1:15" ht="15.5" x14ac:dyDescent="0.35">
      <c r="A80" s="4">
        <v>44423</v>
      </c>
      <c r="B80" s="7">
        <v>530</v>
      </c>
      <c r="C80" s="8">
        <v>17400</v>
      </c>
      <c r="D80" s="8">
        <v>995</v>
      </c>
      <c r="E80" s="3">
        <v>980</v>
      </c>
      <c r="F80" s="3">
        <v>970</v>
      </c>
      <c r="G80" s="3">
        <v>37.6</v>
      </c>
      <c r="H80" s="5">
        <v>21.9</v>
      </c>
      <c r="I80" s="5">
        <v>-4.2</v>
      </c>
      <c r="J80" s="5">
        <v>3.4</v>
      </c>
      <c r="K80" s="5">
        <v>95.3</v>
      </c>
      <c r="L80" s="5">
        <v>22.8</v>
      </c>
      <c r="M80" s="5">
        <v>34.9</v>
      </c>
      <c r="N80" s="5">
        <v>88.8</v>
      </c>
      <c r="O80" s="5">
        <v>2005.1</v>
      </c>
    </row>
    <row r="81" spans="1:15" ht="15.5" x14ac:dyDescent="0.35">
      <c r="A81" s="4">
        <v>44424</v>
      </c>
      <c r="B81" s="7">
        <v>430</v>
      </c>
      <c r="C81" s="8">
        <v>15400</v>
      </c>
      <c r="D81" s="8">
        <v>995</v>
      </c>
      <c r="E81" s="3">
        <v>980</v>
      </c>
      <c r="F81" s="3">
        <v>970</v>
      </c>
      <c r="G81" s="3">
        <v>44.5</v>
      </c>
      <c r="H81" s="5">
        <v>39.6</v>
      </c>
      <c r="I81" s="5">
        <v>-2.6</v>
      </c>
      <c r="J81" s="5">
        <v>-1.4</v>
      </c>
      <c r="K81" s="5">
        <v>95.5</v>
      </c>
      <c r="L81" s="5">
        <v>0.1</v>
      </c>
      <c r="M81" s="5">
        <v>38.6</v>
      </c>
      <c r="N81" s="5">
        <v>27.3</v>
      </c>
      <c r="O81" s="5">
        <v>731.2</v>
      </c>
    </row>
    <row r="82" spans="1:15" ht="15.5" x14ac:dyDescent="0.35">
      <c r="A82" s="4">
        <v>44425</v>
      </c>
      <c r="B82" s="7">
        <v>530</v>
      </c>
      <c r="C82" s="8">
        <v>16300</v>
      </c>
      <c r="D82" s="8">
        <v>980</v>
      </c>
      <c r="E82" s="3">
        <v>890</v>
      </c>
      <c r="F82" s="3">
        <v>610</v>
      </c>
      <c r="G82" s="3">
        <v>40</v>
      </c>
      <c r="H82" s="5">
        <v>32.9</v>
      </c>
      <c r="I82" s="5">
        <v>-0.1</v>
      </c>
      <c r="J82" s="5">
        <v>1.3</v>
      </c>
      <c r="K82" s="5">
        <v>94.9</v>
      </c>
      <c r="L82" s="5">
        <v>7.6</v>
      </c>
      <c r="M82" s="5">
        <v>31.8</v>
      </c>
      <c r="N82" s="5">
        <v>-17.899999999999999</v>
      </c>
      <c r="O82" s="5">
        <v>0.1</v>
      </c>
    </row>
    <row r="83" spans="1:15" ht="15.5" x14ac:dyDescent="0.35">
      <c r="A83" s="4">
        <v>44426</v>
      </c>
      <c r="B83" s="7">
        <v>530</v>
      </c>
      <c r="C83" s="8">
        <v>16700</v>
      </c>
      <c r="D83" s="8">
        <v>990</v>
      </c>
      <c r="E83" s="3">
        <v>955</v>
      </c>
      <c r="F83" s="3">
        <v>710</v>
      </c>
      <c r="G83" s="3">
        <v>42.4</v>
      </c>
      <c r="H83" s="5">
        <v>38.299999999999997</v>
      </c>
      <c r="I83" s="5">
        <v>-0.2</v>
      </c>
      <c r="J83" s="5">
        <v>0.3</v>
      </c>
      <c r="K83" s="5">
        <v>95.6</v>
      </c>
      <c r="L83" s="5">
        <v>0.6</v>
      </c>
      <c r="M83" s="5">
        <v>35.5</v>
      </c>
      <c r="N83" s="5">
        <v>240.3</v>
      </c>
      <c r="O83" s="5">
        <v>99.8</v>
      </c>
    </row>
    <row r="84" spans="1:15" ht="15.5" x14ac:dyDescent="0.35">
      <c r="A84" s="4">
        <v>44427</v>
      </c>
      <c r="B84" s="7">
        <v>530</v>
      </c>
      <c r="C84" s="8">
        <v>16400</v>
      </c>
      <c r="D84" s="8">
        <v>990</v>
      </c>
      <c r="E84" s="3">
        <v>960</v>
      </c>
      <c r="F84" s="3">
        <v>910</v>
      </c>
      <c r="G84" s="3">
        <v>40.700000000000003</v>
      </c>
      <c r="H84" s="5">
        <v>30.2</v>
      </c>
      <c r="I84" s="5">
        <v>-1.7</v>
      </c>
      <c r="J84" s="5">
        <v>1.5</v>
      </c>
      <c r="K84" s="5">
        <v>95.5</v>
      </c>
      <c r="L84" s="5">
        <v>10.6</v>
      </c>
      <c r="M84" s="5">
        <v>35.200000000000003</v>
      </c>
      <c r="N84" s="5">
        <v>10.5</v>
      </c>
      <c r="O84" s="5">
        <v>382.2</v>
      </c>
    </row>
    <row r="85" spans="1:15" ht="15.5" x14ac:dyDescent="0.35">
      <c r="A85" s="4">
        <v>44428</v>
      </c>
      <c r="B85" s="7">
        <v>430</v>
      </c>
      <c r="C85" s="8">
        <v>16900</v>
      </c>
      <c r="D85" s="8">
        <v>1006</v>
      </c>
      <c r="E85" s="3">
        <v>1006</v>
      </c>
      <c r="F85" s="3">
        <v>1006</v>
      </c>
      <c r="G85" s="3">
        <v>40.1</v>
      </c>
      <c r="H85" s="5">
        <v>18.600000000000001</v>
      </c>
      <c r="I85" s="5">
        <v>-2.8</v>
      </c>
      <c r="J85" s="5">
        <v>1.7</v>
      </c>
      <c r="K85" s="5">
        <v>94.1</v>
      </c>
      <c r="L85" s="5">
        <v>24.5</v>
      </c>
      <c r="M85" s="5">
        <v>33.9</v>
      </c>
      <c r="N85" s="5">
        <v>91.9</v>
      </c>
      <c r="O85" s="5">
        <v>1511.4</v>
      </c>
    </row>
    <row r="86" spans="1:15" ht="15.5" x14ac:dyDescent="0.35">
      <c r="A86" s="4">
        <v>44429</v>
      </c>
      <c r="B86" s="7">
        <v>630</v>
      </c>
      <c r="C86" s="8">
        <v>17100</v>
      </c>
      <c r="D86" s="8">
        <v>990</v>
      </c>
      <c r="E86" s="3">
        <v>950</v>
      </c>
      <c r="F86" s="3">
        <v>860</v>
      </c>
      <c r="G86" s="3">
        <v>39.4</v>
      </c>
      <c r="H86" s="5">
        <v>16.899999999999999</v>
      </c>
      <c r="I86" s="5">
        <v>-1.7</v>
      </c>
      <c r="J86" s="5">
        <v>2.2999999999999998</v>
      </c>
      <c r="K86" s="5">
        <v>94.2</v>
      </c>
      <c r="L86" s="5">
        <v>26.4</v>
      </c>
      <c r="M86" s="5">
        <v>33.5</v>
      </c>
      <c r="N86" s="5">
        <v>117.9</v>
      </c>
      <c r="O86" s="5">
        <v>87.9</v>
      </c>
    </row>
    <row r="87" spans="1:15" ht="15.5" x14ac:dyDescent="0.35">
      <c r="A87" s="4">
        <v>44430</v>
      </c>
      <c r="B87" s="7">
        <v>530</v>
      </c>
      <c r="C87" s="8">
        <v>18000</v>
      </c>
      <c r="D87" s="8">
        <v>970</v>
      </c>
      <c r="E87" s="3">
        <v>920</v>
      </c>
      <c r="F87" s="3">
        <v>760</v>
      </c>
      <c r="G87" s="3">
        <v>42</v>
      </c>
      <c r="H87" s="5">
        <v>26.7</v>
      </c>
      <c r="I87" s="5">
        <v>-2.5</v>
      </c>
      <c r="J87" s="5">
        <v>0.8</v>
      </c>
      <c r="K87" s="5">
        <v>95.8</v>
      </c>
      <c r="L87" s="5">
        <v>17.899999999999999</v>
      </c>
      <c r="M87" s="5">
        <v>36.9</v>
      </c>
      <c r="N87" s="5">
        <v>-72.599999999999994</v>
      </c>
      <c r="O87" s="5">
        <v>663.9</v>
      </c>
    </row>
    <row r="88" spans="1:15" ht="15.5" x14ac:dyDescent="0.35">
      <c r="A88" s="4">
        <v>44431</v>
      </c>
      <c r="B88" s="7">
        <v>530</v>
      </c>
      <c r="C88" s="8">
        <v>16300</v>
      </c>
      <c r="D88" s="8">
        <v>980</v>
      </c>
      <c r="E88" s="3">
        <v>940</v>
      </c>
      <c r="F88" s="3">
        <v>900</v>
      </c>
      <c r="G88" s="3">
        <v>42.4</v>
      </c>
      <c r="H88" s="5">
        <v>28.9</v>
      </c>
      <c r="I88" s="5">
        <v>-2.9</v>
      </c>
      <c r="J88" s="5">
        <v>0.6</v>
      </c>
      <c r="K88" s="5">
        <v>95.3</v>
      </c>
      <c r="L88" s="5">
        <v>16.600000000000001</v>
      </c>
      <c r="M88" s="5">
        <v>37</v>
      </c>
      <c r="N88" s="5">
        <v>159.1</v>
      </c>
      <c r="O88" s="5">
        <v>1091.5</v>
      </c>
    </row>
    <row r="89" spans="1:15" ht="15.5" x14ac:dyDescent="0.35">
      <c r="A89" s="4">
        <v>44432</v>
      </c>
      <c r="B89" s="7">
        <v>530</v>
      </c>
      <c r="C89" s="8">
        <v>17000</v>
      </c>
      <c r="D89" s="8">
        <v>995</v>
      </c>
      <c r="E89" s="3">
        <v>970</v>
      </c>
      <c r="F89" s="3">
        <v>900</v>
      </c>
      <c r="G89" s="3">
        <v>40.799999999999997</v>
      </c>
      <c r="H89" s="5">
        <v>30.5</v>
      </c>
      <c r="I89" s="5">
        <v>-2.7</v>
      </c>
      <c r="J89" s="5">
        <v>1.5</v>
      </c>
      <c r="K89" s="5">
        <v>95.4</v>
      </c>
      <c r="L89" s="5">
        <v>21.4</v>
      </c>
      <c r="M89" s="5">
        <v>36.299999999999997</v>
      </c>
      <c r="N89" s="5">
        <v>149.30000000000001</v>
      </c>
      <c r="O89" s="5">
        <v>1635.6</v>
      </c>
    </row>
    <row r="90" spans="1:15" ht="15.5" x14ac:dyDescent="0.35">
      <c r="A90" s="4">
        <v>44433</v>
      </c>
      <c r="B90" s="7">
        <v>430</v>
      </c>
      <c r="C90" s="8">
        <v>16800</v>
      </c>
      <c r="D90" s="8">
        <v>980</v>
      </c>
      <c r="E90" s="3">
        <v>960</v>
      </c>
      <c r="F90" s="3">
        <v>930</v>
      </c>
      <c r="G90" s="3">
        <v>40.6</v>
      </c>
      <c r="H90" s="5">
        <v>30.5</v>
      </c>
      <c r="I90" s="5">
        <v>-3</v>
      </c>
      <c r="J90" s="5">
        <v>1.7</v>
      </c>
      <c r="K90" s="5">
        <v>95</v>
      </c>
      <c r="L90" s="5">
        <v>19.600000000000001</v>
      </c>
      <c r="M90" s="5">
        <v>37.700000000000003</v>
      </c>
      <c r="N90" s="5">
        <v>106</v>
      </c>
      <c r="O90" s="5">
        <v>1547</v>
      </c>
    </row>
    <row r="91" spans="1:15" ht="15.5" x14ac:dyDescent="0.35">
      <c r="A91" s="4">
        <v>44434</v>
      </c>
      <c r="B91" s="7">
        <v>530</v>
      </c>
      <c r="C91" s="8">
        <v>16900</v>
      </c>
      <c r="D91" s="8">
        <v>990</v>
      </c>
      <c r="E91" s="3">
        <v>980</v>
      </c>
      <c r="F91" s="3">
        <v>960</v>
      </c>
      <c r="G91" s="3">
        <v>42.5</v>
      </c>
      <c r="H91" s="5">
        <v>31.6</v>
      </c>
      <c r="I91" s="5">
        <v>-3.8</v>
      </c>
      <c r="J91" s="5">
        <v>1.3</v>
      </c>
      <c r="K91" s="5">
        <v>94.8</v>
      </c>
      <c r="L91" s="5">
        <v>17.5</v>
      </c>
      <c r="M91" s="5">
        <v>38.6</v>
      </c>
      <c r="N91" s="5">
        <v>176.1</v>
      </c>
      <c r="O91" s="5" t="s">
        <v>14</v>
      </c>
    </row>
    <row r="92" spans="1:15" ht="15.5" x14ac:dyDescent="0.35">
      <c r="A92" s="4">
        <v>44435</v>
      </c>
      <c r="B92" s="7">
        <v>430</v>
      </c>
      <c r="C92" s="8">
        <v>16000</v>
      </c>
      <c r="D92" s="8">
        <v>990</v>
      </c>
      <c r="E92" s="3">
        <v>950</v>
      </c>
      <c r="F92" s="3">
        <v>800</v>
      </c>
      <c r="G92" s="3">
        <v>41.8</v>
      </c>
      <c r="H92" s="5">
        <v>33</v>
      </c>
      <c r="I92" s="5">
        <v>-2.2000000000000002</v>
      </c>
      <c r="J92" s="5">
        <v>0.3</v>
      </c>
      <c r="K92" s="5">
        <v>95.7</v>
      </c>
      <c r="L92" s="5">
        <v>13.7</v>
      </c>
      <c r="M92" s="5">
        <v>36.299999999999997</v>
      </c>
      <c r="N92" s="5">
        <v>-50.6</v>
      </c>
      <c r="O92" s="5">
        <v>313.10000000000002</v>
      </c>
    </row>
    <row r="93" spans="1:15" ht="15.5" x14ac:dyDescent="0.35">
      <c r="A93" s="4">
        <v>44436</v>
      </c>
      <c r="B93" s="7">
        <v>530</v>
      </c>
      <c r="C93" s="8">
        <v>16500</v>
      </c>
      <c r="D93" s="8">
        <v>1004</v>
      </c>
      <c r="E93" s="3">
        <v>1004</v>
      </c>
      <c r="F93" s="3">
        <v>1004</v>
      </c>
      <c r="G93" s="3">
        <v>40.799999999999997</v>
      </c>
      <c r="H93" s="5">
        <v>35.700000000000003</v>
      </c>
      <c r="I93" s="5">
        <v>-3.7</v>
      </c>
      <c r="J93" s="5">
        <v>1.2</v>
      </c>
      <c r="K93" s="5">
        <v>95.8</v>
      </c>
      <c r="L93" s="5">
        <v>3.5</v>
      </c>
      <c r="M93" s="5">
        <v>35.9</v>
      </c>
      <c r="N93" s="5">
        <v>85.8</v>
      </c>
      <c r="O93" s="5" t="s">
        <v>14</v>
      </c>
    </row>
    <row r="94" spans="1:15" ht="15.5" x14ac:dyDescent="0.35">
      <c r="A94" s="4">
        <v>44437</v>
      </c>
      <c r="B94" s="7">
        <v>530</v>
      </c>
      <c r="C94" s="8">
        <v>16600</v>
      </c>
      <c r="D94" s="8">
        <v>1003</v>
      </c>
      <c r="E94" s="3">
        <v>1003</v>
      </c>
      <c r="F94" s="3">
        <v>1003</v>
      </c>
      <c r="G94" s="3">
        <v>40</v>
      </c>
      <c r="H94" s="5">
        <v>24.9</v>
      </c>
      <c r="I94" s="5">
        <v>-2.2000000000000002</v>
      </c>
      <c r="J94" s="5">
        <v>1.7</v>
      </c>
      <c r="K94" s="5">
        <v>95.7</v>
      </c>
      <c r="L94" s="5">
        <v>16.899999999999999</v>
      </c>
      <c r="M94" s="5">
        <v>34</v>
      </c>
      <c r="N94" s="5">
        <v>-91.9</v>
      </c>
      <c r="O94" s="5">
        <v>494.6</v>
      </c>
    </row>
    <row r="95" spans="1:15" ht="15.5" x14ac:dyDescent="0.35">
      <c r="A95" s="4">
        <v>44438</v>
      </c>
      <c r="B95" s="7">
        <v>530</v>
      </c>
      <c r="C95" s="8">
        <v>16300</v>
      </c>
      <c r="D95" s="8">
        <v>1000</v>
      </c>
      <c r="E95" s="3">
        <v>1000</v>
      </c>
      <c r="F95" s="3" t="s">
        <v>14</v>
      </c>
      <c r="G95" s="3">
        <v>41</v>
      </c>
      <c r="H95" s="5">
        <v>32.5</v>
      </c>
      <c r="I95" s="5">
        <v>-5.3</v>
      </c>
      <c r="J95" s="5">
        <v>1.5</v>
      </c>
      <c r="K95" s="5">
        <v>96.2</v>
      </c>
      <c r="L95" s="5">
        <v>10.8</v>
      </c>
      <c r="M95" s="5">
        <v>39.1</v>
      </c>
      <c r="N95" s="5">
        <v>170.4</v>
      </c>
      <c r="O95" s="5" t="s">
        <v>14</v>
      </c>
    </row>
    <row r="96" spans="1:15" ht="15.5" x14ac:dyDescent="0.35">
      <c r="A96" s="4">
        <v>44439</v>
      </c>
      <c r="B96" s="7">
        <v>530</v>
      </c>
      <c r="C96" s="8">
        <v>16600</v>
      </c>
      <c r="D96" s="8">
        <v>990</v>
      </c>
      <c r="E96" s="3">
        <v>930</v>
      </c>
      <c r="F96" s="3">
        <v>740</v>
      </c>
      <c r="G96" s="3">
        <v>38.799999999999997</v>
      </c>
      <c r="H96" s="5">
        <v>18.100000000000001</v>
      </c>
      <c r="I96" s="5">
        <v>-1.4</v>
      </c>
      <c r="J96" s="5">
        <v>2.2000000000000002</v>
      </c>
      <c r="K96" s="5">
        <v>94.8</v>
      </c>
      <c r="L96" s="5">
        <v>24.6</v>
      </c>
      <c r="M96" s="5">
        <v>33.9</v>
      </c>
      <c r="N96" s="5">
        <v>-88.7</v>
      </c>
      <c r="O96" s="5">
        <v>225.7</v>
      </c>
    </row>
    <row r="97" spans="1:15" ht="15.5" x14ac:dyDescent="0.35">
      <c r="A97" s="4">
        <v>44440</v>
      </c>
      <c r="B97" s="7">
        <v>430</v>
      </c>
      <c r="C97" s="8">
        <v>16500</v>
      </c>
      <c r="D97" s="8">
        <v>990</v>
      </c>
      <c r="E97" s="3">
        <v>910</v>
      </c>
      <c r="F97" s="3">
        <v>625</v>
      </c>
      <c r="G97" s="3">
        <v>40.5</v>
      </c>
      <c r="H97" s="5">
        <v>32.799999999999997</v>
      </c>
      <c r="I97" s="5">
        <v>-0.7</v>
      </c>
      <c r="J97" s="5">
        <v>2.1</v>
      </c>
      <c r="K97" s="5">
        <v>95.5</v>
      </c>
      <c r="L97" s="5">
        <v>11</v>
      </c>
      <c r="M97" s="5">
        <v>32.6</v>
      </c>
      <c r="N97" s="5">
        <v>-104.9</v>
      </c>
      <c r="O97" s="5">
        <v>12.6</v>
      </c>
    </row>
    <row r="98" spans="1:15" ht="15.5" x14ac:dyDescent="0.35">
      <c r="A98" s="4">
        <v>44441</v>
      </c>
      <c r="B98" s="7">
        <v>430</v>
      </c>
      <c r="C98" s="8">
        <v>16569</v>
      </c>
      <c r="D98" s="8">
        <v>991</v>
      </c>
      <c r="E98" s="3">
        <v>958</v>
      </c>
      <c r="F98" s="3">
        <v>900</v>
      </c>
      <c r="G98" s="3">
        <v>40</v>
      </c>
      <c r="H98" s="5">
        <v>31.7</v>
      </c>
      <c r="I98" s="5">
        <v>-1.8</v>
      </c>
      <c r="J98" s="5">
        <v>1.6</v>
      </c>
      <c r="K98" s="5">
        <v>95</v>
      </c>
      <c r="L98" s="5">
        <v>10.3</v>
      </c>
      <c r="M98" s="5">
        <v>34.200000000000003</v>
      </c>
      <c r="N98" s="5">
        <v>150.69999999999999</v>
      </c>
      <c r="O98" s="5">
        <v>421.1</v>
      </c>
    </row>
    <row r="99" spans="1:15" ht="15.5" x14ac:dyDescent="0.35">
      <c r="A99" s="4">
        <v>44442</v>
      </c>
      <c r="B99" s="7">
        <v>530</v>
      </c>
      <c r="C99" s="8">
        <v>16750</v>
      </c>
      <c r="D99" s="8">
        <v>990</v>
      </c>
      <c r="E99" s="3">
        <v>938</v>
      </c>
      <c r="F99" s="3">
        <v>878</v>
      </c>
      <c r="G99" s="3">
        <v>41.6</v>
      </c>
      <c r="H99" s="5">
        <v>22.7</v>
      </c>
      <c r="I99" s="5">
        <v>-2.4</v>
      </c>
      <c r="J99" s="5">
        <v>1</v>
      </c>
      <c r="K99" s="5">
        <v>94.7</v>
      </c>
      <c r="L99" s="5">
        <v>21.3</v>
      </c>
      <c r="M99" s="5">
        <v>35.4</v>
      </c>
      <c r="N99" s="5">
        <v>22.9</v>
      </c>
      <c r="O99" s="5" t="s">
        <v>14</v>
      </c>
    </row>
    <row r="100" spans="1:15" ht="15.5" x14ac:dyDescent="0.35">
      <c r="A100" s="4">
        <v>44443</v>
      </c>
      <c r="B100" s="7">
        <v>430</v>
      </c>
      <c r="C100" s="8">
        <v>16066</v>
      </c>
      <c r="D100" s="8">
        <v>985</v>
      </c>
      <c r="E100" s="3">
        <v>960</v>
      </c>
      <c r="F100" s="3">
        <v>942</v>
      </c>
      <c r="G100" s="3">
        <v>41.4</v>
      </c>
      <c r="H100" s="5">
        <v>31.4</v>
      </c>
      <c r="I100" s="5">
        <v>-3.4</v>
      </c>
      <c r="J100" s="5">
        <v>0.9</v>
      </c>
      <c r="K100" s="5">
        <v>94.6</v>
      </c>
      <c r="L100" s="5">
        <v>10.5</v>
      </c>
      <c r="M100" s="5">
        <v>36.1</v>
      </c>
      <c r="N100" s="5">
        <v>-1</v>
      </c>
      <c r="O100" s="5" t="s">
        <v>14</v>
      </c>
    </row>
    <row r="101" spans="1:15" ht="15.5" x14ac:dyDescent="0.35">
      <c r="A101" s="4">
        <v>44444</v>
      </c>
      <c r="B101" s="7">
        <v>530</v>
      </c>
      <c r="C101" s="8">
        <v>16402</v>
      </c>
      <c r="D101" s="8">
        <v>987</v>
      </c>
      <c r="E101" s="3">
        <v>945</v>
      </c>
      <c r="F101" s="3">
        <v>855</v>
      </c>
      <c r="G101" s="3">
        <v>40.6</v>
      </c>
      <c r="H101" s="5">
        <v>32.700000000000003</v>
      </c>
      <c r="I101" s="5">
        <v>-1.8</v>
      </c>
      <c r="J101" s="5">
        <v>1.7</v>
      </c>
      <c r="K101" s="5">
        <v>96.2</v>
      </c>
      <c r="L101" s="5">
        <v>7.6</v>
      </c>
      <c r="M101" s="5">
        <v>35.299999999999997</v>
      </c>
      <c r="N101" s="5">
        <v>-69.3</v>
      </c>
      <c r="O101" s="5" t="s">
        <v>14</v>
      </c>
    </row>
    <row r="102" spans="1:15" ht="15.5" x14ac:dyDescent="0.35">
      <c r="A102" s="4">
        <v>44445</v>
      </c>
      <c r="B102" s="7">
        <v>430</v>
      </c>
      <c r="C102" s="8">
        <v>16375</v>
      </c>
      <c r="D102" s="8">
        <v>990</v>
      </c>
      <c r="E102" s="3" t="s">
        <v>14</v>
      </c>
      <c r="F102" s="3" t="s">
        <v>14</v>
      </c>
      <c r="G102" s="3">
        <v>37</v>
      </c>
      <c r="H102" s="5">
        <v>31.6</v>
      </c>
      <c r="I102" s="5">
        <v>-2.8</v>
      </c>
      <c r="J102" s="5">
        <v>3.7</v>
      </c>
      <c r="K102" s="5">
        <v>95.2</v>
      </c>
      <c r="L102" s="5">
        <v>4.5999999999999996</v>
      </c>
      <c r="M102" s="5">
        <v>33.6</v>
      </c>
      <c r="N102" s="5">
        <v>92.9</v>
      </c>
      <c r="O102" s="5" t="s">
        <v>14</v>
      </c>
    </row>
    <row r="103" spans="1:15" ht="15.5" x14ac:dyDescent="0.35">
      <c r="A103" s="4">
        <v>44447</v>
      </c>
      <c r="B103" s="7">
        <v>530</v>
      </c>
      <c r="C103" s="8">
        <v>16375</v>
      </c>
      <c r="D103" s="8">
        <v>990</v>
      </c>
      <c r="E103" s="3" t="s">
        <v>14</v>
      </c>
      <c r="F103" s="3" t="s">
        <v>14</v>
      </c>
      <c r="G103" s="3">
        <v>38.4</v>
      </c>
      <c r="H103" s="5">
        <v>31.8</v>
      </c>
      <c r="I103" s="5">
        <v>0</v>
      </c>
      <c r="J103" s="5">
        <v>2.7</v>
      </c>
      <c r="K103" s="5">
        <v>92.3</v>
      </c>
      <c r="L103" s="5">
        <v>7.9</v>
      </c>
      <c r="M103" s="5">
        <v>32.5</v>
      </c>
      <c r="N103" s="5">
        <v>83.6</v>
      </c>
      <c r="O103" s="5" t="s">
        <v>14</v>
      </c>
    </row>
    <row r="104" spans="1:15" ht="15.5" x14ac:dyDescent="0.35">
      <c r="A104" s="4">
        <v>44448</v>
      </c>
      <c r="B104" s="7">
        <v>530</v>
      </c>
      <c r="C104" s="8">
        <v>17603</v>
      </c>
      <c r="D104" s="8">
        <v>976</v>
      </c>
      <c r="E104" s="3">
        <v>935</v>
      </c>
      <c r="F104" s="3">
        <v>870</v>
      </c>
      <c r="G104" s="3">
        <v>39.4</v>
      </c>
      <c r="H104" s="5">
        <v>28.3</v>
      </c>
      <c r="I104" s="5">
        <v>-1.6</v>
      </c>
      <c r="J104" s="5">
        <v>2</v>
      </c>
      <c r="K104" s="5">
        <v>95.6</v>
      </c>
      <c r="L104" s="5">
        <v>18.399999999999999</v>
      </c>
      <c r="M104" s="5">
        <v>35.4</v>
      </c>
      <c r="N104" s="5">
        <v>-58.4</v>
      </c>
      <c r="O104" s="5" t="s">
        <v>14</v>
      </c>
    </row>
    <row r="105" spans="1:15" ht="15.5" x14ac:dyDescent="0.35">
      <c r="A105" s="4">
        <v>44449</v>
      </c>
      <c r="B105" s="7">
        <v>530</v>
      </c>
      <c r="C105" s="8" t="s">
        <v>14</v>
      </c>
      <c r="D105" s="8">
        <v>986</v>
      </c>
      <c r="E105" s="3">
        <v>954</v>
      </c>
      <c r="F105" s="3">
        <v>933</v>
      </c>
      <c r="G105" s="3">
        <v>39</v>
      </c>
      <c r="H105" s="5">
        <v>27.7</v>
      </c>
      <c r="I105" s="5">
        <v>-2</v>
      </c>
      <c r="J105" s="5">
        <v>2.4</v>
      </c>
      <c r="K105" s="5">
        <v>93.6</v>
      </c>
      <c r="L105" s="5">
        <v>27.2</v>
      </c>
      <c r="M105" s="5">
        <v>36.299999999999997</v>
      </c>
      <c r="N105" s="5">
        <v>-64.7</v>
      </c>
      <c r="O105" s="5" t="s">
        <v>14</v>
      </c>
    </row>
    <row r="106" spans="1:15" ht="15.5" x14ac:dyDescent="0.35">
      <c r="A106" s="4">
        <v>44450</v>
      </c>
      <c r="B106" s="7">
        <v>530</v>
      </c>
      <c r="C106" s="8">
        <v>18302</v>
      </c>
      <c r="D106" s="8">
        <v>984</v>
      </c>
      <c r="E106" s="3">
        <v>967</v>
      </c>
      <c r="F106" s="3">
        <v>948</v>
      </c>
      <c r="G106" s="3">
        <v>37.200000000000003</v>
      </c>
      <c r="H106" s="5">
        <v>28.3</v>
      </c>
      <c r="I106" s="5">
        <v>-1.9</v>
      </c>
      <c r="J106" s="5">
        <v>3.4</v>
      </c>
      <c r="K106" s="5">
        <v>95</v>
      </c>
      <c r="L106" s="5">
        <v>29.2</v>
      </c>
      <c r="M106" s="5">
        <v>35.200000000000003</v>
      </c>
      <c r="N106" s="5">
        <v>70.5</v>
      </c>
      <c r="O106" s="5" t="s">
        <v>14</v>
      </c>
    </row>
    <row r="107" spans="1:15" ht="15.5" x14ac:dyDescent="0.35">
      <c r="A107" s="4">
        <v>44451</v>
      </c>
      <c r="B107" s="7">
        <v>630</v>
      </c>
      <c r="C107" s="8">
        <v>17664</v>
      </c>
      <c r="D107" s="8">
        <v>978</v>
      </c>
      <c r="E107" s="3">
        <v>968</v>
      </c>
      <c r="F107" s="3">
        <v>950</v>
      </c>
      <c r="G107" s="3">
        <v>37.9</v>
      </c>
      <c r="H107" s="5">
        <v>31.3</v>
      </c>
      <c r="I107" s="5">
        <v>-2.2000000000000002</v>
      </c>
      <c r="J107" s="5">
        <v>3.1</v>
      </c>
      <c r="K107" s="5">
        <v>95.6</v>
      </c>
      <c r="L107" s="5">
        <v>18.600000000000001</v>
      </c>
      <c r="M107" s="5">
        <v>37.200000000000003</v>
      </c>
      <c r="N107" s="5">
        <v>-110.3</v>
      </c>
      <c r="O107" s="5">
        <v>1491.2</v>
      </c>
    </row>
    <row r="108" spans="1:15" ht="15.5" x14ac:dyDescent="0.35">
      <c r="A108" s="4">
        <v>44452</v>
      </c>
      <c r="B108" s="7">
        <v>430</v>
      </c>
      <c r="C108" s="8">
        <v>17564</v>
      </c>
      <c r="D108" s="8">
        <v>991</v>
      </c>
      <c r="E108" s="3">
        <v>982</v>
      </c>
      <c r="F108" s="3">
        <v>977</v>
      </c>
      <c r="G108" s="3">
        <v>41.3</v>
      </c>
      <c r="H108" s="5">
        <v>35.200000000000003</v>
      </c>
      <c r="I108" s="5">
        <v>-2.6</v>
      </c>
      <c r="J108" s="5">
        <v>0.7</v>
      </c>
      <c r="K108" s="5">
        <v>95.6</v>
      </c>
      <c r="L108" s="5">
        <v>21.7</v>
      </c>
      <c r="M108" s="5">
        <v>38.299999999999997</v>
      </c>
      <c r="N108" s="5">
        <v>32.4</v>
      </c>
      <c r="O108" s="5">
        <v>1420.7</v>
      </c>
    </row>
    <row r="109" spans="1:15" ht="15.5" x14ac:dyDescent="0.35">
      <c r="A109" s="4">
        <v>44453</v>
      </c>
      <c r="B109" s="7">
        <v>430</v>
      </c>
      <c r="C109" s="8">
        <v>18551</v>
      </c>
      <c r="D109" s="8">
        <v>984</v>
      </c>
      <c r="E109" s="3">
        <v>976</v>
      </c>
      <c r="F109" s="3">
        <v>968</v>
      </c>
      <c r="G109" s="3">
        <v>37.299999999999997</v>
      </c>
      <c r="H109" s="5">
        <v>28.6</v>
      </c>
      <c r="I109" s="5">
        <v>-1.9</v>
      </c>
      <c r="J109" s="5">
        <v>2.5</v>
      </c>
      <c r="K109" s="5">
        <v>95.6</v>
      </c>
      <c r="L109" s="5">
        <v>34.9</v>
      </c>
      <c r="M109" s="5">
        <v>36.799999999999997</v>
      </c>
      <c r="N109" s="5">
        <v>-90.2</v>
      </c>
      <c r="O109" s="5" t="s">
        <v>14</v>
      </c>
    </row>
    <row r="110" spans="1:15" ht="15.5" x14ac:dyDescent="0.35">
      <c r="A110" s="4">
        <v>44454</v>
      </c>
      <c r="B110" s="7">
        <v>530</v>
      </c>
      <c r="C110" s="8">
        <v>15831</v>
      </c>
      <c r="D110" s="8">
        <v>978</v>
      </c>
      <c r="E110" s="3">
        <v>950</v>
      </c>
      <c r="F110" s="3">
        <v>910</v>
      </c>
      <c r="G110" s="3">
        <v>32.299999999999997</v>
      </c>
      <c r="H110" s="5">
        <v>18.8</v>
      </c>
      <c r="I110" s="5">
        <v>0.1</v>
      </c>
      <c r="J110" s="5">
        <v>5.6</v>
      </c>
      <c r="K110" s="5"/>
      <c r="L110" s="5">
        <v>46.3</v>
      </c>
      <c r="M110" s="5">
        <v>33.6</v>
      </c>
      <c r="N110" s="5">
        <v>-8.3000000000000007</v>
      </c>
      <c r="O110" s="5" t="s">
        <v>14</v>
      </c>
    </row>
    <row r="111" spans="1:15" ht="15.5" x14ac:dyDescent="0.35">
      <c r="A111" s="4">
        <v>44455</v>
      </c>
      <c r="B111" s="7">
        <v>530</v>
      </c>
      <c r="C111" s="8">
        <v>18137</v>
      </c>
      <c r="D111" s="8">
        <v>978</v>
      </c>
      <c r="E111" s="3">
        <v>964</v>
      </c>
      <c r="F111" s="3">
        <v>955</v>
      </c>
      <c r="G111" s="3">
        <v>33.6</v>
      </c>
      <c r="H111" s="5">
        <v>18.899999999999999</v>
      </c>
      <c r="I111" s="5">
        <v>-0.7</v>
      </c>
      <c r="J111" s="5">
        <v>5.4</v>
      </c>
      <c r="K111" s="5">
        <v>93.6</v>
      </c>
      <c r="L111" s="5">
        <v>36.200000000000003</v>
      </c>
      <c r="M111" s="5">
        <v>33.5</v>
      </c>
      <c r="N111" s="5">
        <v>-200.9</v>
      </c>
      <c r="O111" s="5" t="s">
        <v>14</v>
      </c>
    </row>
    <row r="112" spans="1:15" ht="15.5" x14ac:dyDescent="0.35">
      <c r="A112" s="4">
        <v>44456</v>
      </c>
      <c r="B112" s="7">
        <v>530</v>
      </c>
      <c r="C112" s="8">
        <v>18453</v>
      </c>
      <c r="D112" s="8">
        <v>978</v>
      </c>
      <c r="E112" s="3">
        <v>942</v>
      </c>
      <c r="F112" s="3">
        <v>907</v>
      </c>
      <c r="G112" s="3">
        <v>33.6</v>
      </c>
      <c r="H112" s="5">
        <v>16.3</v>
      </c>
      <c r="I112" s="5">
        <v>-1.3</v>
      </c>
      <c r="J112" s="5">
        <v>4.8</v>
      </c>
      <c r="K112" s="5">
        <v>93.9</v>
      </c>
      <c r="L112" s="5">
        <v>39</v>
      </c>
      <c r="M112" s="5">
        <v>32.9</v>
      </c>
      <c r="N112" s="5">
        <v>0.3</v>
      </c>
      <c r="O112" s="5" t="s">
        <v>14</v>
      </c>
    </row>
    <row r="113" spans="1:16" ht="15.5" x14ac:dyDescent="0.35">
      <c r="A113" s="4">
        <v>44457</v>
      </c>
      <c r="B113" s="7">
        <v>530</v>
      </c>
      <c r="C113" s="8">
        <v>17043</v>
      </c>
      <c r="D113" s="8">
        <v>990</v>
      </c>
      <c r="E113" s="3">
        <v>953</v>
      </c>
      <c r="F113" s="3">
        <v>925</v>
      </c>
      <c r="G113" s="3">
        <v>33.799999999999997</v>
      </c>
      <c r="H113" s="5">
        <v>17.5</v>
      </c>
      <c r="I113" s="5">
        <v>-0.5</v>
      </c>
      <c r="J113" s="5">
        <v>5.5</v>
      </c>
      <c r="K113" s="5">
        <v>94</v>
      </c>
      <c r="L113" s="5">
        <v>40.799999999999997</v>
      </c>
      <c r="M113" s="5">
        <v>31.6</v>
      </c>
      <c r="N113" s="5">
        <v>154.5</v>
      </c>
      <c r="O113" s="5">
        <v>899.8</v>
      </c>
    </row>
    <row r="114" spans="1:16" ht="15.5" x14ac:dyDescent="0.35">
      <c r="A114" s="4">
        <v>44458</v>
      </c>
      <c r="B114" s="7">
        <v>530</v>
      </c>
      <c r="C114" s="8">
        <v>17181</v>
      </c>
      <c r="D114" s="8">
        <v>986</v>
      </c>
      <c r="E114" s="3">
        <v>960</v>
      </c>
      <c r="F114" s="3">
        <v>940</v>
      </c>
      <c r="G114" s="3">
        <v>39.5</v>
      </c>
      <c r="H114" s="5">
        <v>26.8</v>
      </c>
      <c r="I114" s="5">
        <v>-2.9</v>
      </c>
      <c r="J114" s="5">
        <v>2.2999999999999998</v>
      </c>
      <c r="K114" s="5">
        <v>95.9</v>
      </c>
      <c r="L114" s="5">
        <v>39.299999999999997</v>
      </c>
      <c r="M114" s="5">
        <v>34.9</v>
      </c>
      <c r="N114" s="5">
        <v>-75</v>
      </c>
      <c r="O114" s="5">
        <v>1070.9000000000001</v>
      </c>
    </row>
    <row r="115" spans="1:16" ht="15.5" x14ac:dyDescent="0.35">
      <c r="A115" s="4">
        <v>44459</v>
      </c>
      <c r="B115" s="7">
        <v>530</v>
      </c>
      <c r="C115" s="8">
        <v>16700</v>
      </c>
      <c r="D115" s="8">
        <v>988</v>
      </c>
      <c r="E115" s="3">
        <v>950</v>
      </c>
      <c r="F115" s="3">
        <v>917</v>
      </c>
      <c r="G115" s="3">
        <v>41.6</v>
      </c>
      <c r="H115" s="5">
        <v>31.8</v>
      </c>
      <c r="I115" s="5">
        <v>-3.7</v>
      </c>
      <c r="J115" s="5">
        <v>1.9</v>
      </c>
      <c r="K115" s="5">
        <v>95.9</v>
      </c>
      <c r="L115" s="5">
        <v>13.9</v>
      </c>
      <c r="M115" s="5">
        <v>35.6</v>
      </c>
      <c r="N115" s="5">
        <v>134.9</v>
      </c>
      <c r="O115" s="5">
        <v>982.8</v>
      </c>
    </row>
    <row r="116" spans="1:16" ht="15.5" x14ac:dyDescent="0.35">
      <c r="A116" s="4">
        <v>44460</v>
      </c>
      <c r="B116" s="7">
        <v>530</v>
      </c>
      <c r="C116" s="8">
        <v>15913</v>
      </c>
      <c r="D116" s="8">
        <v>990</v>
      </c>
      <c r="E116" s="3">
        <v>932</v>
      </c>
      <c r="F116" s="3">
        <v>884</v>
      </c>
      <c r="G116" s="3">
        <v>41.6</v>
      </c>
      <c r="H116" s="5">
        <v>33.5</v>
      </c>
      <c r="I116" s="5">
        <v>-2.6</v>
      </c>
      <c r="J116" s="5">
        <v>1.4</v>
      </c>
      <c r="K116" s="5">
        <v>95.2</v>
      </c>
      <c r="L116" s="5">
        <v>5.9</v>
      </c>
      <c r="M116" s="5">
        <v>35.200000000000003</v>
      </c>
      <c r="N116" s="5">
        <v>51.7</v>
      </c>
      <c r="O116" s="5">
        <v>466.9</v>
      </c>
    </row>
    <row r="117" spans="1:16" ht="15.5" x14ac:dyDescent="0.35">
      <c r="A117" s="4">
        <v>44461</v>
      </c>
      <c r="B117" s="7">
        <v>430</v>
      </c>
      <c r="C117" s="8">
        <v>16249</v>
      </c>
      <c r="D117" s="8">
        <v>994</v>
      </c>
      <c r="E117" s="3">
        <v>982</v>
      </c>
      <c r="F117" s="3">
        <v>969</v>
      </c>
      <c r="G117" s="3">
        <v>40.799999999999997</v>
      </c>
      <c r="H117" s="5">
        <v>31.3</v>
      </c>
      <c r="I117" s="5">
        <v>-2.1</v>
      </c>
      <c r="J117" s="5">
        <v>1.2</v>
      </c>
      <c r="K117" s="5">
        <v>95</v>
      </c>
      <c r="L117" s="5">
        <v>11.4</v>
      </c>
      <c r="M117" s="5">
        <v>34.9</v>
      </c>
      <c r="N117" s="5">
        <v>141.4</v>
      </c>
      <c r="O117" s="5">
        <v>451.9</v>
      </c>
    </row>
    <row r="118" spans="1:16" ht="15.5" x14ac:dyDescent="0.35">
      <c r="A118" s="4">
        <v>44462</v>
      </c>
      <c r="B118" s="7">
        <v>530</v>
      </c>
      <c r="C118" s="8">
        <v>16427</v>
      </c>
      <c r="D118" s="8">
        <v>993</v>
      </c>
      <c r="E118" s="3">
        <v>952</v>
      </c>
      <c r="F118" s="3">
        <v>795</v>
      </c>
      <c r="G118" s="3">
        <v>40.799999999999997</v>
      </c>
      <c r="H118" s="5">
        <v>33.200000000000003</v>
      </c>
      <c r="I118" s="5">
        <v>-0.2</v>
      </c>
      <c r="J118" s="5">
        <v>0.8</v>
      </c>
      <c r="K118" s="5">
        <v>96.2</v>
      </c>
      <c r="L118" s="5">
        <v>7.9</v>
      </c>
      <c r="M118" s="5">
        <v>33.799999999999997</v>
      </c>
      <c r="N118" s="5">
        <v>23.5</v>
      </c>
      <c r="O118" s="5">
        <v>141.6</v>
      </c>
    </row>
    <row r="119" spans="1:16" ht="15.5" x14ac:dyDescent="0.35">
      <c r="A119" s="4">
        <v>44463</v>
      </c>
      <c r="B119" s="7">
        <v>530</v>
      </c>
      <c r="C119" s="8">
        <v>16428</v>
      </c>
      <c r="D119" s="8">
        <v>998</v>
      </c>
      <c r="E119" s="3">
        <v>989</v>
      </c>
      <c r="F119" s="3">
        <v>902</v>
      </c>
      <c r="G119" s="3">
        <v>38</v>
      </c>
      <c r="H119" s="5">
        <v>30.1</v>
      </c>
      <c r="I119" s="5">
        <v>-1.5</v>
      </c>
      <c r="J119" s="5">
        <v>3.5</v>
      </c>
      <c r="K119" s="5">
        <v>95.2</v>
      </c>
      <c r="L119" s="5">
        <v>11.2</v>
      </c>
      <c r="M119" s="5">
        <v>31.3</v>
      </c>
      <c r="N119" s="5">
        <v>-155.69999999999999</v>
      </c>
      <c r="O119" s="5" t="s">
        <v>14</v>
      </c>
    </row>
    <row r="120" spans="1:16" ht="15.5" x14ac:dyDescent="0.35">
      <c r="A120" s="4">
        <v>44464</v>
      </c>
      <c r="B120" s="7">
        <v>630</v>
      </c>
      <c r="C120" s="8">
        <v>17419</v>
      </c>
      <c r="D120" s="8">
        <v>995</v>
      </c>
      <c r="E120" s="3">
        <v>954</v>
      </c>
      <c r="F120" s="3">
        <v>625</v>
      </c>
      <c r="G120" s="3">
        <v>39.6</v>
      </c>
      <c r="H120" s="5">
        <v>27.3</v>
      </c>
      <c r="I120" s="5">
        <v>-1.7</v>
      </c>
      <c r="J120" s="5">
        <v>2.2999999999999998</v>
      </c>
      <c r="K120" s="5">
        <v>94.4</v>
      </c>
      <c r="L120" s="5">
        <v>22.6</v>
      </c>
      <c r="M120" s="5">
        <v>33.700000000000003</v>
      </c>
      <c r="N120" s="5">
        <v>-122</v>
      </c>
      <c r="O120" s="5" t="s">
        <v>14</v>
      </c>
    </row>
    <row r="121" spans="1:16" ht="15.5" x14ac:dyDescent="0.35">
      <c r="A121" s="4">
        <v>44465</v>
      </c>
      <c r="B121" s="7">
        <v>530</v>
      </c>
      <c r="C121" s="8">
        <v>17018</v>
      </c>
      <c r="D121" s="8">
        <v>996</v>
      </c>
      <c r="E121" s="3">
        <v>982</v>
      </c>
      <c r="F121" s="3">
        <v>956</v>
      </c>
      <c r="G121" s="3">
        <v>40.9</v>
      </c>
      <c r="H121" s="5">
        <v>20.399999999999999</v>
      </c>
      <c r="I121" s="5">
        <v>-2.9</v>
      </c>
      <c r="J121" s="5">
        <v>1.4</v>
      </c>
      <c r="K121" s="5">
        <v>93.6</v>
      </c>
      <c r="L121" s="5">
        <v>28.7</v>
      </c>
      <c r="M121" s="5">
        <v>35.6</v>
      </c>
      <c r="N121" s="5">
        <v>-44.7</v>
      </c>
      <c r="O121" s="5">
        <v>966.8</v>
      </c>
    </row>
    <row r="122" spans="1:16" ht="15.5" x14ac:dyDescent="0.35">
      <c r="A122" s="4">
        <v>44466</v>
      </c>
      <c r="B122" s="7">
        <v>530</v>
      </c>
      <c r="C122" s="8">
        <v>16696</v>
      </c>
      <c r="D122" s="8">
        <v>990</v>
      </c>
      <c r="E122" s="3">
        <v>980</v>
      </c>
      <c r="F122" s="3">
        <v>960</v>
      </c>
      <c r="G122" s="3">
        <v>38.1</v>
      </c>
      <c r="H122" s="5">
        <v>27.8</v>
      </c>
      <c r="I122" s="5">
        <v>-2.7</v>
      </c>
      <c r="J122" s="5">
        <v>3.2</v>
      </c>
      <c r="K122" s="5">
        <v>95.6</v>
      </c>
      <c r="L122" s="5">
        <v>13.5</v>
      </c>
      <c r="M122" s="5">
        <v>33.700000000000003</v>
      </c>
      <c r="N122" s="5">
        <v>77.900000000000006</v>
      </c>
      <c r="O122" s="5" t="s">
        <v>14</v>
      </c>
    </row>
    <row r="123" spans="1:16" ht="15.5" x14ac:dyDescent="0.35">
      <c r="A123" s="4">
        <v>44467</v>
      </c>
      <c r="B123" s="7">
        <v>430</v>
      </c>
      <c r="C123" s="8">
        <v>16500</v>
      </c>
      <c r="D123" s="8">
        <v>990</v>
      </c>
      <c r="E123" s="3">
        <v>955</v>
      </c>
      <c r="F123" s="3">
        <v>900</v>
      </c>
      <c r="G123" s="3">
        <v>39.6</v>
      </c>
      <c r="H123" s="5">
        <v>34</v>
      </c>
      <c r="I123" s="5">
        <v>-1.7</v>
      </c>
      <c r="J123" s="5">
        <v>1.7</v>
      </c>
      <c r="K123" s="5">
        <v>96</v>
      </c>
      <c r="L123" s="5">
        <v>5.5</v>
      </c>
      <c r="M123" s="5">
        <v>33.799999999999997</v>
      </c>
      <c r="N123" s="5">
        <v>25.9</v>
      </c>
      <c r="O123" s="5">
        <v>258.5</v>
      </c>
    </row>
    <row r="124" spans="1:16" ht="15.5" x14ac:dyDescent="0.35">
      <c r="A124" s="4">
        <v>44469</v>
      </c>
      <c r="B124" s="7">
        <v>430</v>
      </c>
      <c r="C124" s="8">
        <v>16500</v>
      </c>
      <c r="D124" s="8">
        <v>995</v>
      </c>
      <c r="E124" s="3">
        <v>930</v>
      </c>
      <c r="F124" s="3">
        <v>885</v>
      </c>
      <c r="G124" s="3">
        <v>40.799999999999997</v>
      </c>
      <c r="H124" s="5">
        <v>36.4</v>
      </c>
      <c r="I124" s="5">
        <v>-0.5</v>
      </c>
      <c r="J124" s="5">
        <v>0.6</v>
      </c>
      <c r="K124" s="5">
        <v>95.5</v>
      </c>
      <c r="L124" s="5">
        <v>1.2</v>
      </c>
      <c r="M124" s="5">
        <v>35.799999999999997</v>
      </c>
      <c r="N124" s="5">
        <v>18.5</v>
      </c>
      <c r="O124" s="5" t="s">
        <v>14</v>
      </c>
    </row>
    <row r="125" spans="1:16" ht="15.5" x14ac:dyDescent="0.35">
      <c r="A125" s="4">
        <v>44469</v>
      </c>
      <c r="B125" s="7">
        <v>1730</v>
      </c>
      <c r="C125" s="8">
        <v>17200</v>
      </c>
      <c r="D125" s="8">
        <v>960</v>
      </c>
      <c r="E125" s="3">
        <v>965</v>
      </c>
      <c r="F125" s="3">
        <v>965</v>
      </c>
      <c r="G125" s="3">
        <v>41.2</v>
      </c>
      <c r="H125" s="5">
        <v>31.9</v>
      </c>
      <c r="I125" s="5">
        <v>-2.5</v>
      </c>
      <c r="J125" s="5">
        <v>0.7</v>
      </c>
      <c r="K125" s="5">
        <v>95.6</v>
      </c>
      <c r="L125" s="5">
        <v>14</v>
      </c>
      <c r="M125" s="5">
        <v>40.700000000000003</v>
      </c>
      <c r="N125" s="5">
        <v>181</v>
      </c>
      <c r="O125" s="5" t="s">
        <v>14</v>
      </c>
    </row>
    <row r="126" spans="1:16" ht="15.5" x14ac:dyDescent="0.35">
      <c r="A126" s="4">
        <v>44470</v>
      </c>
      <c r="B126" s="7">
        <v>430</v>
      </c>
      <c r="C126" s="8">
        <v>16503</v>
      </c>
      <c r="D126" s="8">
        <v>992</v>
      </c>
      <c r="E126" s="3">
        <v>945</v>
      </c>
      <c r="F126" s="3">
        <v>720</v>
      </c>
      <c r="G126" s="3">
        <v>44.1</v>
      </c>
      <c r="H126" s="5">
        <v>36.1</v>
      </c>
      <c r="I126" s="5">
        <v>-2.2999999999999998</v>
      </c>
      <c r="J126" s="5">
        <v>-0.1</v>
      </c>
      <c r="K126" s="5">
        <v>96.2</v>
      </c>
      <c r="L126" s="5">
        <v>12.9</v>
      </c>
      <c r="M126" s="5">
        <v>37.700000000000003</v>
      </c>
      <c r="N126" s="5">
        <v>210</v>
      </c>
      <c r="O126" s="5">
        <v>727.9</v>
      </c>
    </row>
    <row r="127" spans="1:16" ht="15.5" x14ac:dyDescent="0.35">
      <c r="A127" s="4">
        <v>44471</v>
      </c>
      <c r="B127" s="7">
        <v>530</v>
      </c>
      <c r="C127" s="8">
        <v>15893</v>
      </c>
      <c r="D127" s="8">
        <v>990</v>
      </c>
      <c r="E127" s="3">
        <v>967</v>
      </c>
      <c r="F127" s="3">
        <v>900</v>
      </c>
      <c r="G127" s="3">
        <v>44.6</v>
      </c>
      <c r="H127" s="5">
        <v>34.200000000000003</v>
      </c>
      <c r="I127" s="5">
        <v>-4</v>
      </c>
      <c r="J127" s="5">
        <v>-0.8</v>
      </c>
      <c r="K127" s="5">
        <v>95.5</v>
      </c>
      <c r="L127" s="5">
        <v>11.2</v>
      </c>
      <c r="M127" s="5">
        <v>39.6</v>
      </c>
      <c r="N127" s="5">
        <v>6</v>
      </c>
      <c r="O127" s="5">
        <v>1565.9</v>
      </c>
      <c r="P127" t="s">
        <v>17</v>
      </c>
    </row>
    <row r="128" spans="1:16" ht="15.5" x14ac:dyDescent="0.35">
      <c r="A128" s="4">
        <v>44472</v>
      </c>
      <c r="B128" s="7">
        <v>430</v>
      </c>
      <c r="C128" s="8">
        <v>16565</v>
      </c>
      <c r="D128" s="8">
        <v>990</v>
      </c>
      <c r="E128" s="3">
        <v>898</v>
      </c>
      <c r="F128" s="3">
        <v>720</v>
      </c>
      <c r="G128" s="3">
        <v>43.6</v>
      </c>
      <c r="H128" s="5">
        <v>29.5</v>
      </c>
      <c r="I128" s="5">
        <v>-2.6</v>
      </c>
      <c r="J128" s="5">
        <v>0</v>
      </c>
      <c r="K128" s="5">
        <v>95.7</v>
      </c>
      <c r="L128" s="5">
        <v>24</v>
      </c>
      <c r="M128" s="5">
        <v>39.799999999999997</v>
      </c>
      <c r="N128" s="5">
        <v>239.1</v>
      </c>
      <c r="O128" s="5">
        <v>1318.2</v>
      </c>
    </row>
    <row r="129" spans="1:16" ht="15.5" x14ac:dyDescent="0.35">
      <c r="A129" s="4">
        <v>44473</v>
      </c>
      <c r="B129" s="7">
        <v>430</v>
      </c>
      <c r="C129" s="8">
        <v>16550</v>
      </c>
      <c r="D129" s="8">
        <v>980</v>
      </c>
      <c r="E129" s="3">
        <v>893</v>
      </c>
      <c r="F129" s="3">
        <v>745</v>
      </c>
      <c r="G129" s="3">
        <v>46.7</v>
      </c>
      <c r="H129" s="5">
        <v>33.6</v>
      </c>
      <c r="I129" s="5">
        <v>-2.9</v>
      </c>
      <c r="J129" s="5">
        <v>-2.2999999999999998</v>
      </c>
      <c r="K129" s="5">
        <v>96.7</v>
      </c>
      <c r="L129" s="5">
        <v>24.7</v>
      </c>
      <c r="M129" s="5">
        <v>4.5999999999999996</v>
      </c>
      <c r="N129" s="5">
        <v>52.1</v>
      </c>
      <c r="O129" s="5">
        <v>1353.3</v>
      </c>
      <c r="P129" t="s">
        <v>17</v>
      </c>
    </row>
    <row r="130" spans="1:16" ht="15.5" x14ac:dyDescent="0.35">
      <c r="A130" s="4">
        <v>44474</v>
      </c>
      <c r="B130" s="7">
        <v>530</v>
      </c>
      <c r="C130" s="8">
        <v>16110</v>
      </c>
      <c r="D130" s="8">
        <v>991</v>
      </c>
      <c r="E130" s="3">
        <v>894</v>
      </c>
      <c r="F130" s="3">
        <v>750</v>
      </c>
      <c r="G130" s="3">
        <v>46.4</v>
      </c>
      <c r="H130" s="5">
        <v>31.7</v>
      </c>
      <c r="I130" s="5">
        <v>-4.4000000000000004</v>
      </c>
      <c r="J130" s="5">
        <v>-1.5</v>
      </c>
      <c r="K130" s="5">
        <v>96.5</v>
      </c>
      <c r="L130" s="5">
        <v>22</v>
      </c>
      <c r="M130" s="5">
        <v>40.9</v>
      </c>
      <c r="N130" s="5">
        <v>68.900000000000006</v>
      </c>
      <c r="O130" s="5" t="s">
        <v>14</v>
      </c>
      <c r="P130" t="s">
        <v>17</v>
      </c>
    </row>
    <row r="131" spans="1:16" ht="15.5" x14ac:dyDescent="0.35">
      <c r="A131" s="4">
        <v>44475</v>
      </c>
      <c r="B131" s="7">
        <v>530</v>
      </c>
      <c r="C131" s="8">
        <v>16970</v>
      </c>
      <c r="D131" s="8">
        <v>992</v>
      </c>
      <c r="E131" s="3">
        <v>855</v>
      </c>
      <c r="F131" s="3">
        <v>710</v>
      </c>
      <c r="G131" s="3">
        <v>43.2</v>
      </c>
      <c r="H131" s="5">
        <v>33.9</v>
      </c>
      <c r="I131" s="5">
        <v>-2</v>
      </c>
      <c r="J131" s="5">
        <v>1</v>
      </c>
      <c r="K131" s="5">
        <v>97.4</v>
      </c>
      <c r="L131" s="5">
        <v>16.600000000000001</v>
      </c>
      <c r="M131" s="5">
        <v>36.6</v>
      </c>
      <c r="N131" s="5">
        <v>192.3</v>
      </c>
      <c r="O131" s="5" t="s">
        <v>14</v>
      </c>
      <c r="P131" t="s">
        <v>17</v>
      </c>
    </row>
    <row r="132" spans="1:16" ht="15.5" x14ac:dyDescent="0.35">
      <c r="A132" s="4">
        <v>44476</v>
      </c>
      <c r="B132" s="7">
        <v>530</v>
      </c>
      <c r="C132" s="8">
        <v>16830</v>
      </c>
      <c r="D132" s="8">
        <v>994</v>
      </c>
      <c r="E132" s="3">
        <v>901</v>
      </c>
      <c r="F132" s="3">
        <v>650</v>
      </c>
      <c r="G132" s="3">
        <v>42</v>
      </c>
      <c r="H132" s="5">
        <v>33.6</v>
      </c>
      <c r="I132" s="5">
        <v>-1.3</v>
      </c>
      <c r="J132" s="5">
        <v>0.9</v>
      </c>
      <c r="K132" s="5">
        <v>95.2</v>
      </c>
      <c r="L132" s="5">
        <v>12.3</v>
      </c>
      <c r="M132" s="5">
        <v>36.6</v>
      </c>
      <c r="N132" s="5">
        <v>188.1</v>
      </c>
      <c r="O132" s="5">
        <v>546.9</v>
      </c>
      <c r="P132" t="s">
        <v>17</v>
      </c>
    </row>
    <row r="133" spans="1:16" ht="15.5" x14ac:dyDescent="0.35">
      <c r="A133" s="4">
        <v>44477</v>
      </c>
      <c r="B133" s="7">
        <v>530</v>
      </c>
      <c r="C133" s="8">
        <v>17311</v>
      </c>
      <c r="D133" s="8">
        <v>1000</v>
      </c>
      <c r="E133" s="3">
        <v>925</v>
      </c>
      <c r="F133" s="3">
        <v>730</v>
      </c>
      <c r="G133" s="3">
        <v>42.5</v>
      </c>
      <c r="H133" s="5">
        <v>31.9</v>
      </c>
      <c r="I133" s="5">
        <v>-3</v>
      </c>
      <c r="J133" s="5">
        <v>0.8</v>
      </c>
      <c r="K133" s="5">
        <v>95.6</v>
      </c>
      <c r="L133" s="5">
        <v>15.9</v>
      </c>
      <c r="M133" s="5">
        <v>37.299999999999997</v>
      </c>
      <c r="N133" s="5">
        <v>180.7</v>
      </c>
      <c r="O133" s="5" t="s">
        <v>14</v>
      </c>
    </row>
    <row r="134" spans="1:16" ht="15.5" x14ac:dyDescent="0.35">
      <c r="A134" s="4">
        <v>44477</v>
      </c>
      <c r="B134" s="7">
        <v>1130</v>
      </c>
      <c r="C134" s="8">
        <v>17655</v>
      </c>
      <c r="D134" s="8">
        <v>934</v>
      </c>
      <c r="E134" s="3">
        <v>930</v>
      </c>
      <c r="F134" s="3">
        <v>925</v>
      </c>
      <c r="G134" s="3">
        <v>37.6</v>
      </c>
      <c r="H134" s="5">
        <v>29.3</v>
      </c>
      <c r="I134" s="5">
        <v>-3.9</v>
      </c>
      <c r="J134" s="5">
        <v>3.6</v>
      </c>
      <c r="K134" s="5">
        <v>95.3</v>
      </c>
      <c r="L134" s="5">
        <v>20</v>
      </c>
      <c r="M134" s="5">
        <v>40.200000000000003</v>
      </c>
      <c r="N134" s="5">
        <v>-138.9</v>
      </c>
      <c r="O134" s="5">
        <v>2314.5</v>
      </c>
    </row>
    <row r="135" spans="1:16" ht="15.5" x14ac:dyDescent="0.35">
      <c r="A135" s="4">
        <v>44478</v>
      </c>
      <c r="B135" s="7">
        <v>530</v>
      </c>
      <c r="C135" s="8">
        <v>16470</v>
      </c>
      <c r="D135" s="8">
        <v>982</v>
      </c>
      <c r="E135" s="3">
        <v>945</v>
      </c>
      <c r="F135" s="3">
        <v>805</v>
      </c>
      <c r="G135" s="3">
        <v>44.6</v>
      </c>
      <c r="H135" s="5">
        <v>33.9</v>
      </c>
      <c r="I135" s="5">
        <v>-4.5</v>
      </c>
      <c r="J135" s="5">
        <v>-0.1</v>
      </c>
      <c r="K135" s="5">
        <v>96.2</v>
      </c>
      <c r="L135" s="5">
        <v>13.6</v>
      </c>
      <c r="M135" s="5">
        <v>38.799999999999997</v>
      </c>
      <c r="N135" s="5">
        <v>52.1</v>
      </c>
      <c r="O135" s="5">
        <v>828.9</v>
      </c>
      <c r="P135" t="s">
        <v>17</v>
      </c>
    </row>
    <row r="136" spans="1:16" ht="15.5" x14ac:dyDescent="0.35">
      <c r="A136" s="4">
        <v>44479</v>
      </c>
      <c r="B136" s="7">
        <v>530</v>
      </c>
      <c r="C136" s="8">
        <v>17971</v>
      </c>
      <c r="D136" s="8">
        <v>995</v>
      </c>
      <c r="E136" s="3">
        <v>960</v>
      </c>
      <c r="F136" s="3">
        <v>640</v>
      </c>
      <c r="G136" s="3">
        <v>39.4</v>
      </c>
      <c r="H136" s="5">
        <v>26.8</v>
      </c>
      <c r="I136" s="5">
        <v>-2.8</v>
      </c>
      <c r="J136" s="5">
        <v>2.7</v>
      </c>
      <c r="K136" s="5">
        <v>88.2</v>
      </c>
      <c r="L136" s="5">
        <v>29</v>
      </c>
      <c r="M136" s="5">
        <v>37.700000000000003</v>
      </c>
      <c r="N136" s="5">
        <v>99.6</v>
      </c>
      <c r="O136" s="5" t="s">
        <v>14</v>
      </c>
      <c r="P136" t="s">
        <v>17</v>
      </c>
    </row>
    <row r="137" spans="1:16" ht="15.5" x14ac:dyDescent="0.35">
      <c r="A137" s="4">
        <v>44480</v>
      </c>
      <c r="B137" s="7">
        <v>430</v>
      </c>
      <c r="C137" s="8">
        <v>16554</v>
      </c>
      <c r="D137" s="8">
        <v>983</v>
      </c>
      <c r="E137" s="3">
        <v>968</v>
      </c>
      <c r="F137" s="3">
        <v>954</v>
      </c>
      <c r="G137" s="3">
        <v>41.8</v>
      </c>
      <c r="H137" s="5">
        <v>33.6</v>
      </c>
      <c r="I137" s="5">
        <v>-2.7</v>
      </c>
      <c r="J137" s="5">
        <v>0.4</v>
      </c>
      <c r="K137" s="5">
        <v>96.4</v>
      </c>
      <c r="L137" s="5">
        <v>9.9</v>
      </c>
      <c r="M137" s="5">
        <v>38.200000000000003</v>
      </c>
      <c r="N137" s="5">
        <v>-7.3</v>
      </c>
      <c r="O137" s="5" t="s">
        <v>14</v>
      </c>
      <c r="P137" t="s">
        <v>17</v>
      </c>
    </row>
    <row r="138" spans="1:16" ht="15.5" x14ac:dyDescent="0.35">
      <c r="A138" s="4">
        <v>44481</v>
      </c>
      <c r="B138" s="7">
        <v>530</v>
      </c>
      <c r="C138" s="8">
        <v>16790</v>
      </c>
      <c r="D138" s="8">
        <v>990</v>
      </c>
      <c r="E138" s="3">
        <v>923</v>
      </c>
      <c r="F138" s="3">
        <v>785</v>
      </c>
      <c r="G138" s="3">
        <v>40.4</v>
      </c>
      <c r="H138" s="5">
        <v>33.9</v>
      </c>
      <c r="I138" s="5">
        <v>-1.1000000000000001</v>
      </c>
      <c r="J138" s="5">
        <v>2.2000000000000002</v>
      </c>
      <c r="K138" s="5">
        <v>96.5</v>
      </c>
      <c r="L138" s="5">
        <v>13.8</v>
      </c>
      <c r="M138" s="5">
        <v>30.8</v>
      </c>
      <c r="N138" s="5">
        <v>-65.099999999999994</v>
      </c>
      <c r="O138" s="5">
        <v>577.5</v>
      </c>
    </row>
    <row r="139" spans="1:16" ht="15.5" x14ac:dyDescent="0.35">
      <c r="A139" s="4">
        <v>44482</v>
      </c>
      <c r="B139" s="7">
        <v>530</v>
      </c>
      <c r="C139" s="8">
        <v>24840</v>
      </c>
      <c r="D139" s="8">
        <v>992</v>
      </c>
      <c r="E139" s="3">
        <v>700</v>
      </c>
      <c r="F139" s="3" t="s">
        <v>14</v>
      </c>
      <c r="G139" s="3">
        <v>25.8</v>
      </c>
      <c r="H139" s="5">
        <v>16.2</v>
      </c>
      <c r="I139" s="5">
        <v>7.9</v>
      </c>
      <c r="J139" s="5">
        <v>10.3</v>
      </c>
      <c r="K139" s="5">
        <v>85.3</v>
      </c>
      <c r="L139" s="5">
        <v>54</v>
      </c>
      <c r="M139" s="5">
        <v>31.8</v>
      </c>
      <c r="N139" s="5">
        <v>-204.7</v>
      </c>
      <c r="O139" s="5" t="s">
        <v>14</v>
      </c>
    </row>
    <row r="140" spans="1:16" ht="15.5" x14ac:dyDescent="0.35">
      <c r="A140" s="4">
        <v>44482</v>
      </c>
      <c r="B140" s="7">
        <v>1030</v>
      </c>
      <c r="C140" s="8">
        <v>29510</v>
      </c>
      <c r="D140" s="8">
        <v>943</v>
      </c>
      <c r="E140" s="3">
        <v>580</v>
      </c>
      <c r="F140" s="3" t="s">
        <v>14</v>
      </c>
      <c r="G140" s="3">
        <v>21</v>
      </c>
      <c r="H140" s="5">
        <v>5.6</v>
      </c>
      <c r="I140" s="5">
        <v>10.9</v>
      </c>
      <c r="J140" s="5">
        <v>12.6</v>
      </c>
      <c r="K140" s="5">
        <v>83.6</v>
      </c>
      <c r="L140" s="5">
        <v>68</v>
      </c>
      <c r="M140" s="5">
        <v>36.4</v>
      </c>
      <c r="N140" s="5">
        <v>-432.7</v>
      </c>
      <c r="O140" s="5" t="s">
        <v>14</v>
      </c>
    </row>
    <row r="141" spans="1:16" ht="15.5" x14ac:dyDescent="0.35">
      <c r="A141" s="4">
        <v>44483</v>
      </c>
      <c r="B141" s="7">
        <v>530</v>
      </c>
      <c r="C141" s="8">
        <v>16390</v>
      </c>
      <c r="D141" s="8">
        <v>987</v>
      </c>
      <c r="E141" s="3">
        <v>945</v>
      </c>
      <c r="F141" s="3">
        <v>820</v>
      </c>
      <c r="G141" s="3">
        <v>43.8</v>
      </c>
      <c r="H141" s="5">
        <v>36.799999999999997</v>
      </c>
      <c r="I141" s="5">
        <v>-3.8</v>
      </c>
      <c r="J141" s="5">
        <v>0.5</v>
      </c>
      <c r="K141" s="5">
        <v>94.4</v>
      </c>
      <c r="L141" s="5">
        <v>12.1</v>
      </c>
      <c r="M141" s="5">
        <v>39</v>
      </c>
      <c r="N141" s="5">
        <v>25.8</v>
      </c>
      <c r="O141" s="5">
        <v>1073</v>
      </c>
    </row>
    <row r="142" spans="1:16" ht="15.5" x14ac:dyDescent="0.35">
      <c r="A142" s="4">
        <v>44484</v>
      </c>
      <c r="B142" s="7">
        <v>630</v>
      </c>
      <c r="C142" s="8">
        <v>17670</v>
      </c>
      <c r="D142" s="8">
        <v>980</v>
      </c>
      <c r="E142" s="3">
        <v>880</v>
      </c>
      <c r="F142" s="3">
        <v>775</v>
      </c>
      <c r="G142" s="3">
        <v>39.799999999999997</v>
      </c>
      <c r="H142" s="5">
        <v>34.799999999999997</v>
      </c>
      <c r="I142" s="5">
        <v>-1.8</v>
      </c>
      <c r="J142" s="5">
        <v>2.6</v>
      </c>
      <c r="K142" s="5">
        <v>93.7</v>
      </c>
      <c r="L142" s="5">
        <v>15.7</v>
      </c>
      <c r="M142" s="5">
        <v>37.4</v>
      </c>
      <c r="N142" s="5">
        <v>-120.2</v>
      </c>
      <c r="O142" s="5" t="s">
        <v>14</v>
      </c>
      <c r="P142" t="s">
        <v>17</v>
      </c>
    </row>
    <row r="143" spans="1:16" ht="15.5" x14ac:dyDescent="0.35">
      <c r="A143" s="4">
        <v>44518</v>
      </c>
      <c r="B143" s="7">
        <v>430</v>
      </c>
      <c r="C143" s="8">
        <v>17147</v>
      </c>
      <c r="D143" s="8">
        <v>963</v>
      </c>
      <c r="E143" s="3">
        <v>903</v>
      </c>
      <c r="F143" s="3">
        <v>825</v>
      </c>
      <c r="G143" s="3">
        <v>40.9</v>
      </c>
      <c r="H143" s="5">
        <v>34.4</v>
      </c>
      <c r="I143" s="5">
        <v>-1.2</v>
      </c>
      <c r="J143" s="5">
        <v>1.3</v>
      </c>
      <c r="K143" s="5">
        <v>95.4</v>
      </c>
      <c r="L143" s="5">
        <v>15.1</v>
      </c>
      <c r="M143" s="5">
        <v>37.299999999999997</v>
      </c>
      <c r="N143" s="5">
        <v>137.5</v>
      </c>
      <c r="O143" s="5">
        <v>452.2</v>
      </c>
    </row>
    <row r="144" spans="1:16" ht="15.5" x14ac:dyDescent="0.35">
      <c r="A144" s="4">
        <v>44519</v>
      </c>
      <c r="B144" s="7">
        <v>530</v>
      </c>
      <c r="C144" s="8">
        <v>16630</v>
      </c>
      <c r="D144" s="8">
        <v>983</v>
      </c>
      <c r="E144" s="3">
        <v>936</v>
      </c>
      <c r="F144" s="3">
        <v>835</v>
      </c>
      <c r="G144" s="3">
        <v>44.5</v>
      </c>
      <c r="H144" s="5">
        <v>36.5</v>
      </c>
      <c r="I144" s="5">
        <v>-4</v>
      </c>
      <c r="J144" s="5">
        <v>-0.5</v>
      </c>
      <c r="K144" s="5">
        <v>95.7</v>
      </c>
      <c r="L144" s="5">
        <v>9.5</v>
      </c>
      <c r="M144" s="5">
        <v>40</v>
      </c>
      <c r="N144" s="5">
        <v>137</v>
      </c>
      <c r="O144" s="5" t="s">
        <v>14</v>
      </c>
    </row>
    <row r="145" spans="1:16" ht="15.5" x14ac:dyDescent="0.35">
      <c r="A145" s="4">
        <v>44520</v>
      </c>
      <c r="B145" s="7">
        <v>530</v>
      </c>
      <c r="C145" s="8">
        <v>17080</v>
      </c>
      <c r="D145" s="8">
        <v>988</v>
      </c>
      <c r="E145" s="3">
        <v>945</v>
      </c>
      <c r="F145" s="3">
        <v>887</v>
      </c>
      <c r="G145" s="3">
        <v>40.4</v>
      </c>
      <c r="H145" s="5">
        <v>36</v>
      </c>
      <c r="I145" s="5">
        <v>-1.8</v>
      </c>
      <c r="J145" s="5">
        <v>1</v>
      </c>
      <c r="K145" s="5">
        <v>90.5</v>
      </c>
      <c r="L145" s="5">
        <v>5.3</v>
      </c>
      <c r="M145" s="5">
        <v>37.700000000000003</v>
      </c>
      <c r="N145" s="5">
        <v>154.30000000000001</v>
      </c>
      <c r="O145" s="5" t="s">
        <v>14</v>
      </c>
    </row>
    <row r="146" spans="1:16" ht="15.5" x14ac:dyDescent="0.35">
      <c r="A146" s="4">
        <v>44521</v>
      </c>
      <c r="B146" s="7">
        <v>530</v>
      </c>
      <c r="C146" s="8">
        <v>17030</v>
      </c>
      <c r="D146" s="8">
        <v>989</v>
      </c>
      <c r="E146" s="3">
        <v>918</v>
      </c>
      <c r="F146" s="3">
        <v>635</v>
      </c>
      <c r="G146" s="3">
        <v>37.6</v>
      </c>
      <c r="H146" s="5">
        <v>30.7</v>
      </c>
      <c r="I146" s="5">
        <v>-0.7</v>
      </c>
      <c r="J146" s="5">
        <v>3.4</v>
      </c>
      <c r="K146" s="5">
        <v>92.4</v>
      </c>
      <c r="L146" s="5">
        <v>18.600000000000001</v>
      </c>
      <c r="M146" s="5">
        <v>32.9</v>
      </c>
      <c r="N146" s="5">
        <v>-120.2</v>
      </c>
      <c r="O146" s="5">
        <v>339.1</v>
      </c>
      <c r="P146" t="s">
        <v>17</v>
      </c>
    </row>
    <row r="147" spans="1:16" ht="15.5" x14ac:dyDescent="0.35">
      <c r="A147" s="4">
        <v>44522</v>
      </c>
      <c r="B147" s="7">
        <v>430</v>
      </c>
      <c r="C147" s="8">
        <v>16580</v>
      </c>
      <c r="D147" s="8">
        <v>988</v>
      </c>
      <c r="E147" s="3">
        <v>925</v>
      </c>
      <c r="F147" s="3">
        <v>850</v>
      </c>
      <c r="G147" s="3">
        <v>41.1</v>
      </c>
      <c r="H147" s="5">
        <v>33.6</v>
      </c>
      <c r="I147" s="5">
        <v>-0.9</v>
      </c>
      <c r="J147" s="5">
        <v>1.2</v>
      </c>
      <c r="K147" s="5">
        <v>94.8</v>
      </c>
      <c r="L147" s="5">
        <v>10.5</v>
      </c>
      <c r="M147" s="5">
        <v>35.5</v>
      </c>
      <c r="N147" s="5">
        <v>109.1</v>
      </c>
      <c r="O147" s="5">
        <v>171.4</v>
      </c>
    </row>
    <row r="148" spans="1:16" ht="15.5" x14ac:dyDescent="0.35">
      <c r="A148" s="4">
        <v>44523</v>
      </c>
      <c r="B148" s="7">
        <v>430</v>
      </c>
      <c r="C148" s="8">
        <v>16595</v>
      </c>
      <c r="D148" s="8">
        <v>993</v>
      </c>
      <c r="E148" s="3">
        <v>896</v>
      </c>
      <c r="F148" s="3">
        <v>800</v>
      </c>
      <c r="G148" s="3">
        <v>46</v>
      </c>
      <c r="H148" s="5">
        <v>36.6</v>
      </c>
      <c r="I148" s="5">
        <v>-3.5</v>
      </c>
      <c r="J148" s="5">
        <v>-2.2999999999999998</v>
      </c>
      <c r="K148" s="5"/>
      <c r="L148" s="5">
        <v>15.6</v>
      </c>
      <c r="M148" s="5">
        <v>39</v>
      </c>
      <c r="N148" s="5">
        <v>98.2</v>
      </c>
      <c r="O148" s="5">
        <v>984.7</v>
      </c>
      <c r="P148" t="s">
        <v>17</v>
      </c>
    </row>
    <row r="149" spans="1:16" ht="15.5" x14ac:dyDescent="0.35">
      <c r="A149" s="4">
        <v>44524</v>
      </c>
      <c r="B149" s="7">
        <v>530</v>
      </c>
      <c r="C149" s="8">
        <v>17450</v>
      </c>
      <c r="D149" s="8">
        <v>990</v>
      </c>
      <c r="E149" s="3">
        <v>883</v>
      </c>
      <c r="F149" s="3">
        <v>803</v>
      </c>
      <c r="G149" s="3">
        <v>42.7</v>
      </c>
      <c r="H149" s="5">
        <v>34.6</v>
      </c>
      <c r="I149" s="5">
        <v>-2.2999999999999998</v>
      </c>
      <c r="J149" s="5">
        <v>0</v>
      </c>
      <c r="K149" s="5">
        <v>96.1</v>
      </c>
      <c r="L149" s="5">
        <v>37.1</v>
      </c>
      <c r="M149" s="5">
        <v>39.4</v>
      </c>
      <c r="N149" s="5">
        <v>38.4</v>
      </c>
      <c r="O149" s="5">
        <v>1440.9</v>
      </c>
    </row>
    <row r="150" spans="1:16" ht="15.5" x14ac:dyDescent="0.35">
      <c r="A150" s="4">
        <v>44525</v>
      </c>
      <c r="B150" s="7">
        <v>530</v>
      </c>
      <c r="C150" s="8">
        <v>16700</v>
      </c>
      <c r="D150" s="8">
        <v>975</v>
      </c>
      <c r="E150" s="3">
        <v>865</v>
      </c>
      <c r="F150" s="3">
        <v>715</v>
      </c>
      <c r="G150" s="3">
        <v>40.9</v>
      </c>
      <c r="H150" s="5">
        <v>31.4</v>
      </c>
      <c r="I150" s="5">
        <v>-0.7</v>
      </c>
      <c r="J150" s="5">
        <v>4.3</v>
      </c>
      <c r="K150" s="5">
        <v>97</v>
      </c>
      <c r="L150" s="5">
        <v>49.9</v>
      </c>
      <c r="M150" s="5">
        <v>37</v>
      </c>
      <c r="N150" s="5">
        <v>60.7</v>
      </c>
      <c r="O150" s="5">
        <v>597.29999999999995</v>
      </c>
    </row>
    <row r="151" spans="1:16" ht="15.5" x14ac:dyDescent="0.35">
      <c r="A151" s="4">
        <v>44526</v>
      </c>
      <c r="B151" s="7">
        <v>430</v>
      </c>
      <c r="C151" s="8">
        <v>17253</v>
      </c>
      <c r="D151" s="8">
        <v>948</v>
      </c>
      <c r="E151" s="3">
        <v>803</v>
      </c>
      <c r="F151" s="3" t="s">
        <v>14</v>
      </c>
      <c r="G151" s="3">
        <v>37.200000000000003</v>
      </c>
      <c r="H151" s="5">
        <v>3.7</v>
      </c>
      <c r="I151" s="5">
        <v>1.5</v>
      </c>
      <c r="J151" s="5">
        <v>4.3</v>
      </c>
      <c r="K151" s="5">
        <v>96.4</v>
      </c>
      <c r="L151" s="5">
        <v>74</v>
      </c>
      <c r="M151" s="5">
        <v>31.4</v>
      </c>
      <c r="N151" s="5">
        <v>-62.6</v>
      </c>
      <c r="O151" s="5" t="s">
        <v>14</v>
      </c>
    </row>
    <row r="152" spans="1:16" ht="15.5" x14ac:dyDescent="0.35">
      <c r="A152" s="4">
        <v>44527</v>
      </c>
      <c r="B152" s="7">
        <v>530</v>
      </c>
      <c r="C152" s="8">
        <v>16777</v>
      </c>
      <c r="D152" s="8">
        <v>945</v>
      </c>
      <c r="E152" s="3">
        <v>740</v>
      </c>
      <c r="F152" s="3" t="s">
        <v>14</v>
      </c>
      <c r="G152" s="3">
        <v>35.4</v>
      </c>
      <c r="H152" s="5">
        <v>-4.5</v>
      </c>
      <c r="I152" s="5">
        <v>3.9</v>
      </c>
      <c r="J152" s="5">
        <v>6</v>
      </c>
      <c r="K152" s="5">
        <v>93.2</v>
      </c>
      <c r="L152" s="5">
        <v>78</v>
      </c>
      <c r="M152" s="5">
        <v>26.3</v>
      </c>
      <c r="N152" s="5">
        <v>-195.2</v>
      </c>
      <c r="O152" s="5" t="s">
        <v>14</v>
      </c>
    </row>
    <row r="153" spans="1:16" ht="15.5" x14ac:dyDescent="0.35">
      <c r="A153" s="4">
        <v>44528</v>
      </c>
      <c r="B153" s="7">
        <v>530</v>
      </c>
      <c r="C153" s="8">
        <v>16496</v>
      </c>
      <c r="D153" s="8">
        <v>975</v>
      </c>
      <c r="E153" s="3">
        <v>730</v>
      </c>
      <c r="F153" s="3" t="s">
        <v>14</v>
      </c>
      <c r="G153" s="3">
        <v>29.8</v>
      </c>
      <c r="H153" s="5">
        <v>6.3</v>
      </c>
      <c r="I153" s="5">
        <v>4</v>
      </c>
      <c r="J153" s="5">
        <v>9.5</v>
      </c>
      <c r="K153" s="5">
        <v>92.7</v>
      </c>
      <c r="L153" s="5">
        <v>71</v>
      </c>
      <c r="M153" s="5">
        <v>17.3</v>
      </c>
      <c r="N153" s="5">
        <v>-214.1</v>
      </c>
      <c r="O153" s="5" t="s">
        <v>14</v>
      </c>
    </row>
    <row r="154" spans="1:16" ht="15.5" x14ac:dyDescent="0.35">
      <c r="A154" s="4">
        <v>44529</v>
      </c>
      <c r="B154" s="7">
        <v>530</v>
      </c>
      <c r="C154" s="8">
        <v>16455</v>
      </c>
      <c r="D154" s="8">
        <v>925</v>
      </c>
      <c r="E154" s="3">
        <v>790</v>
      </c>
      <c r="F154" s="3">
        <v>445</v>
      </c>
      <c r="G154" s="3">
        <v>43.6</v>
      </c>
      <c r="H154" s="5">
        <v>33.6</v>
      </c>
      <c r="I154" s="5">
        <v>1.4</v>
      </c>
      <c r="J154" s="5">
        <v>0.4</v>
      </c>
      <c r="K154" s="5">
        <v>93.7</v>
      </c>
      <c r="L154" s="5">
        <v>15.9</v>
      </c>
      <c r="M154" s="5">
        <v>38.9</v>
      </c>
      <c r="N154" s="5">
        <v>207.9</v>
      </c>
      <c r="O154" s="5">
        <v>10.199999999999999</v>
      </c>
    </row>
    <row r="155" spans="1:16" ht="15.5" x14ac:dyDescent="0.35">
      <c r="A155" s="4">
        <v>44530</v>
      </c>
      <c r="B155" s="7">
        <v>530</v>
      </c>
      <c r="C155" s="8">
        <v>16342</v>
      </c>
      <c r="D155" s="8">
        <v>960</v>
      </c>
      <c r="E155" s="3">
        <v>842</v>
      </c>
      <c r="F155" s="3">
        <v>562</v>
      </c>
      <c r="G155" s="3">
        <v>42.9</v>
      </c>
      <c r="H155" s="5">
        <v>32.700000000000003</v>
      </c>
      <c r="I155" s="5">
        <v>-0.7</v>
      </c>
      <c r="J155" s="5">
        <v>1</v>
      </c>
      <c r="K155" s="5">
        <v>93.8</v>
      </c>
      <c r="L155" s="5">
        <v>19.600000000000001</v>
      </c>
      <c r="M155" s="5">
        <v>35.799999999999997</v>
      </c>
      <c r="N155" s="5">
        <v>96.3</v>
      </c>
      <c r="O155" s="5">
        <v>35.6</v>
      </c>
      <c r="P155" t="s">
        <v>17</v>
      </c>
    </row>
    <row r="156" spans="1:16" ht="15.5" x14ac:dyDescent="0.35">
      <c r="A156" s="4">
        <v>44531</v>
      </c>
      <c r="B156" s="7">
        <v>430</v>
      </c>
      <c r="C156" s="8">
        <v>15295</v>
      </c>
      <c r="D156" s="8">
        <v>995</v>
      </c>
      <c r="E156" s="3">
        <v>915</v>
      </c>
      <c r="F156" s="3">
        <v>805</v>
      </c>
      <c r="G156" s="3">
        <v>44.4</v>
      </c>
      <c r="H156" s="5">
        <v>36.4</v>
      </c>
      <c r="I156" s="5">
        <v>-2.9</v>
      </c>
      <c r="J156" s="5">
        <v>-0.7</v>
      </c>
      <c r="K156" s="5">
        <v>95.2</v>
      </c>
      <c r="L156" s="5">
        <v>8.1999999999999993</v>
      </c>
      <c r="M156" s="5">
        <v>36.4</v>
      </c>
      <c r="N156" s="5">
        <v>134.9</v>
      </c>
      <c r="O156" s="5" t="s">
        <v>14</v>
      </c>
      <c r="P156" t="s">
        <v>17</v>
      </c>
    </row>
    <row r="157" spans="1:16" ht="15.5" x14ac:dyDescent="0.35">
      <c r="A157" s="4">
        <v>44532</v>
      </c>
      <c r="B157" s="7">
        <v>530</v>
      </c>
      <c r="C157" s="8">
        <v>15858</v>
      </c>
      <c r="D157" s="8">
        <v>996</v>
      </c>
      <c r="E157" s="3">
        <v>925</v>
      </c>
      <c r="F157" s="3">
        <v>805</v>
      </c>
      <c r="G157" s="3">
        <v>45.2</v>
      </c>
      <c r="H157" s="5">
        <v>36.4</v>
      </c>
      <c r="I157" s="5">
        <v>-3.2</v>
      </c>
      <c r="J157" s="5">
        <v>-0.6</v>
      </c>
      <c r="K157" s="5">
        <v>93.6</v>
      </c>
      <c r="L157" s="5">
        <v>9.3000000000000007</v>
      </c>
      <c r="M157" s="5">
        <v>35.5</v>
      </c>
      <c r="N157" s="5">
        <v>262.89999999999998</v>
      </c>
      <c r="O157" s="5">
        <v>404.9</v>
      </c>
      <c r="P157" t="s">
        <v>17</v>
      </c>
    </row>
    <row r="158" spans="1:16" ht="15.5" x14ac:dyDescent="0.35">
      <c r="A158" s="4">
        <v>44533</v>
      </c>
      <c r="B158" s="7">
        <v>430</v>
      </c>
      <c r="C158" s="8">
        <v>16636</v>
      </c>
      <c r="D158" s="8">
        <v>980</v>
      </c>
      <c r="E158" s="3">
        <v>909</v>
      </c>
      <c r="F158" s="3">
        <v>860</v>
      </c>
      <c r="G158" s="3">
        <v>38.299999999999997</v>
      </c>
      <c r="H158" s="5">
        <v>33.1</v>
      </c>
      <c r="I158" s="5">
        <v>-0.34</v>
      </c>
      <c r="J158" s="5">
        <v>-1.3</v>
      </c>
      <c r="K158" s="5">
        <v>94.4</v>
      </c>
      <c r="L158" s="5">
        <v>42</v>
      </c>
      <c r="M158" s="5">
        <v>33.5</v>
      </c>
      <c r="N158" s="5">
        <v>-25.1</v>
      </c>
      <c r="O158" s="5">
        <v>412.7</v>
      </c>
    </row>
    <row r="159" spans="1:16" ht="15.5" x14ac:dyDescent="0.35">
      <c r="A159" s="4">
        <v>44534</v>
      </c>
      <c r="B159" s="7">
        <v>430</v>
      </c>
      <c r="C159" s="8">
        <v>17533</v>
      </c>
      <c r="D159" s="8">
        <v>1000</v>
      </c>
      <c r="E159" s="3">
        <v>957</v>
      </c>
      <c r="F159" s="3">
        <v>900</v>
      </c>
      <c r="G159" s="3">
        <v>43.5</v>
      </c>
      <c r="H159" s="5">
        <v>21</v>
      </c>
      <c r="I159" s="5">
        <v>-3</v>
      </c>
      <c r="J159" s="5">
        <v>-0.9</v>
      </c>
      <c r="K159" s="5">
        <v>89.6</v>
      </c>
      <c r="L159" s="5">
        <v>27.6</v>
      </c>
      <c r="M159" s="5">
        <v>36.4</v>
      </c>
      <c r="N159" s="5">
        <v>208</v>
      </c>
      <c r="O159" s="5">
        <v>1037.5</v>
      </c>
    </row>
    <row r="160" spans="1:16" ht="15.5" x14ac:dyDescent="0.35">
      <c r="A160" s="4">
        <v>44535</v>
      </c>
      <c r="B160" s="7">
        <v>530</v>
      </c>
      <c r="C160" s="8">
        <v>18057</v>
      </c>
      <c r="D160" s="8">
        <v>998</v>
      </c>
      <c r="E160" s="3">
        <v>920</v>
      </c>
      <c r="F160" s="3">
        <v>520</v>
      </c>
      <c r="G160" s="3">
        <v>34</v>
      </c>
      <c r="H160" s="5">
        <v>-18.7</v>
      </c>
      <c r="I160" s="5">
        <v>0.8</v>
      </c>
      <c r="J160" s="5">
        <v>5.2</v>
      </c>
      <c r="K160" s="5">
        <v>91.2</v>
      </c>
      <c r="L160" s="5">
        <v>86</v>
      </c>
      <c r="M160" s="5">
        <v>27</v>
      </c>
      <c r="N160" s="5">
        <v>-30.5</v>
      </c>
      <c r="O160" s="5">
        <v>207.1</v>
      </c>
    </row>
    <row r="161" spans="1:15" ht="15.5" x14ac:dyDescent="0.35">
      <c r="A161" s="4">
        <v>44536</v>
      </c>
      <c r="B161" s="7">
        <v>430</v>
      </c>
      <c r="C161" s="8">
        <v>18232</v>
      </c>
      <c r="D161" s="8">
        <v>940</v>
      </c>
      <c r="E161" s="3">
        <v>685</v>
      </c>
      <c r="F161" s="3" t="s">
        <v>14</v>
      </c>
      <c r="G161" s="3">
        <v>22</v>
      </c>
      <c r="H161" s="5">
        <v>-30.5</v>
      </c>
      <c r="I161" s="5">
        <v>7.3</v>
      </c>
      <c r="J161" s="5">
        <v>14.2</v>
      </c>
      <c r="K161" s="5">
        <v>90.2</v>
      </c>
      <c r="L161" s="5">
        <v>114</v>
      </c>
      <c r="M161" s="5">
        <v>12.87</v>
      </c>
      <c r="N161" s="5">
        <v>-430.6</v>
      </c>
      <c r="O161" s="5" t="s">
        <v>14</v>
      </c>
    </row>
    <row r="162" spans="1:15" ht="15.5" x14ac:dyDescent="0.35">
      <c r="A162" s="4">
        <v>44537</v>
      </c>
      <c r="B162" s="7">
        <v>530</v>
      </c>
      <c r="C162" s="8">
        <v>18101</v>
      </c>
      <c r="D162" s="8">
        <v>980</v>
      </c>
      <c r="E162" s="3">
        <v>780</v>
      </c>
      <c r="F162" s="3" t="s">
        <v>14</v>
      </c>
      <c r="G162" s="3">
        <v>31.8</v>
      </c>
      <c r="H162" s="5">
        <v>-9.3000000000000007</v>
      </c>
      <c r="I162" s="5">
        <v>5.9</v>
      </c>
      <c r="J162" s="5">
        <v>7.3</v>
      </c>
      <c r="K162" s="5">
        <v>91.8</v>
      </c>
      <c r="L162" s="5">
        <v>75</v>
      </c>
      <c r="M162" s="5">
        <v>19.600000000000001</v>
      </c>
      <c r="N162" s="5">
        <v>-102.9</v>
      </c>
      <c r="O162" s="5" t="s">
        <v>14</v>
      </c>
    </row>
    <row r="163" spans="1:15" ht="15.5" x14ac:dyDescent="0.35">
      <c r="A163" s="4">
        <v>44538</v>
      </c>
      <c r="B163" s="7">
        <v>530</v>
      </c>
      <c r="C163" s="8">
        <v>17432</v>
      </c>
      <c r="D163" s="8">
        <v>975</v>
      </c>
      <c r="E163" s="3">
        <v>830</v>
      </c>
      <c r="F163" s="3" t="s">
        <v>14</v>
      </c>
      <c r="G163" s="3">
        <v>33.799999999999997</v>
      </c>
      <c r="H163" s="5">
        <v>-11.1</v>
      </c>
      <c r="I163" s="5">
        <v>3.2</v>
      </c>
      <c r="J163" s="5">
        <v>6.7</v>
      </c>
      <c r="K163" s="5">
        <v>92.7</v>
      </c>
      <c r="L163" s="5">
        <v>91</v>
      </c>
      <c r="M163" s="5">
        <v>25.1</v>
      </c>
      <c r="N163" s="5">
        <v>-243.1</v>
      </c>
      <c r="O163" s="5">
        <v>11.2</v>
      </c>
    </row>
    <row r="164" spans="1:15" ht="15.5" x14ac:dyDescent="0.35">
      <c r="A164" s="4">
        <v>44539</v>
      </c>
      <c r="B164" s="7">
        <v>430</v>
      </c>
      <c r="C164" s="8">
        <v>17402</v>
      </c>
      <c r="D164" s="8">
        <v>985</v>
      </c>
      <c r="E164" s="3">
        <v>875</v>
      </c>
      <c r="F164" s="3">
        <v>475</v>
      </c>
      <c r="G164" s="3">
        <v>32</v>
      </c>
      <c r="H164" s="5">
        <v>-4.3</v>
      </c>
      <c r="I164" s="5">
        <v>2</v>
      </c>
      <c r="J164" s="5">
        <v>7.4</v>
      </c>
      <c r="K164" s="5">
        <v>92.4</v>
      </c>
      <c r="L164" s="5">
        <v>74</v>
      </c>
      <c r="M164" s="5">
        <v>25.4</v>
      </c>
      <c r="N164" s="5">
        <v>-312.5</v>
      </c>
      <c r="O164" s="5">
        <v>106.3</v>
      </c>
    </row>
    <row r="165" spans="1:15" ht="15.5" x14ac:dyDescent="0.35">
      <c r="A165" s="4">
        <v>44540</v>
      </c>
      <c r="B165" s="7">
        <v>530</v>
      </c>
      <c r="C165" s="8">
        <v>16425</v>
      </c>
      <c r="D165" s="8">
        <v>975</v>
      </c>
      <c r="E165" s="3">
        <v>890</v>
      </c>
      <c r="F165" s="3">
        <v>620</v>
      </c>
      <c r="G165" s="3">
        <v>38.1</v>
      </c>
      <c r="H165" s="5">
        <v>16</v>
      </c>
      <c r="I165" s="5">
        <v>0.7</v>
      </c>
      <c r="J165" s="5">
        <v>3.6</v>
      </c>
      <c r="K165" s="5">
        <v>95.3</v>
      </c>
      <c r="L165" s="5">
        <v>61.9</v>
      </c>
      <c r="M165" s="5">
        <v>32</v>
      </c>
      <c r="N165" s="5">
        <v>35.200000000000003</v>
      </c>
      <c r="O165" s="5">
        <v>320.60000000000002</v>
      </c>
    </row>
    <row r="166" spans="1:15" ht="15.5" x14ac:dyDescent="0.35">
      <c r="A166" s="4">
        <v>44541</v>
      </c>
      <c r="B166" s="7">
        <v>530</v>
      </c>
      <c r="C166" s="8">
        <v>16490</v>
      </c>
      <c r="D166" s="8">
        <v>938</v>
      </c>
      <c r="E166" s="3">
        <v>795</v>
      </c>
      <c r="F166" s="3" t="s">
        <v>14</v>
      </c>
      <c r="G166" s="3">
        <v>40.799999999999997</v>
      </c>
      <c r="H166" s="5">
        <v>20.3</v>
      </c>
      <c r="I166" s="5">
        <v>1.5</v>
      </c>
      <c r="J166" s="5">
        <v>2.2999999999999998</v>
      </c>
      <c r="K166" s="5">
        <v>94.1</v>
      </c>
      <c r="L166" s="5">
        <v>63</v>
      </c>
      <c r="M166" s="5">
        <v>33.700000000000003</v>
      </c>
      <c r="N166" s="5">
        <v>65.3</v>
      </c>
      <c r="O166" s="5" t="s">
        <v>14</v>
      </c>
    </row>
    <row r="167" spans="1:15" ht="15.5" x14ac:dyDescent="0.35">
      <c r="A167" s="4">
        <v>44542</v>
      </c>
      <c r="B167" s="7">
        <v>630</v>
      </c>
      <c r="C167" s="8">
        <v>17105</v>
      </c>
      <c r="D167" s="8">
        <v>980</v>
      </c>
      <c r="E167" s="3">
        <v>872</v>
      </c>
      <c r="F167" s="3">
        <v>510</v>
      </c>
      <c r="G167" s="3">
        <v>37</v>
      </c>
      <c r="H167" s="5">
        <v>13.1</v>
      </c>
      <c r="I167" s="5">
        <v>-0.4</v>
      </c>
      <c r="J167" s="5">
        <v>5.2</v>
      </c>
      <c r="K167" s="5">
        <v>94.5</v>
      </c>
      <c r="L167" s="5">
        <v>69</v>
      </c>
      <c r="M167" s="5">
        <v>29.3</v>
      </c>
      <c r="N167" s="5">
        <v>27.7</v>
      </c>
      <c r="O167" s="5" t="s">
        <v>14</v>
      </c>
    </row>
    <row r="168" spans="1:15" ht="15.5" x14ac:dyDescent="0.35">
      <c r="A168" s="4">
        <v>44543</v>
      </c>
      <c r="B168" s="7">
        <v>430</v>
      </c>
      <c r="C168" s="8">
        <v>15484</v>
      </c>
      <c r="D168" s="8">
        <v>991</v>
      </c>
      <c r="E168" s="3">
        <v>915</v>
      </c>
      <c r="F168" s="3">
        <v>810</v>
      </c>
      <c r="G168" s="3">
        <v>40.4</v>
      </c>
      <c r="H168" s="5">
        <v>29.5</v>
      </c>
      <c r="I168" s="5">
        <v>-3.3</v>
      </c>
      <c r="J168" s="5">
        <v>3</v>
      </c>
      <c r="K168" s="5">
        <v>95</v>
      </c>
      <c r="L168" s="5">
        <v>39</v>
      </c>
      <c r="M168" s="5">
        <v>33</v>
      </c>
      <c r="N168" s="5">
        <v>41.3</v>
      </c>
      <c r="O168" s="5">
        <v>1275.2</v>
      </c>
    </row>
    <row r="169" spans="1:15" ht="15.5" x14ac:dyDescent="0.35">
      <c r="A169" s="4">
        <v>44544</v>
      </c>
      <c r="B169" s="7">
        <v>530</v>
      </c>
      <c r="C169" s="8">
        <v>16790</v>
      </c>
      <c r="D169" s="8">
        <v>980</v>
      </c>
      <c r="E169" s="3">
        <v>887</v>
      </c>
      <c r="F169" s="3">
        <v>775</v>
      </c>
      <c r="G169" s="3">
        <v>41.6</v>
      </c>
      <c r="H169" s="5">
        <v>26.1</v>
      </c>
      <c r="I169" s="5">
        <v>-2.1</v>
      </c>
      <c r="J169" s="5">
        <v>2.2999999999999998</v>
      </c>
      <c r="K169" s="5">
        <v>95.4</v>
      </c>
      <c r="L169" s="5">
        <v>49</v>
      </c>
      <c r="M169" s="5">
        <v>32.799999999999997</v>
      </c>
      <c r="N169" s="5">
        <v>-112.5</v>
      </c>
      <c r="O169" s="5">
        <v>468.4</v>
      </c>
    </row>
    <row r="170" spans="1:15" ht="15.5" x14ac:dyDescent="0.35">
      <c r="A170" s="4">
        <v>44545</v>
      </c>
      <c r="B170" s="7">
        <v>430</v>
      </c>
      <c r="C170" s="8">
        <v>16340</v>
      </c>
      <c r="D170" s="8">
        <v>990</v>
      </c>
      <c r="E170" s="3">
        <v>910</v>
      </c>
      <c r="F170" s="3">
        <v>860</v>
      </c>
      <c r="G170" s="3">
        <v>38.200000000000003</v>
      </c>
      <c r="H170" s="5">
        <v>25.1</v>
      </c>
      <c r="I170" s="5">
        <v>-1.4</v>
      </c>
      <c r="J170" s="5">
        <v>3.6</v>
      </c>
      <c r="K170" s="5">
        <v>95.5</v>
      </c>
      <c r="L170" s="5">
        <v>51.4</v>
      </c>
      <c r="M170" s="5">
        <v>32</v>
      </c>
      <c r="N170" s="5">
        <v>-149.4</v>
      </c>
      <c r="O170" s="5">
        <v>1235.4000000000001</v>
      </c>
    </row>
    <row r="171" spans="1:15" ht="15.5" x14ac:dyDescent="0.35">
      <c r="A171" s="4">
        <v>44546</v>
      </c>
      <c r="B171" s="7">
        <v>530</v>
      </c>
      <c r="C171" s="8">
        <v>17215</v>
      </c>
      <c r="D171" s="8">
        <v>975</v>
      </c>
      <c r="E171" s="3">
        <v>877</v>
      </c>
      <c r="F171" s="3">
        <v>465</v>
      </c>
      <c r="G171" s="3">
        <v>36.1</v>
      </c>
      <c r="H171" s="5">
        <v>7.4</v>
      </c>
      <c r="I171" s="5">
        <v>1.9</v>
      </c>
      <c r="J171" s="5">
        <v>4.5</v>
      </c>
      <c r="K171" s="5">
        <v>92.9</v>
      </c>
      <c r="L171" s="5">
        <v>68.900000000000006</v>
      </c>
      <c r="M171" s="5">
        <v>29.5</v>
      </c>
      <c r="N171" s="5">
        <v>-205.2</v>
      </c>
      <c r="O171" s="5">
        <v>84.6</v>
      </c>
    </row>
  </sheetData>
  <autoFilter ref="A1:P17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C352-3B6E-4A67-8E52-A1264ED565F9}">
  <dimension ref="A2:M23"/>
  <sheetViews>
    <sheetView zoomScale="80" zoomScaleNormal="80" workbookViewId="0">
      <selection activeCell="F24" sqref="F24"/>
    </sheetView>
  </sheetViews>
  <sheetFormatPr defaultRowHeight="14.5" x14ac:dyDescent="0.35"/>
  <sheetData>
    <row r="2" spans="1:13" x14ac:dyDescent="0.35">
      <c r="A2">
        <v>2019</v>
      </c>
      <c r="E2">
        <v>2020</v>
      </c>
      <c r="J2">
        <v>2021</v>
      </c>
    </row>
    <row r="3" spans="1:13" ht="15.5" x14ac:dyDescent="0.35">
      <c r="A3" s="13" t="s">
        <v>18</v>
      </c>
      <c r="B3" s="13"/>
      <c r="C3" s="13"/>
      <c r="D3" s="13"/>
      <c r="E3" s="13" t="s">
        <v>18</v>
      </c>
      <c r="F3" s="13"/>
      <c r="G3" s="13"/>
      <c r="H3" s="13"/>
      <c r="J3" s="13" t="s">
        <v>18</v>
      </c>
      <c r="K3" s="13"/>
      <c r="L3" s="13"/>
      <c r="M3" s="13"/>
    </row>
    <row r="4" spans="1:13" ht="15.5" x14ac:dyDescent="0.35">
      <c r="A4" s="1" t="s">
        <v>5</v>
      </c>
      <c r="B4" s="1">
        <v>39.9</v>
      </c>
      <c r="C4" s="1"/>
      <c r="D4" s="1"/>
      <c r="E4" s="1" t="s">
        <v>5</v>
      </c>
      <c r="F4" s="1">
        <v>42</v>
      </c>
      <c r="G4" s="1"/>
      <c r="H4" s="1"/>
      <c r="J4" s="1" t="s">
        <v>5</v>
      </c>
      <c r="K4" s="1">
        <v>43.68</v>
      </c>
      <c r="L4" s="1"/>
      <c r="M4" s="1"/>
    </row>
    <row r="5" spans="1:13" ht="15.5" x14ac:dyDescent="0.35">
      <c r="A5" s="1" t="s">
        <v>6</v>
      </c>
      <c r="B5" s="1">
        <v>22</v>
      </c>
      <c r="C5" s="1"/>
      <c r="D5" s="1"/>
      <c r="E5" s="1" t="s">
        <v>6</v>
      </c>
      <c r="F5" s="1">
        <v>28.7</v>
      </c>
      <c r="G5" s="1"/>
      <c r="H5" s="1"/>
      <c r="J5" s="1" t="s">
        <v>6</v>
      </c>
      <c r="K5" s="1">
        <v>33.799999999999997</v>
      </c>
      <c r="L5" s="1"/>
      <c r="M5" s="1"/>
    </row>
    <row r="6" spans="1:13" ht="15.5" x14ac:dyDescent="0.35">
      <c r="A6" s="1" t="s">
        <v>7</v>
      </c>
      <c r="B6" s="1">
        <v>-0.5</v>
      </c>
      <c r="C6" s="1"/>
      <c r="D6" s="1"/>
      <c r="E6" s="1" t="s">
        <v>7</v>
      </c>
      <c r="F6" s="1">
        <v>-2.9</v>
      </c>
      <c r="G6" s="1"/>
      <c r="H6" s="1"/>
      <c r="J6" s="1" t="s">
        <v>7</v>
      </c>
      <c r="K6" s="1">
        <v>-3</v>
      </c>
      <c r="L6" s="1"/>
      <c r="M6" s="1"/>
    </row>
    <row r="7" spans="1:13" ht="15.5" x14ac:dyDescent="0.35">
      <c r="A7" s="1" t="s">
        <v>8</v>
      </c>
      <c r="B7" s="1">
        <v>2.6</v>
      </c>
      <c r="C7" s="1"/>
      <c r="D7" s="1"/>
      <c r="E7" s="1" t="s">
        <v>8</v>
      </c>
      <c r="F7" s="1">
        <v>0.9</v>
      </c>
      <c r="G7" s="1"/>
      <c r="H7" s="1"/>
      <c r="J7" s="1" t="s">
        <v>8</v>
      </c>
      <c r="K7" s="1">
        <v>0.1</v>
      </c>
      <c r="L7" s="1"/>
      <c r="M7" s="1"/>
    </row>
    <row r="8" spans="1:13" ht="15.5" x14ac:dyDescent="0.35">
      <c r="A8" s="1" t="s">
        <v>19</v>
      </c>
      <c r="B8" s="1">
        <v>96</v>
      </c>
      <c r="C8" s="1"/>
      <c r="D8" s="1"/>
      <c r="E8" s="1" t="s">
        <v>19</v>
      </c>
      <c r="F8" s="1">
        <v>95.8</v>
      </c>
      <c r="G8" s="1"/>
      <c r="H8" s="1"/>
      <c r="J8" s="1" t="s">
        <v>19</v>
      </c>
      <c r="K8" s="1">
        <v>94.8</v>
      </c>
      <c r="L8" s="1"/>
      <c r="M8" s="1"/>
    </row>
    <row r="9" spans="1:13" ht="15.5" x14ac:dyDescent="0.35">
      <c r="A9" s="1" t="s">
        <v>10</v>
      </c>
      <c r="B9" s="1">
        <v>44</v>
      </c>
      <c r="C9" s="1"/>
      <c r="D9" s="1"/>
      <c r="E9" s="1" t="s">
        <v>10</v>
      </c>
      <c r="F9" s="1">
        <v>37</v>
      </c>
      <c r="G9" s="1"/>
      <c r="H9" s="1"/>
      <c r="J9" s="1" t="s">
        <v>10</v>
      </c>
      <c r="K9" s="1">
        <v>17.8</v>
      </c>
      <c r="L9" s="1"/>
      <c r="M9" s="1"/>
    </row>
    <row r="10" spans="1:13" ht="15.5" x14ac:dyDescent="0.35">
      <c r="A10" s="1" t="s">
        <v>11</v>
      </c>
      <c r="B10" s="1">
        <v>33.4</v>
      </c>
      <c r="C10" s="1"/>
      <c r="D10" s="1"/>
      <c r="E10" s="1" t="s">
        <v>11</v>
      </c>
      <c r="F10" s="1">
        <v>45.9</v>
      </c>
      <c r="G10" s="1"/>
      <c r="H10" s="1"/>
      <c r="J10" s="1" t="s">
        <v>11</v>
      </c>
      <c r="K10" s="1">
        <v>36.200000000000003</v>
      </c>
      <c r="L10" s="1"/>
      <c r="M10" s="1"/>
    </row>
    <row r="11" spans="1:13" ht="15.5" x14ac:dyDescent="0.35">
      <c r="A11" s="1" t="s">
        <v>12</v>
      </c>
      <c r="B11" s="1">
        <v>-21.2</v>
      </c>
      <c r="C11" s="1"/>
      <c r="D11" s="1"/>
      <c r="E11" s="1" t="s">
        <v>12</v>
      </c>
      <c r="F11" s="1">
        <v>81.7</v>
      </c>
      <c r="G11" s="1"/>
      <c r="H11" s="1"/>
      <c r="J11" s="1" t="s">
        <v>12</v>
      </c>
      <c r="K11" s="1">
        <v>78.7</v>
      </c>
      <c r="L11" s="1"/>
      <c r="M11" s="1"/>
    </row>
    <row r="12" spans="1:13" ht="15.5" x14ac:dyDescent="0.35">
      <c r="A12" s="1" t="s">
        <v>13</v>
      </c>
      <c r="B12" s="1">
        <v>833.2</v>
      </c>
      <c r="C12" s="1"/>
      <c r="D12" s="1"/>
      <c r="E12" s="1" t="s">
        <v>13</v>
      </c>
      <c r="F12" s="1">
        <v>570.4</v>
      </c>
      <c r="G12" s="1"/>
      <c r="H12" s="1"/>
      <c r="J12" s="1" t="s">
        <v>13</v>
      </c>
      <c r="K12" s="1">
        <v>995.6</v>
      </c>
      <c r="L12" s="1"/>
      <c r="M12" s="1"/>
    </row>
    <row r="14" spans="1:13" ht="15.5" x14ac:dyDescent="0.35">
      <c r="A14" s="13" t="s">
        <v>20</v>
      </c>
      <c r="B14" s="13"/>
      <c r="C14" s="13"/>
      <c r="D14" s="13"/>
      <c r="E14" s="13" t="s">
        <v>20</v>
      </c>
      <c r="F14" s="13"/>
      <c r="G14" s="13"/>
      <c r="H14" s="13"/>
      <c r="J14" s="13" t="s">
        <v>20</v>
      </c>
      <c r="K14" s="13"/>
      <c r="L14" s="13"/>
      <c r="M14" s="13"/>
    </row>
    <row r="15" spans="1:13" ht="15.5" x14ac:dyDescent="0.35">
      <c r="A15" s="1" t="s">
        <v>5</v>
      </c>
      <c r="B15" s="1">
        <v>39.9</v>
      </c>
      <c r="C15" s="1"/>
      <c r="D15" s="1"/>
      <c r="E15" s="1" t="s">
        <v>5</v>
      </c>
      <c r="F15" s="1">
        <v>36.799999999999997</v>
      </c>
      <c r="G15" s="1"/>
      <c r="H15" s="1"/>
      <c r="J15" s="1" t="s">
        <v>5</v>
      </c>
      <c r="K15" s="1">
        <v>39.700000000000003</v>
      </c>
      <c r="L15" s="1"/>
      <c r="M15" s="1"/>
    </row>
    <row r="16" spans="1:13" ht="15.5" x14ac:dyDescent="0.35">
      <c r="A16" s="1" t="s">
        <v>6</v>
      </c>
      <c r="B16" s="1">
        <v>22.1</v>
      </c>
      <c r="C16" s="1"/>
      <c r="D16" s="1"/>
      <c r="E16" s="1" t="s">
        <v>6</v>
      </c>
      <c r="F16" s="1">
        <v>10.8</v>
      </c>
      <c r="G16" s="1"/>
      <c r="H16" s="1"/>
      <c r="J16" s="1" t="s">
        <v>6</v>
      </c>
      <c r="K16" s="1">
        <v>23.2</v>
      </c>
      <c r="L16" s="1"/>
      <c r="M16" s="1"/>
    </row>
    <row r="17" spans="1:13" ht="15.5" x14ac:dyDescent="0.35">
      <c r="A17" s="1" t="s">
        <v>7</v>
      </c>
      <c r="B17" s="1">
        <v>-0.8</v>
      </c>
      <c r="C17" s="1"/>
      <c r="D17" s="1"/>
      <c r="E17" s="1" t="s">
        <v>7</v>
      </c>
      <c r="F17" s="1">
        <v>1.9</v>
      </c>
      <c r="G17" s="1"/>
      <c r="H17" s="1"/>
      <c r="J17" s="1" t="s">
        <v>7</v>
      </c>
      <c r="K17" s="1">
        <v>-2.6</v>
      </c>
      <c r="L17" s="1"/>
      <c r="M17" s="1"/>
    </row>
    <row r="18" spans="1:13" ht="15.5" x14ac:dyDescent="0.35">
      <c r="A18" s="1" t="s">
        <v>8</v>
      </c>
      <c r="B18" s="1">
        <v>2.6</v>
      </c>
      <c r="C18" s="1"/>
      <c r="D18" s="1"/>
      <c r="E18" s="1" t="s">
        <v>8</v>
      </c>
      <c r="F18" s="1">
        <v>4.3</v>
      </c>
      <c r="G18" s="1"/>
      <c r="H18" s="1"/>
      <c r="J18" s="1" t="s">
        <v>8</v>
      </c>
      <c r="K18" s="1">
        <v>2.6</v>
      </c>
      <c r="L18" s="1"/>
      <c r="M18" s="1"/>
    </row>
    <row r="19" spans="1:13" ht="15.5" x14ac:dyDescent="0.35">
      <c r="A19" s="1" t="s">
        <v>19</v>
      </c>
      <c r="B19" s="1">
        <v>95.2</v>
      </c>
      <c r="C19" s="1"/>
      <c r="D19" s="1"/>
      <c r="E19" s="1" t="s">
        <v>19</v>
      </c>
      <c r="F19" s="1">
        <v>92</v>
      </c>
      <c r="G19" s="1"/>
      <c r="H19" s="1"/>
      <c r="J19" s="1" t="s">
        <v>19</v>
      </c>
      <c r="K19" s="1">
        <v>95.2</v>
      </c>
      <c r="L19" s="1"/>
      <c r="M19" s="1"/>
    </row>
    <row r="20" spans="1:13" ht="15.5" x14ac:dyDescent="0.35">
      <c r="A20" s="1" t="s">
        <v>10</v>
      </c>
      <c r="B20" s="1">
        <v>37.299999999999997</v>
      </c>
      <c r="C20" s="1"/>
      <c r="D20" s="1"/>
      <c r="E20" s="1" t="s">
        <v>10</v>
      </c>
      <c r="F20" s="1">
        <v>56.1</v>
      </c>
      <c r="G20" s="1"/>
      <c r="H20" s="1"/>
      <c r="J20" s="1" t="s">
        <v>10</v>
      </c>
      <c r="K20" s="1">
        <v>40.6</v>
      </c>
      <c r="L20" s="1"/>
      <c r="M20" s="1"/>
    </row>
    <row r="21" spans="1:13" ht="15.5" x14ac:dyDescent="0.35">
      <c r="A21" s="1" t="s">
        <v>11</v>
      </c>
      <c r="B21" s="1">
        <v>33.799999999999997</v>
      </c>
      <c r="C21" s="1"/>
      <c r="D21" s="1"/>
      <c r="E21" s="1" t="s">
        <v>11</v>
      </c>
      <c r="F21" s="1">
        <v>31.9</v>
      </c>
      <c r="G21" s="1"/>
      <c r="H21" s="1"/>
      <c r="J21" s="1" t="s">
        <v>11</v>
      </c>
      <c r="K21" s="1">
        <v>37.700000000000003</v>
      </c>
      <c r="L21" s="1"/>
      <c r="M21" s="1"/>
    </row>
    <row r="22" spans="1:13" ht="15.5" x14ac:dyDescent="0.35">
      <c r="A22" s="1" t="s">
        <v>12</v>
      </c>
      <c r="B22" s="1">
        <v>-23.4</v>
      </c>
      <c r="C22" s="1"/>
      <c r="D22" s="1"/>
      <c r="E22" s="1" t="s">
        <v>12</v>
      </c>
      <c r="F22" s="1">
        <v>-185</v>
      </c>
      <c r="G22" s="1"/>
      <c r="H22" s="1"/>
      <c r="J22" s="1" t="s">
        <v>12</v>
      </c>
      <c r="K22" s="1">
        <v>-3.6</v>
      </c>
      <c r="L22" s="1"/>
      <c r="M22" s="1"/>
    </row>
    <row r="23" spans="1:13" ht="15.5" x14ac:dyDescent="0.35">
      <c r="A23" s="1" t="s">
        <v>13</v>
      </c>
      <c r="B23" s="1">
        <v>694.4</v>
      </c>
      <c r="C23" s="1"/>
      <c r="D23" s="1"/>
      <c r="E23" s="1" t="s">
        <v>13</v>
      </c>
      <c r="F23" s="1">
        <v>340.6</v>
      </c>
      <c r="G23" s="1"/>
      <c r="H23" s="1"/>
      <c r="J23" s="1" t="s">
        <v>13</v>
      </c>
      <c r="K23" s="1">
        <v>1451.6</v>
      </c>
      <c r="L23" s="1"/>
      <c r="M23" s="1"/>
    </row>
  </sheetData>
  <mergeCells count="6">
    <mergeCell ref="A3:D3"/>
    <mergeCell ref="A14:D14"/>
    <mergeCell ref="J3:M3"/>
    <mergeCell ref="J14:M14"/>
    <mergeCell ref="E3:H3"/>
    <mergeCell ref="E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74A7-7E68-4759-9EC3-191B4A30CF08}">
  <dimension ref="A1:AB47"/>
  <sheetViews>
    <sheetView workbookViewId="0">
      <selection activeCell="P6" sqref="P6"/>
    </sheetView>
  </sheetViews>
  <sheetFormatPr defaultRowHeight="14.5" x14ac:dyDescent="0.35"/>
  <cols>
    <col min="1" max="1" width="11.90625" bestFit="1" customWidth="1"/>
    <col min="17" max="17" width="10.26953125" bestFit="1" customWidth="1"/>
  </cols>
  <sheetData>
    <row r="1" spans="1:28" x14ac:dyDescent="0.35">
      <c r="A1" t="s">
        <v>50</v>
      </c>
    </row>
    <row r="2" spans="1:28" ht="15.5" x14ac:dyDescent="0.35">
      <c r="A2" s="2" t="s">
        <v>0</v>
      </c>
      <c r="B2" s="2" t="s">
        <v>1</v>
      </c>
      <c r="C2" s="2" t="s">
        <v>15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T2" t="s">
        <v>5</v>
      </c>
      <c r="U2" t="s">
        <v>6</v>
      </c>
      <c r="V2" t="s">
        <v>7</v>
      </c>
      <c r="W2" t="s">
        <v>8</v>
      </c>
      <c r="X2" t="s">
        <v>19</v>
      </c>
      <c r="Y2" t="s">
        <v>10</v>
      </c>
      <c r="Z2" t="s">
        <v>11</v>
      </c>
      <c r="AA2" t="s">
        <v>12</v>
      </c>
      <c r="AB2" t="s">
        <v>13</v>
      </c>
    </row>
    <row r="3" spans="1:28" ht="15.5" x14ac:dyDescent="0.35">
      <c r="A3" s="4">
        <v>43619</v>
      </c>
      <c r="B3" s="7">
        <v>1630</v>
      </c>
      <c r="C3" s="8">
        <v>16145</v>
      </c>
      <c r="D3" s="3">
        <v>950</v>
      </c>
      <c r="E3" s="3">
        <v>933</v>
      </c>
      <c r="F3" s="3">
        <v>885</v>
      </c>
      <c r="G3" s="5">
        <v>43</v>
      </c>
      <c r="H3" s="5">
        <v>24.7</v>
      </c>
      <c r="I3" s="5">
        <v>-7.3</v>
      </c>
      <c r="J3" s="5">
        <v>1.1000000000000001</v>
      </c>
      <c r="K3" s="5">
        <v>95.8</v>
      </c>
      <c r="L3" s="5">
        <v>25.3</v>
      </c>
      <c r="M3" s="5">
        <v>44.6</v>
      </c>
      <c r="N3" s="5">
        <v>-7.9</v>
      </c>
      <c r="O3" s="5">
        <v>0</v>
      </c>
      <c r="T3">
        <f>IF(G3&gt;42,1,0)</f>
        <v>1</v>
      </c>
      <c r="U3">
        <f>IF(H3&gt;28,1,0)</f>
        <v>0</v>
      </c>
      <c r="V3">
        <f>IF(I3&lt;-2,1,0)</f>
        <v>1</v>
      </c>
      <c r="W3">
        <f>IF( J3&lt;1,1,0)</f>
        <v>0</v>
      </c>
      <c r="X3">
        <f>IF(K3&gt;95.5,1,0)</f>
        <v>1</v>
      </c>
      <c r="Y3">
        <f>IF(L3&lt;34,1,0)</f>
        <v>1</v>
      </c>
      <c r="Z3">
        <f>IF(M3&gt;35,1,0)</f>
        <v>1</v>
      </c>
      <c r="AA3">
        <f>IF(N3&gt;19,1,0)</f>
        <v>0</v>
      </c>
      <c r="AB3">
        <f>IF(O3&gt;1300,1,0)</f>
        <v>0</v>
      </c>
    </row>
    <row r="4" spans="1:28" ht="15.5" x14ac:dyDescent="0.35">
      <c r="A4" s="4">
        <v>43713</v>
      </c>
      <c r="B4" s="7">
        <v>630</v>
      </c>
      <c r="C4" s="8">
        <v>16675</v>
      </c>
      <c r="D4" s="3">
        <v>982</v>
      </c>
      <c r="E4" s="3">
        <v>940</v>
      </c>
      <c r="F4" s="3">
        <v>965</v>
      </c>
      <c r="G4" s="5">
        <v>40.700000000000003</v>
      </c>
      <c r="H4" s="5">
        <v>33.799999999999997</v>
      </c>
      <c r="I4" s="5">
        <v>-2.1</v>
      </c>
      <c r="J4" s="5">
        <v>1.3</v>
      </c>
      <c r="K4" s="5">
        <v>95.7</v>
      </c>
      <c r="L4" s="5">
        <v>10.6</v>
      </c>
      <c r="M4" s="5">
        <v>37</v>
      </c>
      <c r="N4" s="5">
        <v>-3.7</v>
      </c>
      <c r="O4" s="5">
        <v>0</v>
      </c>
      <c r="T4">
        <f t="shared" ref="T4:T47" si="0">IF(G4&gt;42,1,0)</f>
        <v>0</v>
      </c>
      <c r="U4">
        <f t="shared" ref="U4:U47" si="1">IF(H4&gt;28,1,0)</f>
        <v>1</v>
      </c>
      <c r="V4">
        <f t="shared" ref="V4:V47" si="2">IF(I4&lt;-2,1,0)</f>
        <v>1</v>
      </c>
      <c r="W4">
        <f t="shared" ref="W4:W47" si="3">IF( J4&lt;1,1,0)</f>
        <v>0</v>
      </c>
      <c r="X4">
        <f t="shared" ref="X4:X47" si="4">IF(K4&gt;95.5,1,0)</f>
        <v>1</v>
      </c>
      <c r="Y4">
        <f t="shared" ref="Y4:Y47" si="5">IF(L4&lt;34,1,0)</f>
        <v>1</v>
      </c>
      <c r="Z4">
        <f t="shared" ref="Z4:Z47" si="6">IF(M4&gt;35,1,0)</f>
        <v>1</v>
      </c>
      <c r="AA4">
        <f t="shared" ref="AA4:AA47" si="7">IF(N4&gt;19,1,0)</f>
        <v>0</v>
      </c>
      <c r="AB4">
        <f t="shared" ref="AB4:AB47" si="8">IF(O4&gt;1300,1,0)</f>
        <v>0</v>
      </c>
    </row>
    <row r="5" spans="1:28" ht="15.5" x14ac:dyDescent="0.35">
      <c r="A5" s="4">
        <v>43732</v>
      </c>
      <c r="B5" s="7">
        <v>1830</v>
      </c>
      <c r="C5" s="8">
        <v>16985</v>
      </c>
      <c r="D5" s="3">
        <v>993</v>
      </c>
      <c r="E5" s="3">
        <v>860</v>
      </c>
      <c r="F5" s="3">
        <v>535</v>
      </c>
      <c r="G5" s="5">
        <v>44.2</v>
      </c>
      <c r="H5" s="5">
        <v>11.7</v>
      </c>
      <c r="I5" s="5">
        <v>-1.9</v>
      </c>
      <c r="J5" s="5">
        <v>0.4</v>
      </c>
      <c r="K5" s="5">
        <v>94.3</v>
      </c>
      <c r="L5" s="5">
        <v>60</v>
      </c>
      <c r="M5" s="5">
        <v>34.4</v>
      </c>
      <c r="N5" s="5">
        <v>66.400000000000006</v>
      </c>
      <c r="O5" s="5">
        <v>0</v>
      </c>
      <c r="T5">
        <f t="shared" si="0"/>
        <v>1</v>
      </c>
      <c r="U5">
        <f t="shared" si="1"/>
        <v>0</v>
      </c>
      <c r="V5">
        <f t="shared" si="2"/>
        <v>0</v>
      </c>
      <c r="W5">
        <f t="shared" si="3"/>
        <v>1</v>
      </c>
      <c r="X5">
        <f t="shared" si="4"/>
        <v>0</v>
      </c>
      <c r="Y5">
        <f t="shared" si="5"/>
        <v>0</v>
      </c>
      <c r="Z5">
        <f t="shared" si="6"/>
        <v>0</v>
      </c>
      <c r="AA5">
        <f t="shared" si="7"/>
        <v>1</v>
      </c>
      <c r="AB5">
        <f t="shared" si="8"/>
        <v>0</v>
      </c>
    </row>
    <row r="6" spans="1:28" ht="15.5" x14ac:dyDescent="0.35">
      <c r="A6" s="4">
        <v>43734</v>
      </c>
      <c r="B6" s="7">
        <v>1630</v>
      </c>
      <c r="C6" s="8">
        <v>17600</v>
      </c>
      <c r="D6" s="3">
        <v>940</v>
      </c>
      <c r="E6" s="3">
        <v>783</v>
      </c>
      <c r="F6" s="3" t="s">
        <v>14</v>
      </c>
      <c r="G6" s="5">
        <v>34</v>
      </c>
      <c r="H6" s="5">
        <v>-4.5</v>
      </c>
      <c r="I6" s="5">
        <v>2.7</v>
      </c>
      <c r="J6" s="5">
        <v>6.7</v>
      </c>
      <c r="K6" s="5">
        <v>94.7</v>
      </c>
      <c r="L6" s="5">
        <v>77</v>
      </c>
      <c r="M6" s="5">
        <v>27.6</v>
      </c>
      <c r="N6" s="5">
        <v>-143.30000000000001</v>
      </c>
      <c r="O6" s="5">
        <v>17.100000000000001</v>
      </c>
      <c r="P6" s="10" t="s">
        <v>21</v>
      </c>
      <c r="Q6" s="10" t="s">
        <v>22</v>
      </c>
      <c r="R6" s="10" t="s">
        <v>23</v>
      </c>
      <c r="S6" s="10" t="s">
        <v>24</v>
      </c>
      <c r="T6">
        <f t="shared" si="0"/>
        <v>0</v>
      </c>
      <c r="U6">
        <f t="shared" si="1"/>
        <v>0</v>
      </c>
      <c r="V6">
        <f t="shared" si="2"/>
        <v>0</v>
      </c>
      <c r="W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  <c r="AA6">
        <f t="shared" si="7"/>
        <v>0</v>
      </c>
      <c r="AB6">
        <f t="shared" si="8"/>
        <v>0</v>
      </c>
    </row>
    <row r="7" spans="1:28" ht="15.5" x14ac:dyDescent="0.35">
      <c r="A7" s="4">
        <v>43742</v>
      </c>
      <c r="B7" s="7">
        <v>430</v>
      </c>
      <c r="C7" s="8">
        <v>16054</v>
      </c>
      <c r="D7" s="3">
        <v>975</v>
      </c>
      <c r="E7" s="3">
        <v>890</v>
      </c>
      <c r="F7" s="3">
        <v>752</v>
      </c>
      <c r="G7" s="5">
        <v>49</v>
      </c>
      <c r="H7" s="5">
        <v>37.4</v>
      </c>
      <c r="I7" s="5">
        <v>-4.9000000000000004</v>
      </c>
      <c r="J7" s="5">
        <v>-2.9</v>
      </c>
      <c r="K7" s="5">
        <v>97.2</v>
      </c>
      <c r="L7" s="5">
        <v>13.1</v>
      </c>
      <c r="M7" s="5">
        <v>42.3</v>
      </c>
      <c r="N7" s="5">
        <v>303.5</v>
      </c>
      <c r="O7" s="5">
        <v>0</v>
      </c>
      <c r="P7" s="10"/>
      <c r="Q7" s="10" t="s">
        <v>5</v>
      </c>
      <c r="R7" s="10">
        <f>AVERAGE(G3:G47)</f>
        <v>41.548888888888889</v>
      </c>
      <c r="S7" s="10">
        <f>_xlfn.STDEV.S(G3:G47)</f>
        <v>4.4010134278275865</v>
      </c>
      <c r="T7">
        <f t="shared" si="0"/>
        <v>1</v>
      </c>
      <c r="U7">
        <f t="shared" si="1"/>
        <v>1</v>
      </c>
      <c r="V7">
        <f t="shared" si="2"/>
        <v>1</v>
      </c>
      <c r="W7">
        <f t="shared" si="3"/>
        <v>1</v>
      </c>
      <c r="X7">
        <f t="shared" si="4"/>
        <v>1</v>
      </c>
      <c r="Y7">
        <f t="shared" si="5"/>
        <v>1</v>
      </c>
      <c r="Z7">
        <f t="shared" si="6"/>
        <v>1</v>
      </c>
      <c r="AA7">
        <f t="shared" si="7"/>
        <v>1</v>
      </c>
      <c r="AB7">
        <f t="shared" si="8"/>
        <v>0</v>
      </c>
    </row>
    <row r="8" spans="1:28" ht="15.5" x14ac:dyDescent="0.35">
      <c r="A8" s="4">
        <v>43742</v>
      </c>
      <c r="B8" s="7">
        <v>1730</v>
      </c>
      <c r="C8" s="8">
        <v>16255</v>
      </c>
      <c r="D8" s="3">
        <v>990</v>
      </c>
      <c r="E8" s="3">
        <v>851</v>
      </c>
      <c r="F8" s="3">
        <v>772</v>
      </c>
      <c r="G8" s="5">
        <v>38</v>
      </c>
      <c r="H8" s="5">
        <v>6</v>
      </c>
      <c r="I8" s="5">
        <v>0</v>
      </c>
      <c r="J8" s="5">
        <v>4.2</v>
      </c>
      <c r="K8" s="5">
        <v>94.9</v>
      </c>
      <c r="L8" s="5">
        <v>68</v>
      </c>
      <c r="M8" s="5">
        <v>30.8</v>
      </c>
      <c r="N8" s="5">
        <v>-34.5</v>
      </c>
      <c r="O8" s="5">
        <v>390.8</v>
      </c>
      <c r="P8" s="10"/>
      <c r="Q8" s="10" t="s">
        <v>6</v>
      </c>
      <c r="R8" s="10">
        <f>AVERAGE(H3:H47)</f>
        <v>27.146666666666675</v>
      </c>
      <c r="S8" s="10">
        <f>_xlfn.STDEV.S(H3:H47)</f>
        <v>11.411708500881462</v>
      </c>
      <c r="T8">
        <f t="shared" si="0"/>
        <v>0</v>
      </c>
      <c r="U8">
        <f t="shared" si="1"/>
        <v>0</v>
      </c>
      <c r="V8">
        <f t="shared" si="2"/>
        <v>0</v>
      </c>
      <c r="W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  <c r="AA8">
        <f t="shared" si="7"/>
        <v>0</v>
      </c>
      <c r="AB8">
        <f t="shared" si="8"/>
        <v>0</v>
      </c>
    </row>
    <row r="9" spans="1:28" ht="15.5" x14ac:dyDescent="0.35">
      <c r="A9" s="4">
        <v>43745</v>
      </c>
      <c r="B9" s="7">
        <v>430</v>
      </c>
      <c r="C9" s="8">
        <v>15905</v>
      </c>
      <c r="D9" s="3">
        <v>975</v>
      </c>
      <c r="E9" s="3">
        <v>921</v>
      </c>
      <c r="F9" s="3">
        <v>860</v>
      </c>
      <c r="G9" s="5">
        <v>37.200000000000003</v>
      </c>
      <c r="H9" s="5">
        <v>45.1</v>
      </c>
      <c r="I9" s="5">
        <v>-3.7</v>
      </c>
      <c r="J9" s="5">
        <v>-1.2</v>
      </c>
      <c r="K9" s="5">
        <v>96</v>
      </c>
      <c r="L9" s="5">
        <v>13.5</v>
      </c>
      <c r="M9" s="5">
        <v>40</v>
      </c>
      <c r="N9" s="5">
        <v>46.5</v>
      </c>
      <c r="O9" s="5">
        <v>0</v>
      </c>
      <c r="P9" s="10"/>
      <c r="Q9" s="10" t="s">
        <v>7</v>
      </c>
      <c r="R9" s="12">
        <f>AVERAGE(I3:I47)</f>
        <v>-1.7333333333333336</v>
      </c>
      <c r="S9" s="10">
        <f>STDEV(I3:I47)</f>
        <v>3.7457248357900701</v>
      </c>
      <c r="T9">
        <f t="shared" si="0"/>
        <v>0</v>
      </c>
      <c r="U9">
        <f t="shared" si="1"/>
        <v>1</v>
      </c>
      <c r="V9">
        <f t="shared" si="2"/>
        <v>1</v>
      </c>
      <c r="W9">
        <f t="shared" si="3"/>
        <v>1</v>
      </c>
      <c r="X9">
        <f t="shared" si="4"/>
        <v>1</v>
      </c>
      <c r="Y9">
        <f t="shared" si="5"/>
        <v>1</v>
      </c>
      <c r="Z9">
        <f t="shared" si="6"/>
        <v>1</v>
      </c>
      <c r="AA9">
        <f t="shared" si="7"/>
        <v>1</v>
      </c>
      <c r="AB9">
        <f t="shared" si="8"/>
        <v>0</v>
      </c>
    </row>
    <row r="10" spans="1:28" ht="15.5" x14ac:dyDescent="0.35">
      <c r="A10" s="4">
        <v>43746</v>
      </c>
      <c r="B10" s="7">
        <v>1730</v>
      </c>
      <c r="C10" s="8">
        <v>17680</v>
      </c>
      <c r="D10" s="3">
        <v>955</v>
      </c>
      <c r="E10" s="3">
        <v>792</v>
      </c>
      <c r="F10" s="3">
        <v>410</v>
      </c>
      <c r="G10" s="5">
        <v>33</v>
      </c>
      <c r="H10" s="5">
        <v>14.5</v>
      </c>
      <c r="I10" s="5">
        <v>3.9</v>
      </c>
      <c r="J10" s="5">
        <v>7.3</v>
      </c>
      <c r="K10" s="5">
        <v>96</v>
      </c>
      <c r="L10" s="5">
        <v>57</v>
      </c>
      <c r="M10" s="5">
        <v>25.6</v>
      </c>
      <c r="N10" s="5">
        <v>-68.099999999999994</v>
      </c>
      <c r="O10" s="5">
        <v>0</v>
      </c>
      <c r="P10" s="10"/>
      <c r="Q10" s="10" t="s">
        <v>8</v>
      </c>
      <c r="R10" s="12">
        <f>AVERAGE(J3:J47)</f>
        <v>1.4777777777777787</v>
      </c>
      <c r="S10" s="10">
        <f>_xlfn.STDEV.S(J3:J43)</f>
        <v>2.8790242249423459</v>
      </c>
      <c r="T10">
        <f t="shared" si="0"/>
        <v>0</v>
      </c>
      <c r="U10">
        <f t="shared" si="1"/>
        <v>0</v>
      </c>
      <c r="V10">
        <f t="shared" si="2"/>
        <v>0</v>
      </c>
      <c r="W10">
        <f t="shared" si="3"/>
        <v>0</v>
      </c>
      <c r="X10">
        <f t="shared" si="4"/>
        <v>1</v>
      </c>
      <c r="Y10">
        <f t="shared" si="5"/>
        <v>0</v>
      </c>
      <c r="Z10">
        <f t="shared" si="6"/>
        <v>0</v>
      </c>
      <c r="AA10">
        <f t="shared" si="7"/>
        <v>0</v>
      </c>
      <c r="AB10">
        <f t="shared" si="8"/>
        <v>0</v>
      </c>
    </row>
    <row r="11" spans="1:28" ht="15.5" x14ac:dyDescent="0.35">
      <c r="A11" s="4">
        <v>43747</v>
      </c>
      <c r="B11" s="7">
        <v>1630</v>
      </c>
      <c r="C11" s="8">
        <v>18070</v>
      </c>
      <c r="D11" s="3">
        <v>970</v>
      </c>
      <c r="E11" s="3">
        <v>825</v>
      </c>
      <c r="F11" s="3">
        <v>745</v>
      </c>
      <c r="G11" s="5">
        <v>37.6</v>
      </c>
      <c r="H11" s="5">
        <v>20.9</v>
      </c>
      <c r="I11" s="5">
        <v>0.7</v>
      </c>
      <c r="J11" s="5">
        <v>5.0999999999999996</v>
      </c>
      <c r="K11" s="5">
        <v>97.7</v>
      </c>
      <c r="L11" s="5">
        <v>54</v>
      </c>
      <c r="M11" s="5">
        <v>32.9</v>
      </c>
      <c r="N11" s="5">
        <v>-166.6</v>
      </c>
      <c r="O11" s="5">
        <v>1121.4000000000001</v>
      </c>
      <c r="P11" s="10"/>
      <c r="Q11" s="10" t="s">
        <v>19</v>
      </c>
      <c r="R11" s="12">
        <f>AVERAGE(K3:K47)</f>
        <v>95.509090909090915</v>
      </c>
      <c r="S11" s="10">
        <f>_xlfn.STDEV.S(K3:K47)</f>
        <v>2.028382123283226</v>
      </c>
      <c r="T11">
        <f t="shared" si="0"/>
        <v>0</v>
      </c>
      <c r="U11">
        <f t="shared" si="1"/>
        <v>0</v>
      </c>
      <c r="V11">
        <f t="shared" si="2"/>
        <v>0</v>
      </c>
      <c r="W11">
        <f t="shared" si="3"/>
        <v>0</v>
      </c>
      <c r="X11">
        <f t="shared" si="4"/>
        <v>1</v>
      </c>
      <c r="Y11">
        <f t="shared" si="5"/>
        <v>0</v>
      </c>
      <c r="Z11">
        <f t="shared" si="6"/>
        <v>0</v>
      </c>
      <c r="AA11">
        <f t="shared" si="7"/>
        <v>0</v>
      </c>
      <c r="AB11">
        <f t="shared" si="8"/>
        <v>0</v>
      </c>
    </row>
    <row r="12" spans="1:28" ht="15.5" x14ac:dyDescent="0.35">
      <c r="A12" s="4">
        <v>43753</v>
      </c>
      <c r="B12" s="7">
        <v>1730</v>
      </c>
      <c r="C12" s="8">
        <v>15180</v>
      </c>
      <c r="D12" s="3">
        <v>990</v>
      </c>
      <c r="E12" s="3">
        <v>880</v>
      </c>
      <c r="F12" s="3">
        <v>810</v>
      </c>
      <c r="G12" s="5">
        <v>38</v>
      </c>
      <c r="H12" s="5">
        <v>31.2</v>
      </c>
      <c r="I12" s="5">
        <v>-1.8</v>
      </c>
      <c r="J12" s="5">
        <v>4</v>
      </c>
      <c r="K12" s="5">
        <v>99</v>
      </c>
      <c r="L12" s="5">
        <v>47.9</v>
      </c>
      <c r="M12" s="5">
        <v>33.1</v>
      </c>
      <c r="N12" s="5">
        <v>72.900000000000006</v>
      </c>
      <c r="O12" s="5">
        <v>542.79999999999995</v>
      </c>
      <c r="P12" s="10"/>
      <c r="Q12" s="10" t="s">
        <v>10</v>
      </c>
      <c r="R12" s="12">
        <f>AVERAGE(L3:L47)</f>
        <v>33.888888888888886</v>
      </c>
      <c r="S12" s="10">
        <f>_xlfn.STDEV.S(L3:L43)</f>
        <v>20.0770117905784</v>
      </c>
      <c r="T12">
        <f t="shared" si="0"/>
        <v>0</v>
      </c>
      <c r="U12">
        <f t="shared" si="1"/>
        <v>1</v>
      </c>
      <c r="V12">
        <f t="shared" si="2"/>
        <v>0</v>
      </c>
      <c r="W12">
        <f t="shared" si="3"/>
        <v>0</v>
      </c>
      <c r="X12">
        <f t="shared" si="4"/>
        <v>1</v>
      </c>
      <c r="Y12">
        <f t="shared" si="5"/>
        <v>0</v>
      </c>
      <c r="Z12">
        <f t="shared" si="6"/>
        <v>0</v>
      </c>
      <c r="AA12">
        <f t="shared" si="7"/>
        <v>1</v>
      </c>
      <c r="AB12">
        <f t="shared" si="8"/>
        <v>0</v>
      </c>
    </row>
    <row r="13" spans="1:28" ht="15.5" x14ac:dyDescent="0.35">
      <c r="A13" s="4">
        <v>43754</v>
      </c>
      <c r="B13" s="7">
        <v>1730</v>
      </c>
      <c r="C13" s="8">
        <v>15270</v>
      </c>
      <c r="D13" s="3">
        <v>886</v>
      </c>
      <c r="E13" s="3">
        <v>773</v>
      </c>
      <c r="F13" s="3" t="s">
        <v>14</v>
      </c>
      <c r="G13" s="3">
        <v>39.799999999999997</v>
      </c>
      <c r="H13" s="5">
        <v>29.2</v>
      </c>
      <c r="I13" s="5">
        <v>2.4</v>
      </c>
      <c r="J13" s="5">
        <v>3.2</v>
      </c>
      <c r="K13" s="5">
        <v>97.8</v>
      </c>
      <c r="L13" s="5">
        <v>40.9</v>
      </c>
      <c r="M13" s="5">
        <v>34.9</v>
      </c>
      <c r="N13" s="5">
        <v>-127.8</v>
      </c>
      <c r="O13" s="5">
        <v>0</v>
      </c>
      <c r="P13" s="10"/>
      <c r="Q13" s="10" t="s">
        <v>11</v>
      </c>
      <c r="R13" s="12">
        <f>AVERAGE(M3:M47)</f>
        <v>35.266666666666659</v>
      </c>
      <c r="S13" s="10">
        <f>_xlfn.STDEV.S(M3:M47)</f>
        <v>7.6436247945592379</v>
      </c>
      <c r="T13">
        <f t="shared" si="0"/>
        <v>0</v>
      </c>
      <c r="U13">
        <f t="shared" si="1"/>
        <v>1</v>
      </c>
      <c r="V13">
        <f t="shared" si="2"/>
        <v>0</v>
      </c>
      <c r="W13">
        <f t="shared" si="3"/>
        <v>0</v>
      </c>
      <c r="X13">
        <f t="shared" si="4"/>
        <v>1</v>
      </c>
      <c r="Y13">
        <f t="shared" si="5"/>
        <v>0</v>
      </c>
      <c r="Z13">
        <f t="shared" si="6"/>
        <v>0</v>
      </c>
      <c r="AA13">
        <f t="shared" si="7"/>
        <v>0</v>
      </c>
      <c r="AB13">
        <f t="shared" si="8"/>
        <v>0</v>
      </c>
    </row>
    <row r="14" spans="1:28" ht="15.5" x14ac:dyDescent="0.35">
      <c r="A14" s="4">
        <v>43756</v>
      </c>
      <c r="B14" s="7">
        <v>1730</v>
      </c>
      <c r="C14" s="8">
        <v>15005</v>
      </c>
      <c r="D14" s="3">
        <v>952</v>
      </c>
      <c r="E14" s="3">
        <v>840</v>
      </c>
      <c r="F14" s="3" t="s">
        <v>14</v>
      </c>
      <c r="G14" s="5">
        <v>31.6</v>
      </c>
      <c r="H14" s="5">
        <v>-6.5</v>
      </c>
      <c r="I14" s="5">
        <v>1.6</v>
      </c>
      <c r="J14" s="5">
        <v>8.4</v>
      </c>
      <c r="K14" s="5">
        <v>92.6</v>
      </c>
      <c r="L14" s="5">
        <v>73</v>
      </c>
      <c r="M14" s="5">
        <v>22.4</v>
      </c>
      <c r="N14" s="5">
        <v>-367.8</v>
      </c>
      <c r="O14" s="5">
        <v>0</v>
      </c>
      <c r="P14" s="10"/>
      <c r="Q14" s="10" t="s">
        <v>12</v>
      </c>
      <c r="R14" s="12">
        <f>AVERAGE(N3:N47)</f>
        <v>19.697777777777777</v>
      </c>
      <c r="S14" s="10">
        <f>STDEV(N3:N47)</f>
        <v>143.62642433645968</v>
      </c>
      <c r="T14">
        <f t="shared" si="0"/>
        <v>0</v>
      </c>
      <c r="U14">
        <f t="shared" si="1"/>
        <v>0</v>
      </c>
      <c r="V14">
        <f t="shared" si="2"/>
        <v>0</v>
      </c>
      <c r="W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0</v>
      </c>
      <c r="AB14">
        <f t="shared" si="8"/>
        <v>0</v>
      </c>
    </row>
    <row r="15" spans="1:28" ht="15.5" x14ac:dyDescent="0.35">
      <c r="A15" s="4">
        <v>43757</v>
      </c>
      <c r="B15" s="7">
        <v>1730</v>
      </c>
      <c r="C15" s="8">
        <v>15905</v>
      </c>
      <c r="D15" s="3">
        <v>963</v>
      </c>
      <c r="E15" s="3">
        <v>915</v>
      </c>
      <c r="F15" s="3">
        <v>880</v>
      </c>
      <c r="G15" s="5">
        <v>38.299999999999997</v>
      </c>
      <c r="H15" s="5">
        <v>11.2</v>
      </c>
      <c r="I15" s="5">
        <v>1.1000000000000001</v>
      </c>
      <c r="J15" s="5">
        <v>2.7</v>
      </c>
      <c r="K15" s="5">
        <v>93.6</v>
      </c>
      <c r="L15" s="5">
        <v>53.7</v>
      </c>
      <c r="M15" s="5">
        <v>29.8</v>
      </c>
      <c r="N15" s="5">
        <v>-107.3</v>
      </c>
      <c r="O15" s="5">
        <v>38.4</v>
      </c>
      <c r="P15" s="10"/>
      <c r="Q15" s="10" t="s">
        <v>13</v>
      </c>
      <c r="R15" s="12">
        <f>AVERAGE(O3:O47)</f>
        <v>568.27111111111105</v>
      </c>
      <c r="S15" s="10">
        <f>_xlfn.STDEV.S(O3:O43)</f>
        <v>821.94140214553954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  <c r="AA15">
        <f t="shared" si="7"/>
        <v>0</v>
      </c>
      <c r="AB15">
        <f t="shared" si="8"/>
        <v>0</v>
      </c>
    </row>
    <row r="16" spans="1:28" ht="15.5" x14ac:dyDescent="0.35">
      <c r="A16" s="4">
        <v>43760</v>
      </c>
      <c r="B16" s="7">
        <v>1730</v>
      </c>
      <c r="C16" s="8">
        <v>16940</v>
      </c>
      <c r="D16" s="3">
        <v>938</v>
      </c>
      <c r="E16" s="3">
        <v>780</v>
      </c>
      <c r="F16" s="3" t="s">
        <v>14</v>
      </c>
      <c r="G16" s="5">
        <v>38.799999999999997</v>
      </c>
      <c r="H16" s="5">
        <v>23</v>
      </c>
      <c r="I16" s="5">
        <v>3.4</v>
      </c>
      <c r="J16" s="5">
        <v>2.6</v>
      </c>
      <c r="K16" s="5">
        <v>95.9</v>
      </c>
      <c r="L16" s="5">
        <v>42</v>
      </c>
      <c r="M16" s="5">
        <v>32.6</v>
      </c>
      <c r="N16" s="5">
        <v>105.3</v>
      </c>
      <c r="O16" s="5">
        <v>0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3"/>
        <v>0</v>
      </c>
      <c r="X16">
        <f t="shared" si="4"/>
        <v>1</v>
      </c>
      <c r="Y16">
        <f t="shared" si="5"/>
        <v>0</v>
      </c>
      <c r="Z16">
        <f t="shared" si="6"/>
        <v>0</v>
      </c>
      <c r="AA16">
        <f t="shared" si="7"/>
        <v>1</v>
      </c>
      <c r="AB16">
        <f t="shared" si="8"/>
        <v>0</v>
      </c>
    </row>
    <row r="17" spans="1:28" ht="15.5" x14ac:dyDescent="0.35">
      <c r="A17" s="4">
        <v>43762</v>
      </c>
      <c r="B17" s="7">
        <v>1730</v>
      </c>
      <c r="C17" s="8">
        <v>17233</v>
      </c>
      <c r="D17" s="3">
        <v>955</v>
      </c>
      <c r="E17" s="3">
        <v>800</v>
      </c>
      <c r="F17" s="3" t="s">
        <v>14</v>
      </c>
      <c r="G17" s="5">
        <v>39.200000000000003</v>
      </c>
      <c r="H17" s="5">
        <v>13.1</v>
      </c>
      <c r="I17" s="5">
        <v>1.3</v>
      </c>
      <c r="J17" s="5">
        <v>3.7</v>
      </c>
      <c r="K17" s="5">
        <v>95.7</v>
      </c>
      <c r="L17" s="5">
        <v>60</v>
      </c>
      <c r="M17" s="5">
        <v>32</v>
      </c>
      <c r="N17" s="5">
        <v>-85.3</v>
      </c>
      <c r="O17" s="5">
        <v>0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3"/>
        <v>0</v>
      </c>
      <c r="X17">
        <f t="shared" si="4"/>
        <v>1</v>
      </c>
      <c r="Y17">
        <f t="shared" si="5"/>
        <v>0</v>
      </c>
      <c r="Z17">
        <f t="shared" si="6"/>
        <v>0</v>
      </c>
      <c r="AA17">
        <f t="shared" si="7"/>
        <v>0</v>
      </c>
      <c r="AB17">
        <f t="shared" si="8"/>
        <v>0</v>
      </c>
    </row>
    <row r="18" spans="1:28" ht="15.5" x14ac:dyDescent="0.35">
      <c r="A18" s="4">
        <v>43764</v>
      </c>
      <c r="B18" s="7">
        <v>1730</v>
      </c>
      <c r="C18" s="8">
        <v>16260</v>
      </c>
      <c r="D18" s="3">
        <v>955</v>
      </c>
      <c r="E18" s="3">
        <v>769</v>
      </c>
      <c r="F18" s="3" t="s">
        <v>14</v>
      </c>
      <c r="G18" s="5">
        <v>30.8</v>
      </c>
      <c r="H18" s="5">
        <v>9.1</v>
      </c>
      <c r="I18" s="5">
        <v>4.2</v>
      </c>
      <c r="J18" s="5">
        <v>8.5</v>
      </c>
      <c r="K18" s="5">
        <v>93.8</v>
      </c>
      <c r="L18" s="5">
        <v>62</v>
      </c>
      <c r="M18" s="5">
        <v>24.1</v>
      </c>
      <c r="N18" s="5">
        <v>-306.89999999999998</v>
      </c>
      <c r="O18" s="5">
        <v>0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  <c r="AA18">
        <f t="shared" si="7"/>
        <v>0</v>
      </c>
      <c r="AB18">
        <f t="shared" si="8"/>
        <v>0</v>
      </c>
    </row>
    <row r="19" spans="1:28" ht="15.5" x14ac:dyDescent="0.35">
      <c r="A19" s="4">
        <v>43768</v>
      </c>
      <c r="B19" s="7">
        <v>1730</v>
      </c>
      <c r="C19" s="8">
        <v>16677</v>
      </c>
      <c r="D19" s="3">
        <v>980</v>
      </c>
      <c r="E19" s="3">
        <v>837</v>
      </c>
      <c r="F19" s="3">
        <v>745</v>
      </c>
      <c r="G19" s="5">
        <v>45</v>
      </c>
      <c r="H19" s="5">
        <v>28</v>
      </c>
      <c r="I19" s="5">
        <v>-3.6</v>
      </c>
      <c r="J19" s="5">
        <v>0</v>
      </c>
      <c r="K19" s="5">
        <v>97.7</v>
      </c>
      <c r="L19" s="5">
        <v>37</v>
      </c>
      <c r="M19" s="5">
        <v>38.9</v>
      </c>
      <c r="N19" s="5">
        <v>121.4</v>
      </c>
      <c r="O19" s="5">
        <v>1124.8</v>
      </c>
      <c r="T19">
        <f t="shared" si="0"/>
        <v>1</v>
      </c>
      <c r="U19">
        <f t="shared" si="1"/>
        <v>0</v>
      </c>
      <c r="V19">
        <f t="shared" si="2"/>
        <v>1</v>
      </c>
      <c r="W19">
        <f t="shared" si="3"/>
        <v>1</v>
      </c>
      <c r="X19">
        <f t="shared" si="4"/>
        <v>1</v>
      </c>
      <c r="Y19">
        <f t="shared" si="5"/>
        <v>0</v>
      </c>
      <c r="Z19">
        <f t="shared" si="6"/>
        <v>1</v>
      </c>
      <c r="AA19">
        <f t="shared" si="7"/>
        <v>1</v>
      </c>
      <c r="AB19">
        <f t="shared" si="8"/>
        <v>0</v>
      </c>
    </row>
    <row r="20" spans="1:28" ht="15.5" x14ac:dyDescent="0.35">
      <c r="A20" s="4">
        <v>43769</v>
      </c>
      <c r="B20" s="7">
        <v>1730</v>
      </c>
      <c r="C20" s="8">
        <v>16480</v>
      </c>
      <c r="D20" s="3">
        <v>973</v>
      </c>
      <c r="E20" s="3">
        <v>840</v>
      </c>
      <c r="F20" s="3">
        <v>750</v>
      </c>
      <c r="G20" s="5">
        <v>48.4</v>
      </c>
      <c r="H20" s="5">
        <v>38.299999999999997</v>
      </c>
      <c r="I20" s="5">
        <v>-5.9</v>
      </c>
      <c r="J20" s="5">
        <v>-1.9</v>
      </c>
      <c r="K20" s="5">
        <v>98.8</v>
      </c>
      <c r="L20" s="5">
        <v>29.2</v>
      </c>
      <c r="M20" s="5">
        <v>41.3</v>
      </c>
      <c r="N20" s="5">
        <v>54.9</v>
      </c>
      <c r="O20" s="5">
        <v>1905.1</v>
      </c>
      <c r="T20">
        <f t="shared" si="0"/>
        <v>1</v>
      </c>
      <c r="U20">
        <f t="shared" si="1"/>
        <v>1</v>
      </c>
      <c r="V20">
        <f t="shared" si="2"/>
        <v>1</v>
      </c>
      <c r="W20">
        <f t="shared" si="3"/>
        <v>1</v>
      </c>
      <c r="X20">
        <f t="shared" si="4"/>
        <v>1</v>
      </c>
      <c r="Y20">
        <f t="shared" si="5"/>
        <v>1</v>
      </c>
      <c r="Z20">
        <f t="shared" si="6"/>
        <v>1</v>
      </c>
      <c r="AA20">
        <f t="shared" si="7"/>
        <v>1</v>
      </c>
      <c r="AB20">
        <f t="shared" si="8"/>
        <v>1</v>
      </c>
    </row>
    <row r="21" spans="1:28" ht="15.5" x14ac:dyDescent="0.35">
      <c r="A21" s="4">
        <v>43770</v>
      </c>
      <c r="B21" s="7">
        <v>1730</v>
      </c>
      <c r="C21" s="8">
        <v>14290</v>
      </c>
      <c r="D21" s="3">
        <v>968</v>
      </c>
      <c r="E21" s="3">
        <v>830</v>
      </c>
      <c r="F21" s="3">
        <v>760</v>
      </c>
      <c r="G21" s="5">
        <v>43.6</v>
      </c>
      <c r="H21" s="5">
        <v>29.7</v>
      </c>
      <c r="I21" s="5">
        <v>-4.5</v>
      </c>
      <c r="J21" s="5">
        <v>1.7</v>
      </c>
      <c r="K21" s="5">
        <v>99.6</v>
      </c>
      <c r="L21" s="5">
        <v>45</v>
      </c>
      <c r="M21" s="5">
        <v>37.4</v>
      </c>
      <c r="N21" s="5">
        <v>-14.2</v>
      </c>
      <c r="O21" s="5">
        <v>1614.4</v>
      </c>
      <c r="T21">
        <f t="shared" si="0"/>
        <v>1</v>
      </c>
      <c r="U21">
        <f t="shared" si="1"/>
        <v>1</v>
      </c>
      <c r="V21">
        <f t="shared" si="2"/>
        <v>1</v>
      </c>
      <c r="W21">
        <f t="shared" si="3"/>
        <v>0</v>
      </c>
      <c r="X21">
        <f t="shared" si="4"/>
        <v>1</v>
      </c>
      <c r="Y21">
        <f t="shared" si="5"/>
        <v>0</v>
      </c>
      <c r="Z21">
        <f t="shared" si="6"/>
        <v>1</v>
      </c>
      <c r="AA21">
        <f t="shared" si="7"/>
        <v>0</v>
      </c>
      <c r="AB21">
        <f t="shared" si="8"/>
        <v>1</v>
      </c>
    </row>
    <row r="22" spans="1:28" ht="15.5" x14ac:dyDescent="0.35">
      <c r="A22" s="4">
        <v>43774</v>
      </c>
      <c r="B22" s="7">
        <v>1730</v>
      </c>
      <c r="C22" s="8">
        <v>16240</v>
      </c>
      <c r="D22" s="3">
        <v>990</v>
      </c>
      <c r="E22" s="3">
        <v>810</v>
      </c>
      <c r="F22" s="3">
        <v>727</v>
      </c>
      <c r="G22" s="5">
        <v>38</v>
      </c>
      <c r="H22" s="5">
        <v>21.9</v>
      </c>
      <c r="I22" s="5">
        <v>-8</v>
      </c>
      <c r="J22" s="5">
        <v>5.2</v>
      </c>
      <c r="K22" s="5">
        <v>95.4</v>
      </c>
      <c r="L22" s="5">
        <v>54</v>
      </c>
      <c r="M22" s="5">
        <v>30.3</v>
      </c>
      <c r="N22" s="5">
        <v>-275.7</v>
      </c>
      <c r="O22" s="5">
        <v>938.7</v>
      </c>
      <c r="T22">
        <f t="shared" si="0"/>
        <v>0</v>
      </c>
      <c r="U22">
        <f t="shared" si="1"/>
        <v>0</v>
      </c>
      <c r="V22">
        <f t="shared" si="2"/>
        <v>1</v>
      </c>
      <c r="W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  <c r="AA22">
        <f t="shared" si="7"/>
        <v>0</v>
      </c>
      <c r="AB22">
        <f t="shared" si="8"/>
        <v>0</v>
      </c>
    </row>
    <row r="23" spans="1:28" ht="15.5" x14ac:dyDescent="0.35">
      <c r="A23" s="4">
        <v>43785</v>
      </c>
      <c r="B23" s="7">
        <v>1530</v>
      </c>
      <c r="C23" s="8">
        <v>16600</v>
      </c>
      <c r="D23" s="3">
        <v>943</v>
      </c>
      <c r="E23" s="3">
        <v>587</v>
      </c>
      <c r="F23" s="3" t="s">
        <v>14</v>
      </c>
      <c r="G23" s="5">
        <v>46.8</v>
      </c>
      <c r="H23" s="5">
        <v>35.1</v>
      </c>
      <c r="I23" s="5">
        <v>14.3</v>
      </c>
      <c r="J23" s="5">
        <v>-2.2000000000000002</v>
      </c>
      <c r="K23" s="5">
        <v>94.8</v>
      </c>
      <c r="L23" s="5">
        <v>17.399999999999999</v>
      </c>
      <c r="M23" s="5">
        <v>24.3</v>
      </c>
      <c r="N23" s="5">
        <v>242.8</v>
      </c>
      <c r="O23" s="5">
        <v>0</v>
      </c>
      <c r="T23">
        <f t="shared" si="0"/>
        <v>1</v>
      </c>
      <c r="U23">
        <f t="shared" si="1"/>
        <v>1</v>
      </c>
      <c r="V23">
        <f t="shared" si="2"/>
        <v>0</v>
      </c>
      <c r="W23">
        <f t="shared" si="3"/>
        <v>1</v>
      </c>
      <c r="X23">
        <f t="shared" si="4"/>
        <v>0</v>
      </c>
      <c r="Y23">
        <f t="shared" si="5"/>
        <v>1</v>
      </c>
      <c r="Z23">
        <f t="shared" si="6"/>
        <v>0</v>
      </c>
      <c r="AA23">
        <f t="shared" si="7"/>
        <v>1</v>
      </c>
      <c r="AB23">
        <f t="shared" si="8"/>
        <v>0</v>
      </c>
    </row>
    <row r="24" spans="1:28" ht="15.5" x14ac:dyDescent="0.35">
      <c r="A24" s="4">
        <v>43788</v>
      </c>
      <c r="B24" s="7">
        <v>430</v>
      </c>
      <c r="C24" s="8">
        <v>16370</v>
      </c>
      <c r="D24" s="3">
        <v>966</v>
      </c>
      <c r="E24" s="3">
        <v>870</v>
      </c>
      <c r="F24" s="3">
        <v>742</v>
      </c>
      <c r="G24" s="5">
        <v>43.7</v>
      </c>
      <c r="H24" s="5">
        <v>31.8</v>
      </c>
      <c r="I24" s="5">
        <v>-2.1</v>
      </c>
      <c r="J24" s="5">
        <v>0.1</v>
      </c>
      <c r="K24" s="5">
        <v>96</v>
      </c>
      <c r="L24" s="5">
        <v>28.1</v>
      </c>
      <c r="M24" s="5">
        <v>39.299999999999997</v>
      </c>
      <c r="N24" s="5">
        <v>228</v>
      </c>
      <c r="O24" s="5">
        <v>638.1</v>
      </c>
      <c r="T24">
        <f t="shared" si="0"/>
        <v>1</v>
      </c>
      <c r="U24">
        <f t="shared" si="1"/>
        <v>1</v>
      </c>
      <c r="V24">
        <f t="shared" si="2"/>
        <v>1</v>
      </c>
      <c r="W24">
        <f t="shared" si="3"/>
        <v>1</v>
      </c>
      <c r="X24">
        <f t="shared" si="4"/>
        <v>1</v>
      </c>
      <c r="Y24">
        <f t="shared" si="5"/>
        <v>1</v>
      </c>
      <c r="Z24">
        <f t="shared" si="6"/>
        <v>1</v>
      </c>
      <c r="AA24">
        <f t="shared" si="7"/>
        <v>1</v>
      </c>
      <c r="AB24">
        <f t="shared" si="8"/>
        <v>0</v>
      </c>
    </row>
    <row r="25" spans="1:28" ht="15.5" x14ac:dyDescent="0.35">
      <c r="A25" s="4">
        <v>43963</v>
      </c>
      <c r="B25" s="7">
        <v>430</v>
      </c>
      <c r="C25" s="8">
        <v>15790</v>
      </c>
      <c r="D25" s="3">
        <v>898</v>
      </c>
      <c r="E25" s="3">
        <v>790</v>
      </c>
      <c r="F25" s="3">
        <v>650</v>
      </c>
      <c r="G25" s="5">
        <v>46.4</v>
      </c>
      <c r="H25" s="5">
        <v>29.7</v>
      </c>
      <c r="I25" s="5">
        <v>-2.2999999999999998</v>
      </c>
      <c r="J25" s="5">
        <v>-1</v>
      </c>
      <c r="K25" s="5">
        <v>95.8</v>
      </c>
      <c r="L25" s="5">
        <v>37</v>
      </c>
      <c r="M25" s="5">
        <v>45.9</v>
      </c>
      <c r="N25" s="5">
        <v>81.7</v>
      </c>
      <c r="O25" s="5">
        <v>570.4</v>
      </c>
      <c r="T25">
        <f t="shared" si="0"/>
        <v>1</v>
      </c>
      <c r="U25">
        <f t="shared" si="1"/>
        <v>1</v>
      </c>
      <c r="V25">
        <f t="shared" si="2"/>
        <v>1</v>
      </c>
      <c r="W25">
        <f t="shared" si="3"/>
        <v>1</v>
      </c>
      <c r="X25">
        <f t="shared" si="4"/>
        <v>1</v>
      </c>
      <c r="Y25">
        <f t="shared" si="5"/>
        <v>0</v>
      </c>
      <c r="Z25">
        <f t="shared" si="6"/>
        <v>1</v>
      </c>
      <c r="AA25">
        <f t="shared" si="7"/>
        <v>1</v>
      </c>
      <c r="AB25">
        <f t="shared" si="8"/>
        <v>0</v>
      </c>
    </row>
    <row r="26" spans="1:28" ht="15.5" x14ac:dyDescent="0.35">
      <c r="A26" s="4">
        <v>44117</v>
      </c>
      <c r="B26" s="7">
        <v>430</v>
      </c>
      <c r="C26" s="8">
        <v>16520</v>
      </c>
      <c r="D26" s="8">
        <v>1002</v>
      </c>
      <c r="E26" s="3">
        <v>1002</v>
      </c>
      <c r="F26" s="3" t="s">
        <v>14</v>
      </c>
      <c r="G26" s="5">
        <v>41.9</v>
      </c>
      <c r="H26" s="5">
        <v>33.9</v>
      </c>
      <c r="I26" s="5">
        <v>-1.5</v>
      </c>
      <c r="J26" s="5">
        <v>0.7</v>
      </c>
      <c r="K26" s="5">
        <v>91.8</v>
      </c>
      <c r="L26" s="5">
        <v>9.5</v>
      </c>
      <c r="M26" s="5">
        <v>35.9</v>
      </c>
      <c r="N26" s="5">
        <v>-54.3</v>
      </c>
      <c r="O26" s="5">
        <v>0</v>
      </c>
      <c r="T26">
        <f t="shared" si="0"/>
        <v>0</v>
      </c>
      <c r="U26">
        <f t="shared" si="1"/>
        <v>1</v>
      </c>
      <c r="V26">
        <f t="shared" si="2"/>
        <v>0</v>
      </c>
      <c r="W26">
        <f t="shared" si="3"/>
        <v>1</v>
      </c>
      <c r="X26">
        <f t="shared" si="4"/>
        <v>0</v>
      </c>
      <c r="Y26">
        <f t="shared" si="5"/>
        <v>1</v>
      </c>
      <c r="Z26">
        <f t="shared" si="6"/>
        <v>1</v>
      </c>
      <c r="AA26">
        <f t="shared" si="7"/>
        <v>0</v>
      </c>
      <c r="AB26">
        <f t="shared" si="8"/>
        <v>0</v>
      </c>
    </row>
    <row r="27" spans="1:28" ht="15.5" x14ac:dyDescent="0.35">
      <c r="A27" s="4">
        <v>44124</v>
      </c>
      <c r="B27" s="7">
        <v>430</v>
      </c>
      <c r="C27" s="8">
        <v>16365</v>
      </c>
      <c r="D27" s="3">
        <v>1006</v>
      </c>
      <c r="E27" s="3">
        <v>1006</v>
      </c>
      <c r="F27" s="3">
        <v>1006</v>
      </c>
      <c r="G27" s="5">
        <v>42.6</v>
      </c>
      <c r="H27" s="5">
        <v>34.799999999999997</v>
      </c>
      <c r="I27" s="5">
        <v>-4.4000000000000004</v>
      </c>
      <c r="J27" s="5">
        <v>0.4</v>
      </c>
      <c r="K27" s="5">
        <v>93.9</v>
      </c>
      <c r="L27" s="5">
        <v>16.899999999999999</v>
      </c>
      <c r="M27" s="5">
        <v>38.799999999999997</v>
      </c>
      <c r="N27" s="5">
        <v>-15</v>
      </c>
      <c r="O27" s="5">
        <v>0</v>
      </c>
      <c r="T27">
        <f t="shared" si="0"/>
        <v>1</v>
      </c>
      <c r="U27">
        <f t="shared" si="1"/>
        <v>1</v>
      </c>
      <c r="V27">
        <f t="shared" si="2"/>
        <v>1</v>
      </c>
      <c r="W27">
        <f t="shared" si="3"/>
        <v>1</v>
      </c>
      <c r="X27">
        <f t="shared" si="4"/>
        <v>0</v>
      </c>
      <c r="Y27">
        <f t="shared" si="5"/>
        <v>1</v>
      </c>
      <c r="Z27">
        <f t="shared" si="6"/>
        <v>1</v>
      </c>
      <c r="AA27">
        <f t="shared" si="7"/>
        <v>0</v>
      </c>
      <c r="AB27">
        <f t="shared" si="8"/>
        <v>0</v>
      </c>
    </row>
    <row r="28" spans="1:28" ht="15.5" x14ac:dyDescent="0.35">
      <c r="A28" s="4">
        <v>44131</v>
      </c>
      <c r="B28" s="7">
        <v>530</v>
      </c>
      <c r="C28" s="8">
        <v>15940</v>
      </c>
      <c r="D28" s="3">
        <v>1008</v>
      </c>
      <c r="E28" s="3">
        <v>1008</v>
      </c>
      <c r="F28" s="3">
        <v>1008</v>
      </c>
      <c r="G28" s="5">
        <v>41.4</v>
      </c>
      <c r="H28" s="5">
        <v>34.6</v>
      </c>
      <c r="I28" s="5">
        <v>-3</v>
      </c>
      <c r="J28" s="5">
        <v>1</v>
      </c>
      <c r="K28" s="5">
        <v>95.9</v>
      </c>
      <c r="L28" s="5">
        <v>21.5</v>
      </c>
      <c r="M28" s="5">
        <v>35.799999999999997</v>
      </c>
      <c r="N28" s="5">
        <v>-24</v>
      </c>
      <c r="O28" s="5">
        <v>1519.8</v>
      </c>
      <c r="T28">
        <f t="shared" si="0"/>
        <v>0</v>
      </c>
      <c r="U28">
        <f t="shared" si="1"/>
        <v>1</v>
      </c>
      <c r="V28">
        <f t="shared" si="2"/>
        <v>1</v>
      </c>
      <c r="W28">
        <f t="shared" si="3"/>
        <v>0</v>
      </c>
      <c r="X28">
        <f t="shared" si="4"/>
        <v>1</v>
      </c>
      <c r="Y28">
        <f t="shared" si="5"/>
        <v>1</v>
      </c>
      <c r="Z28">
        <f t="shared" si="6"/>
        <v>1</v>
      </c>
      <c r="AA28">
        <f t="shared" si="7"/>
        <v>0</v>
      </c>
      <c r="AB28">
        <f t="shared" si="8"/>
        <v>1</v>
      </c>
    </row>
    <row r="29" spans="1:28" ht="15.5" x14ac:dyDescent="0.35">
      <c r="A29" s="4">
        <v>44154</v>
      </c>
      <c r="B29" s="7">
        <v>530</v>
      </c>
      <c r="C29" s="8">
        <v>16682</v>
      </c>
      <c r="D29" s="3">
        <v>992</v>
      </c>
      <c r="E29" s="3">
        <v>915</v>
      </c>
      <c r="F29" s="3">
        <v>850</v>
      </c>
      <c r="G29" s="5">
        <v>41.7</v>
      </c>
      <c r="H29" s="5">
        <v>29.6</v>
      </c>
      <c r="I29" s="5">
        <v>-3.1</v>
      </c>
      <c r="J29" s="5">
        <v>0</v>
      </c>
      <c r="K29" s="5">
        <v>95.9</v>
      </c>
      <c r="L29" s="5">
        <v>43.9</v>
      </c>
      <c r="M29" s="5">
        <v>28.4</v>
      </c>
      <c r="N29" s="5">
        <v>80.8</v>
      </c>
      <c r="O29" s="5">
        <v>3044.7</v>
      </c>
      <c r="T29">
        <f t="shared" si="0"/>
        <v>0</v>
      </c>
      <c r="U29">
        <f t="shared" si="1"/>
        <v>1</v>
      </c>
      <c r="V29">
        <f t="shared" si="2"/>
        <v>1</v>
      </c>
      <c r="W29">
        <f t="shared" si="3"/>
        <v>1</v>
      </c>
      <c r="X29">
        <f t="shared" si="4"/>
        <v>1</v>
      </c>
      <c r="Y29">
        <f t="shared" si="5"/>
        <v>0</v>
      </c>
      <c r="Z29">
        <f t="shared" si="6"/>
        <v>0</v>
      </c>
      <c r="AA29">
        <f t="shared" si="7"/>
        <v>1</v>
      </c>
      <c r="AB29">
        <f t="shared" si="8"/>
        <v>1</v>
      </c>
    </row>
    <row r="30" spans="1:28" ht="15.5" x14ac:dyDescent="0.35">
      <c r="A30" s="4">
        <v>44154</v>
      </c>
      <c r="B30" s="7">
        <v>1730</v>
      </c>
      <c r="C30" s="8">
        <v>16594</v>
      </c>
      <c r="D30" s="3">
        <v>913</v>
      </c>
      <c r="E30" s="3">
        <v>855</v>
      </c>
      <c r="F30" s="3">
        <v>820</v>
      </c>
      <c r="G30" s="5">
        <v>40.799999999999997</v>
      </c>
      <c r="H30" s="5">
        <v>27.7</v>
      </c>
      <c r="I30" s="5">
        <v>-4.0999999999999996</v>
      </c>
      <c r="J30" s="5">
        <v>2.7</v>
      </c>
      <c r="K30" s="5">
        <v>96.6</v>
      </c>
      <c r="L30" s="5">
        <v>51</v>
      </c>
      <c r="M30" s="5">
        <v>43.8</v>
      </c>
      <c r="N30" s="5">
        <v>-30.7</v>
      </c>
      <c r="O30" s="5">
        <v>0</v>
      </c>
      <c r="T30">
        <f t="shared" si="0"/>
        <v>0</v>
      </c>
      <c r="U30">
        <f t="shared" si="1"/>
        <v>0</v>
      </c>
      <c r="V30">
        <f t="shared" si="2"/>
        <v>1</v>
      </c>
      <c r="W30">
        <f t="shared" si="3"/>
        <v>0</v>
      </c>
      <c r="X30">
        <f t="shared" si="4"/>
        <v>1</v>
      </c>
      <c r="Y30">
        <f t="shared" si="5"/>
        <v>0</v>
      </c>
      <c r="Z30">
        <f t="shared" si="6"/>
        <v>1</v>
      </c>
      <c r="AA30">
        <f t="shared" si="7"/>
        <v>0</v>
      </c>
      <c r="AB30">
        <f t="shared" si="8"/>
        <v>0</v>
      </c>
    </row>
    <row r="31" spans="1:28" ht="15.5" x14ac:dyDescent="0.35">
      <c r="A31" s="4">
        <v>44155</v>
      </c>
      <c r="B31" s="7">
        <v>430</v>
      </c>
      <c r="C31" s="8">
        <v>15848</v>
      </c>
      <c r="D31" s="3">
        <v>990</v>
      </c>
      <c r="E31" s="3">
        <v>915</v>
      </c>
      <c r="F31" s="3">
        <v>850</v>
      </c>
      <c r="G31" s="5">
        <v>41</v>
      </c>
      <c r="H31" s="5">
        <v>27.7</v>
      </c>
      <c r="I31" s="5">
        <v>-2.8</v>
      </c>
      <c r="J31" s="5">
        <v>1.7</v>
      </c>
      <c r="K31" s="5">
        <v>96.1</v>
      </c>
      <c r="L31" s="5">
        <v>46</v>
      </c>
      <c r="M31" s="5">
        <v>36.799999999999997</v>
      </c>
      <c r="N31" s="5">
        <v>80.400000000000006</v>
      </c>
      <c r="O31" s="5">
        <v>1354.3</v>
      </c>
      <c r="T31">
        <f t="shared" si="0"/>
        <v>0</v>
      </c>
      <c r="U31">
        <f t="shared" si="1"/>
        <v>0</v>
      </c>
      <c r="V31">
        <f t="shared" si="2"/>
        <v>1</v>
      </c>
      <c r="W31">
        <f t="shared" si="3"/>
        <v>0</v>
      </c>
      <c r="X31">
        <f t="shared" si="4"/>
        <v>1</v>
      </c>
      <c r="Y31">
        <f t="shared" si="5"/>
        <v>0</v>
      </c>
      <c r="Z31">
        <f t="shared" si="6"/>
        <v>1</v>
      </c>
      <c r="AA31">
        <f t="shared" si="7"/>
        <v>1</v>
      </c>
      <c r="AB31">
        <f t="shared" si="8"/>
        <v>1</v>
      </c>
    </row>
    <row r="32" spans="1:28" ht="15.5" x14ac:dyDescent="0.35">
      <c r="A32" s="4">
        <v>44155</v>
      </c>
      <c r="B32" s="7">
        <v>1730</v>
      </c>
      <c r="C32" s="8">
        <v>16869</v>
      </c>
      <c r="D32" s="3">
        <v>920</v>
      </c>
      <c r="E32" s="3">
        <v>875</v>
      </c>
      <c r="F32" s="3">
        <v>790</v>
      </c>
      <c r="G32" s="5">
        <v>40</v>
      </c>
      <c r="H32" s="5">
        <v>11.9</v>
      </c>
      <c r="I32" s="5">
        <v>-2</v>
      </c>
      <c r="J32" s="5">
        <v>1.8</v>
      </c>
      <c r="K32" s="5">
        <v>95.8</v>
      </c>
      <c r="L32" s="5">
        <v>64</v>
      </c>
      <c r="M32" s="5">
        <v>42.9</v>
      </c>
      <c r="N32" s="5">
        <v>54</v>
      </c>
      <c r="O32" s="5">
        <v>1790.6</v>
      </c>
      <c r="T32">
        <f t="shared" si="0"/>
        <v>0</v>
      </c>
      <c r="U32">
        <f t="shared" si="1"/>
        <v>0</v>
      </c>
      <c r="V32">
        <f t="shared" si="2"/>
        <v>0</v>
      </c>
      <c r="W32">
        <f t="shared" si="3"/>
        <v>0</v>
      </c>
      <c r="X32">
        <f t="shared" si="4"/>
        <v>1</v>
      </c>
      <c r="Y32">
        <f t="shared" si="5"/>
        <v>0</v>
      </c>
      <c r="Z32">
        <f t="shared" si="6"/>
        <v>1</v>
      </c>
      <c r="AA32">
        <f t="shared" si="7"/>
        <v>1</v>
      </c>
      <c r="AB32">
        <f t="shared" si="8"/>
        <v>1</v>
      </c>
    </row>
    <row r="33" spans="1:28" ht="15.5" x14ac:dyDescent="0.35">
      <c r="A33" s="4">
        <v>44279</v>
      </c>
      <c r="B33" s="7">
        <v>1730</v>
      </c>
      <c r="C33" s="8">
        <v>15127</v>
      </c>
      <c r="D33" s="8">
        <v>900</v>
      </c>
      <c r="E33" s="3">
        <v>805</v>
      </c>
      <c r="F33" s="3">
        <v>760</v>
      </c>
      <c r="G33" s="3">
        <v>50.6</v>
      </c>
      <c r="H33" s="5">
        <v>38.1</v>
      </c>
      <c r="I33" s="5">
        <v>-7.2</v>
      </c>
      <c r="J33" s="5">
        <v>-2.5</v>
      </c>
      <c r="K33" s="5">
        <v>96.8</v>
      </c>
      <c r="L33" s="5">
        <v>40.200000000000003</v>
      </c>
      <c r="M33" s="5">
        <v>53.1</v>
      </c>
      <c r="N33" s="5">
        <v>177.2</v>
      </c>
      <c r="O33" s="5">
        <v>2901.5</v>
      </c>
      <c r="T33">
        <f t="shared" si="0"/>
        <v>1</v>
      </c>
      <c r="U33">
        <f t="shared" si="1"/>
        <v>1</v>
      </c>
      <c r="V33">
        <f t="shared" si="2"/>
        <v>1</v>
      </c>
      <c r="W33">
        <f t="shared" si="3"/>
        <v>1</v>
      </c>
      <c r="X33">
        <f t="shared" si="4"/>
        <v>1</v>
      </c>
      <c r="Y33">
        <f t="shared" si="5"/>
        <v>0</v>
      </c>
      <c r="Z33">
        <f t="shared" si="6"/>
        <v>1</v>
      </c>
      <c r="AA33">
        <f t="shared" si="7"/>
        <v>1</v>
      </c>
      <c r="AB33">
        <f t="shared" si="8"/>
        <v>1</v>
      </c>
    </row>
    <row r="34" spans="1:28" ht="15.5" x14ac:dyDescent="0.35">
      <c r="A34" s="4">
        <v>44471</v>
      </c>
      <c r="B34" s="7">
        <v>530</v>
      </c>
      <c r="C34" s="8">
        <v>15893</v>
      </c>
      <c r="D34" s="8">
        <v>990</v>
      </c>
      <c r="E34" s="3">
        <v>967</v>
      </c>
      <c r="F34" s="3">
        <v>900</v>
      </c>
      <c r="G34" s="3">
        <v>44.6</v>
      </c>
      <c r="H34" s="5">
        <v>34.200000000000003</v>
      </c>
      <c r="I34" s="5">
        <v>-4</v>
      </c>
      <c r="J34" s="5">
        <v>-0.8</v>
      </c>
      <c r="K34" s="5">
        <v>95.5</v>
      </c>
      <c r="L34" s="5">
        <v>11.2</v>
      </c>
      <c r="M34" s="5">
        <v>39.6</v>
      </c>
      <c r="N34" s="5">
        <v>6</v>
      </c>
      <c r="O34" s="5">
        <v>1565.9</v>
      </c>
      <c r="T34">
        <f t="shared" si="0"/>
        <v>1</v>
      </c>
      <c r="U34">
        <f t="shared" si="1"/>
        <v>1</v>
      </c>
      <c r="V34">
        <f t="shared" si="2"/>
        <v>1</v>
      </c>
      <c r="W34">
        <f t="shared" si="3"/>
        <v>1</v>
      </c>
      <c r="X34">
        <f t="shared" si="4"/>
        <v>0</v>
      </c>
      <c r="Y34">
        <f t="shared" si="5"/>
        <v>1</v>
      </c>
      <c r="Z34">
        <f t="shared" si="6"/>
        <v>1</v>
      </c>
      <c r="AA34">
        <f t="shared" si="7"/>
        <v>0</v>
      </c>
      <c r="AB34">
        <f t="shared" si="8"/>
        <v>1</v>
      </c>
    </row>
    <row r="35" spans="1:28" ht="15.5" x14ac:dyDescent="0.35">
      <c r="A35" s="4">
        <v>44473</v>
      </c>
      <c r="B35" s="7">
        <v>430</v>
      </c>
      <c r="C35" s="8">
        <v>16550</v>
      </c>
      <c r="D35" s="8">
        <v>980</v>
      </c>
      <c r="E35" s="3">
        <v>893</v>
      </c>
      <c r="F35" s="3">
        <v>745</v>
      </c>
      <c r="G35" s="3">
        <v>46.7</v>
      </c>
      <c r="H35" s="5">
        <v>33.6</v>
      </c>
      <c r="I35" s="5">
        <v>-2.9</v>
      </c>
      <c r="J35" s="5">
        <v>-2.2999999999999998</v>
      </c>
      <c r="K35" s="5">
        <v>96.7</v>
      </c>
      <c r="L35" s="5">
        <v>24.7</v>
      </c>
      <c r="M35" s="5">
        <v>4.5999999999999996</v>
      </c>
      <c r="N35" s="5">
        <v>52.1</v>
      </c>
      <c r="O35" s="5">
        <v>1353.3</v>
      </c>
      <c r="T35">
        <f t="shared" si="0"/>
        <v>1</v>
      </c>
      <c r="U35">
        <f t="shared" si="1"/>
        <v>1</v>
      </c>
      <c r="V35">
        <f t="shared" si="2"/>
        <v>1</v>
      </c>
      <c r="W35">
        <f t="shared" si="3"/>
        <v>1</v>
      </c>
      <c r="X35">
        <f t="shared" si="4"/>
        <v>1</v>
      </c>
      <c r="Y35">
        <f t="shared" si="5"/>
        <v>1</v>
      </c>
      <c r="Z35">
        <f t="shared" si="6"/>
        <v>0</v>
      </c>
      <c r="AA35">
        <f t="shared" si="7"/>
        <v>1</v>
      </c>
      <c r="AB35">
        <f t="shared" si="8"/>
        <v>1</v>
      </c>
    </row>
    <row r="36" spans="1:28" ht="15.5" x14ac:dyDescent="0.35">
      <c r="A36" s="4">
        <v>44474</v>
      </c>
      <c r="B36" s="7">
        <v>530</v>
      </c>
      <c r="C36" s="8">
        <v>16110</v>
      </c>
      <c r="D36" s="8">
        <v>991</v>
      </c>
      <c r="E36" s="3">
        <v>894</v>
      </c>
      <c r="F36" s="3">
        <v>750</v>
      </c>
      <c r="G36" s="3">
        <v>46.4</v>
      </c>
      <c r="H36" s="5">
        <v>31.7</v>
      </c>
      <c r="I36" s="5">
        <v>-4.4000000000000004</v>
      </c>
      <c r="J36" s="5">
        <v>-1.5</v>
      </c>
      <c r="K36" s="5">
        <v>96.5</v>
      </c>
      <c r="L36" s="5">
        <v>22</v>
      </c>
      <c r="M36" s="5">
        <v>40.9</v>
      </c>
      <c r="N36" s="5">
        <v>68.900000000000006</v>
      </c>
      <c r="O36" s="5">
        <v>0</v>
      </c>
      <c r="T36">
        <f t="shared" si="0"/>
        <v>1</v>
      </c>
      <c r="U36">
        <f t="shared" si="1"/>
        <v>1</v>
      </c>
      <c r="V36">
        <f t="shared" si="2"/>
        <v>1</v>
      </c>
      <c r="W36">
        <f t="shared" si="3"/>
        <v>1</v>
      </c>
      <c r="X36">
        <f t="shared" si="4"/>
        <v>1</v>
      </c>
      <c r="Y36">
        <f t="shared" si="5"/>
        <v>1</v>
      </c>
      <c r="Z36">
        <f t="shared" si="6"/>
        <v>1</v>
      </c>
      <c r="AA36">
        <f t="shared" si="7"/>
        <v>1</v>
      </c>
      <c r="AB36">
        <f t="shared" si="8"/>
        <v>0</v>
      </c>
    </row>
    <row r="37" spans="1:28" ht="15.5" x14ac:dyDescent="0.35">
      <c r="A37" s="4">
        <v>44475</v>
      </c>
      <c r="B37" s="7">
        <v>530</v>
      </c>
      <c r="C37" s="8">
        <v>16970</v>
      </c>
      <c r="D37" s="8">
        <v>992</v>
      </c>
      <c r="E37" s="3">
        <v>855</v>
      </c>
      <c r="F37" s="3">
        <v>710</v>
      </c>
      <c r="G37" s="3">
        <v>43.2</v>
      </c>
      <c r="H37" s="5">
        <v>33.9</v>
      </c>
      <c r="I37" s="5">
        <v>-2</v>
      </c>
      <c r="J37" s="5">
        <v>1</v>
      </c>
      <c r="K37" s="5">
        <v>97.4</v>
      </c>
      <c r="L37" s="5">
        <v>16.600000000000001</v>
      </c>
      <c r="M37" s="5">
        <v>36.6</v>
      </c>
      <c r="N37" s="5">
        <v>192.3</v>
      </c>
      <c r="O37" s="5">
        <v>0</v>
      </c>
      <c r="T37">
        <f t="shared" si="0"/>
        <v>1</v>
      </c>
      <c r="U37">
        <f t="shared" si="1"/>
        <v>1</v>
      </c>
      <c r="V37">
        <f t="shared" si="2"/>
        <v>0</v>
      </c>
      <c r="W37">
        <f t="shared" si="3"/>
        <v>0</v>
      </c>
      <c r="X37">
        <f t="shared" si="4"/>
        <v>1</v>
      </c>
      <c r="Y37">
        <f t="shared" si="5"/>
        <v>1</v>
      </c>
      <c r="Z37">
        <f t="shared" si="6"/>
        <v>1</v>
      </c>
      <c r="AA37">
        <f t="shared" si="7"/>
        <v>1</v>
      </c>
      <c r="AB37">
        <f t="shared" si="8"/>
        <v>0</v>
      </c>
    </row>
    <row r="38" spans="1:28" ht="15.5" x14ac:dyDescent="0.35">
      <c r="A38" s="4">
        <v>44476</v>
      </c>
      <c r="B38" s="7">
        <v>530</v>
      </c>
      <c r="C38" s="8">
        <v>16830</v>
      </c>
      <c r="D38" s="8">
        <v>994</v>
      </c>
      <c r="E38" s="3">
        <v>901</v>
      </c>
      <c r="F38" s="3">
        <v>650</v>
      </c>
      <c r="G38" s="3">
        <v>42</v>
      </c>
      <c r="H38" s="5">
        <v>33.6</v>
      </c>
      <c r="I38" s="5">
        <v>-1.3</v>
      </c>
      <c r="J38" s="5">
        <v>0.9</v>
      </c>
      <c r="K38" s="5">
        <v>95.2</v>
      </c>
      <c r="L38" s="5">
        <v>12.3</v>
      </c>
      <c r="M38" s="5">
        <v>36.6</v>
      </c>
      <c r="N38" s="5">
        <v>188.1</v>
      </c>
      <c r="O38" s="5">
        <v>546.9</v>
      </c>
      <c r="T38">
        <f t="shared" si="0"/>
        <v>0</v>
      </c>
      <c r="U38">
        <f t="shared" si="1"/>
        <v>1</v>
      </c>
      <c r="V38">
        <f t="shared" si="2"/>
        <v>0</v>
      </c>
      <c r="W38">
        <f t="shared" si="3"/>
        <v>1</v>
      </c>
      <c r="X38">
        <f t="shared" si="4"/>
        <v>0</v>
      </c>
      <c r="Y38">
        <f t="shared" si="5"/>
        <v>1</v>
      </c>
      <c r="Z38">
        <f t="shared" si="6"/>
        <v>1</v>
      </c>
      <c r="AA38">
        <f t="shared" si="7"/>
        <v>1</v>
      </c>
      <c r="AB38">
        <f t="shared" si="8"/>
        <v>0</v>
      </c>
    </row>
    <row r="39" spans="1:28" ht="15.5" x14ac:dyDescent="0.35">
      <c r="A39" s="4">
        <v>44478</v>
      </c>
      <c r="B39" s="7">
        <v>530</v>
      </c>
      <c r="C39" s="8">
        <v>16470</v>
      </c>
      <c r="D39" s="8">
        <v>982</v>
      </c>
      <c r="E39" s="3">
        <v>945</v>
      </c>
      <c r="F39" s="3">
        <v>805</v>
      </c>
      <c r="G39" s="3">
        <v>44.6</v>
      </c>
      <c r="H39" s="5">
        <v>33.9</v>
      </c>
      <c r="I39" s="5">
        <v>-4.5</v>
      </c>
      <c r="J39" s="5">
        <v>-0.1</v>
      </c>
      <c r="K39" s="5">
        <v>96.2</v>
      </c>
      <c r="L39" s="5">
        <v>13.6</v>
      </c>
      <c r="M39" s="5">
        <v>38.799999999999997</v>
      </c>
      <c r="N39" s="5">
        <v>52.1</v>
      </c>
      <c r="O39" s="5">
        <v>828.9</v>
      </c>
      <c r="T39">
        <f t="shared" si="0"/>
        <v>1</v>
      </c>
      <c r="U39">
        <f t="shared" si="1"/>
        <v>1</v>
      </c>
      <c r="V39">
        <f t="shared" si="2"/>
        <v>1</v>
      </c>
      <c r="W39">
        <f t="shared" si="3"/>
        <v>1</v>
      </c>
      <c r="X39">
        <f t="shared" si="4"/>
        <v>1</v>
      </c>
      <c r="Y39">
        <f t="shared" si="5"/>
        <v>1</v>
      </c>
      <c r="Z39">
        <f t="shared" si="6"/>
        <v>1</v>
      </c>
      <c r="AA39">
        <f t="shared" si="7"/>
        <v>1</v>
      </c>
      <c r="AB39">
        <f t="shared" si="8"/>
        <v>0</v>
      </c>
    </row>
    <row r="40" spans="1:28" ht="15.5" x14ac:dyDescent="0.35">
      <c r="A40" s="4">
        <v>44479</v>
      </c>
      <c r="B40" s="7">
        <v>530</v>
      </c>
      <c r="C40" s="8">
        <v>17971</v>
      </c>
      <c r="D40" s="8">
        <v>995</v>
      </c>
      <c r="E40" s="3">
        <v>960</v>
      </c>
      <c r="F40" s="3">
        <v>640</v>
      </c>
      <c r="G40" s="3">
        <v>39.4</v>
      </c>
      <c r="H40" s="5">
        <v>26.8</v>
      </c>
      <c r="I40" s="5">
        <v>-2.8</v>
      </c>
      <c r="J40" s="5">
        <v>2.7</v>
      </c>
      <c r="K40" s="5">
        <v>88.2</v>
      </c>
      <c r="L40" s="5">
        <v>29</v>
      </c>
      <c r="M40" s="5">
        <v>37.700000000000003</v>
      </c>
      <c r="N40" s="5">
        <v>99.6</v>
      </c>
      <c r="O40" s="5">
        <v>0</v>
      </c>
      <c r="T40">
        <f t="shared" si="0"/>
        <v>0</v>
      </c>
      <c r="U40">
        <f t="shared" si="1"/>
        <v>0</v>
      </c>
      <c r="V40">
        <f t="shared" si="2"/>
        <v>1</v>
      </c>
      <c r="W40">
        <f t="shared" si="3"/>
        <v>0</v>
      </c>
      <c r="X40">
        <f t="shared" si="4"/>
        <v>0</v>
      </c>
      <c r="Y40">
        <f t="shared" si="5"/>
        <v>1</v>
      </c>
      <c r="Z40">
        <f t="shared" si="6"/>
        <v>1</v>
      </c>
      <c r="AA40">
        <f t="shared" si="7"/>
        <v>1</v>
      </c>
      <c r="AB40">
        <f t="shared" si="8"/>
        <v>0</v>
      </c>
    </row>
    <row r="41" spans="1:28" ht="15.5" x14ac:dyDescent="0.35">
      <c r="A41" s="4">
        <v>44480</v>
      </c>
      <c r="B41" s="7">
        <v>430</v>
      </c>
      <c r="C41" s="8">
        <v>16554</v>
      </c>
      <c r="D41" s="8">
        <v>983</v>
      </c>
      <c r="E41" s="3">
        <v>968</v>
      </c>
      <c r="F41" s="3">
        <v>954</v>
      </c>
      <c r="G41" s="3">
        <v>41.8</v>
      </c>
      <c r="H41" s="5">
        <v>33.6</v>
      </c>
      <c r="I41" s="5">
        <v>-2.7</v>
      </c>
      <c r="J41" s="5">
        <v>0.4</v>
      </c>
      <c r="K41" s="5">
        <v>96.4</v>
      </c>
      <c r="L41" s="5">
        <v>9.9</v>
      </c>
      <c r="M41" s="5">
        <v>38.200000000000003</v>
      </c>
      <c r="N41" s="5">
        <v>-7.3</v>
      </c>
      <c r="O41" s="5">
        <v>0</v>
      </c>
      <c r="T41">
        <f t="shared" si="0"/>
        <v>0</v>
      </c>
      <c r="U41">
        <f t="shared" si="1"/>
        <v>1</v>
      </c>
      <c r="V41">
        <f t="shared" si="2"/>
        <v>1</v>
      </c>
      <c r="W41">
        <f t="shared" si="3"/>
        <v>1</v>
      </c>
      <c r="X41">
        <f t="shared" si="4"/>
        <v>1</v>
      </c>
      <c r="Y41">
        <f t="shared" si="5"/>
        <v>1</v>
      </c>
      <c r="Z41">
        <f t="shared" si="6"/>
        <v>1</v>
      </c>
      <c r="AA41">
        <f t="shared" si="7"/>
        <v>0</v>
      </c>
      <c r="AB41">
        <f t="shared" si="8"/>
        <v>0</v>
      </c>
    </row>
    <row r="42" spans="1:28" ht="15.5" x14ac:dyDescent="0.35">
      <c r="A42" s="4">
        <v>44484</v>
      </c>
      <c r="B42" s="7">
        <v>630</v>
      </c>
      <c r="C42" s="8">
        <v>17670</v>
      </c>
      <c r="D42" s="8">
        <v>980</v>
      </c>
      <c r="E42" s="3">
        <v>880</v>
      </c>
      <c r="F42" s="3">
        <v>775</v>
      </c>
      <c r="G42" s="3">
        <v>39.799999999999997</v>
      </c>
      <c r="H42" s="5">
        <v>34.799999999999997</v>
      </c>
      <c r="I42" s="5">
        <v>-1.8</v>
      </c>
      <c r="J42" s="5">
        <v>2.6</v>
      </c>
      <c r="K42" s="5">
        <v>93.7</v>
      </c>
      <c r="L42" s="5">
        <v>15.7</v>
      </c>
      <c r="M42" s="5">
        <v>37.4</v>
      </c>
      <c r="N42" s="5">
        <v>-120.2</v>
      </c>
      <c r="O42" s="5">
        <v>0</v>
      </c>
      <c r="T42">
        <f t="shared" si="0"/>
        <v>0</v>
      </c>
      <c r="U42">
        <f t="shared" si="1"/>
        <v>1</v>
      </c>
      <c r="V42">
        <f t="shared" si="2"/>
        <v>0</v>
      </c>
      <c r="W42">
        <f t="shared" si="3"/>
        <v>0</v>
      </c>
      <c r="X42">
        <f t="shared" si="4"/>
        <v>0</v>
      </c>
      <c r="Y42">
        <f t="shared" si="5"/>
        <v>1</v>
      </c>
      <c r="Z42">
        <f t="shared" si="6"/>
        <v>1</v>
      </c>
      <c r="AA42">
        <f t="shared" si="7"/>
        <v>0</v>
      </c>
      <c r="AB42">
        <f t="shared" si="8"/>
        <v>0</v>
      </c>
    </row>
    <row r="43" spans="1:28" ht="15.5" x14ac:dyDescent="0.35">
      <c r="A43" s="4">
        <v>44521</v>
      </c>
      <c r="B43" s="7">
        <v>530</v>
      </c>
      <c r="C43" s="8">
        <v>17030</v>
      </c>
      <c r="D43" s="8">
        <v>989</v>
      </c>
      <c r="E43" s="3">
        <v>918</v>
      </c>
      <c r="F43" s="3">
        <v>635</v>
      </c>
      <c r="G43" s="3">
        <v>37.6</v>
      </c>
      <c r="H43" s="5">
        <v>30.7</v>
      </c>
      <c r="I43" s="5">
        <v>-0.7</v>
      </c>
      <c r="J43" s="5">
        <v>3.4</v>
      </c>
      <c r="K43" s="5">
        <v>92.4</v>
      </c>
      <c r="L43" s="5">
        <v>18.600000000000001</v>
      </c>
      <c r="M43" s="5">
        <v>32.9</v>
      </c>
      <c r="N43" s="5">
        <v>-120.2</v>
      </c>
      <c r="O43" s="5">
        <v>339.1</v>
      </c>
      <c r="T43">
        <f t="shared" si="0"/>
        <v>0</v>
      </c>
      <c r="U43">
        <f t="shared" si="1"/>
        <v>1</v>
      </c>
      <c r="V43">
        <f t="shared" si="2"/>
        <v>0</v>
      </c>
      <c r="W43">
        <f t="shared" si="3"/>
        <v>0</v>
      </c>
      <c r="X43">
        <f t="shared" si="4"/>
        <v>0</v>
      </c>
      <c r="Y43">
        <f t="shared" si="5"/>
        <v>1</v>
      </c>
      <c r="Z43">
        <f t="shared" si="6"/>
        <v>0</v>
      </c>
      <c r="AA43">
        <f t="shared" si="7"/>
        <v>0</v>
      </c>
      <c r="AB43">
        <f t="shared" si="8"/>
        <v>0</v>
      </c>
    </row>
    <row r="44" spans="1:28" ht="15.5" x14ac:dyDescent="0.35">
      <c r="A44" s="4">
        <v>44523</v>
      </c>
      <c r="B44" s="7">
        <v>430</v>
      </c>
      <c r="C44" s="8">
        <v>16595</v>
      </c>
      <c r="D44" s="8">
        <v>993</v>
      </c>
      <c r="E44" s="3">
        <v>896</v>
      </c>
      <c r="F44" s="3">
        <v>800</v>
      </c>
      <c r="G44" s="3">
        <v>46</v>
      </c>
      <c r="H44" s="5">
        <v>36.6</v>
      </c>
      <c r="I44" s="5">
        <v>-3.5</v>
      </c>
      <c r="J44" s="5">
        <v>-2.2999999999999998</v>
      </c>
      <c r="K44" s="5"/>
      <c r="L44" s="5">
        <v>15.6</v>
      </c>
      <c r="M44" s="5">
        <v>39</v>
      </c>
      <c r="N44" s="5">
        <v>98.2</v>
      </c>
      <c r="O44" s="5">
        <v>984.7</v>
      </c>
      <c r="T44">
        <f t="shared" si="0"/>
        <v>1</v>
      </c>
      <c r="U44">
        <f t="shared" si="1"/>
        <v>1</v>
      </c>
      <c r="V44">
        <f t="shared" si="2"/>
        <v>1</v>
      </c>
      <c r="W44">
        <f t="shared" si="3"/>
        <v>1</v>
      </c>
      <c r="X44">
        <f t="shared" si="4"/>
        <v>0</v>
      </c>
      <c r="Y44">
        <f t="shared" si="5"/>
        <v>1</v>
      </c>
      <c r="Z44">
        <f t="shared" si="6"/>
        <v>1</v>
      </c>
      <c r="AA44">
        <f t="shared" si="7"/>
        <v>1</v>
      </c>
      <c r="AB44">
        <f t="shared" si="8"/>
        <v>0</v>
      </c>
    </row>
    <row r="45" spans="1:28" ht="15.5" x14ac:dyDescent="0.35">
      <c r="A45" s="4">
        <v>44530</v>
      </c>
      <c r="B45" s="7">
        <v>530</v>
      </c>
      <c r="C45" s="8">
        <v>16342</v>
      </c>
      <c r="D45" s="8">
        <v>960</v>
      </c>
      <c r="E45" s="3">
        <v>842</v>
      </c>
      <c r="F45" s="3">
        <v>562</v>
      </c>
      <c r="G45" s="3">
        <v>42.9</v>
      </c>
      <c r="H45" s="5">
        <v>32.700000000000003</v>
      </c>
      <c r="I45" s="5">
        <v>-0.7</v>
      </c>
      <c r="J45" s="5">
        <v>1</v>
      </c>
      <c r="K45" s="5">
        <v>93.8</v>
      </c>
      <c r="L45" s="5">
        <v>19.600000000000001</v>
      </c>
      <c r="M45" s="5">
        <v>35.799999999999997</v>
      </c>
      <c r="N45" s="5">
        <v>96.3</v>
      </c>
      <c r="O45" s="5">
        <v>35.6</v>
      </c>
      <c r="T45">
        <f t="shared" si="0"/>
        <v>1</v>
      </c>
      <c r="U45">
        <f t="shared" si="1"/>
        <v>1</v>
      </c>
      <c r="V45">
        <f t="shared" si="2"/>
        <v>0</v>
      </c>
      <c r="W45">
        <f t="shared" si="3"/>
        <v>0</v>
      </c>
      <c r="X45">
        <f t="shared" si="4"/>
        <v>0</v>
      </c>
      <c r="Y45">
        <f t="shared" si="5"/>
        <v>1</v>
      </c>
      <c r="Z45">
        <f t="shared" si="6"/>
        <v>1</v>
      </c>
      <c r="AA45">
        <f t="shared" si="7"/>
        <v>1</v>
      </c>
      <c r="AB45">
        <f t="shared" si="8"/>
        <v>0</v>
      </c>
    </row>
    <row r="46" spans="1:28" ht="15.5" x14ac:dyDescent="0.35">
      <c r="A46" s="4">
        <v>44531</v>
      </c>
      <c r="B46" s="7">
        <v>430</v>
      </c>
      <c r="C46" s="8">
        <v>15295</v>
      </c>
      <c r="D46" s="8">
        <v>995</v>
      </c>
      <c r="E46" s="3">
        <v>915</v>
      </c>
      <c r="F46" s="3">
        <v>805</v>
      </c>
      <c r="G46" s="3">
        <v>44.4</v>
      </c>
      <c r="H46" s="5">
        <v>36.4</v>
      </c>
      <c r="I46" s="5">
        <v>-2.9</v>
      </c>
      <c r="J46" s="5">
        <v>-0.7</v>
      </c>
      <c r="K46" s="5">
        <v>95.2</v>
      </c>
      <c r="L46" s="5">
        <v>8.1999999999999993</v>
      </c>
      <c r="M46" s="5">
        <v>36.4</v>
      </c>
      <c r="N46" s="5">
        <v>134.9</v>
      </c>
      <c r="O46" s="5">
        <v>0</v>
      </c>
      <c r="T46">
        <f t="shared" si="0"/>
        <v>1</v>
      </c>
      <c r="U46">
        <f t="shared" si="1"/>
        <v>1</v>
      </c>
      <c r="V46">
        <f t="shared" si="2"/>
        <v>1</v>
      </c>
      <c r="W46">
        <f t="shared" si="3"/>
        <v>1</v>
      </c>
      <c r="X46">
        <f t="shared" si="4"/>
        <v>0</v>
      </c>
      <c r="Y46">
        <f t="shared" si="5"/>
        <v>1</v>
      </c>
      <c r="Z46">
        <f t="shared" si="6"/>
        <v>1</v>
      </c>
      <c r="AA46">
        <f t="shared" si="7"/>
        <v>1</v>
      </c>
      <c r="AB46">
        <f t="shared" si="8"/>
        <v>0</v>
      </c>
    </row>
    <row r="47" spans="1:28" ht="15.5" x14ac:dyDescent="0.35">
      <c r="A47" s="4">
        <v>44532</v>
      </c>
      <c r="B47" s="7">
        <v>530</v>
      </c>
      <c r="C47" s="8">
        <v>15858</v>
      </c>
      <c r="D47" s="8">
        <v>996</v>
      </c>
      <c r="E47" s="3">
        <v>925</v>
      </c>
      <c r="F47" s="3">
        <v>805</v>
      </c>
      <c r="G47" s="3">
        <v>45.2</v>
      </c>
      <c r="H47" s="5">
        <v>36.4</v>
      </c>
      <c r="I47" s="5">
        <v>-3.2</v>
      </c>
      <c r="J47" s="5">
        <v>-0.6</v>
      </c>
      <c r="K47" s="5">
        <v>93.6</v>
      </c>
      <c r="L47" s="5">
        <v>9.3000000000000007</v>
      </c>
      <c r="M47" s="5">
        <v>35.5</v>
      </c>
      <c r="N47" s="5">
        <v>262.89999999999998</v>
      </c>
      <c r="O47" s="5">
        <v>404.9</v>
      </c>
      <c r="T47">
        <f t="shared" si="0"/>
        <v>1</v>
      </c>
      <c r="U47">
        <f t="shared" si="1"/>
        <v>1</v>
      </c>
      <c r="V47">
        <f t="shared" si="2"/>
        <v>1</v>
      </c>
      <c r="W47">
        <f t="shared" si="3"/>
        <v>1</v>
      </c>
      <c r="X47">
        <f t="shared" si="4"/>
        <v>0</v>
      </c>
      <c r="Y47">
        <f t="shared" si="5"/>
        <v>1</v>
      </c>
      <c r="Z47">
        <f t="shared" si="6"/>
        <v>1</v>
      </c>
      <c r="AA47">
        <f t="shared" si="7"/>
        <v>1</v>
      </c>
      <c r="AB47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E091-EDA2-4967-A856-40630CAA2719}">
  <dimension ref="A1:AB276"/>
  <sheetViews>
    <sheetView workbookViewId="0">
      <selection activeCell="J20" sqref="J20"/>
    </sheetView>
  </sheetViews>
  <sheetFormatPr defaultRowHeight="14.5" x14ac:dyDescent="0.35"/>
  <cols>
    <col min="1" max="1" width="11.90625" bestFit="1" customWidth="1"/>
    <col min="17" max="17" width="10.26953125" bestFit="1" customWidth="1"/>
  </cols>
  <sheetData>
    <row r="1" spans="1:28" ht="15.5" x14ac:dyDescent="0.35">
      <c r="A1" s="2" t="s">
        <v>0</v>
      </c>
      <c r="B1" s="2" t="s">
        <v>1</v>
      </c>
      <c r="C1" s="2" t="s">
        <v>15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T1" t="s">
        <v>5</v>
      </c>
      <c r="U1" t="s">
        <v>6</v>
      </c>
      <c r="V1" t="s">
        <v>7</v>
      </c>
      <c r="W1" t="s">
        <v>8</v>
      </c>
      <c r="X1" t="s">
        <v>19</v>
      </c>
      <c r="Y1" t="s">
        <v>10</v>
      </c>
      <c r="Z1" t="s">
        <v>11</v>
      </c>
      <c r="AA1" t="s">
        <v>12</v>
      </c>
      <c r="AB1" t="s">
        <v>13</v>
      </c>
    </row>
    <row r="2" spans="1:28" ht="15.5" x14ac:dyDescent="0.35">
      <c r="A2" s="4">
        <v>43620</v>
      </c>
      <c r="B2" s="7">
        <v>430</v>
      </c>
      <c r="C2" s="8">
        <v>16790</v>
      </c>
      <c r="D2" s="3">
        <v>972</v>
      </c>
      <c r="E2" s="3">
        <v>943</v>
      </c>
      <c r="F2" s="3">
        <v>895</v>
      </c>
      <c r="G2" s="5">
        <v>38.4</v>
      </c>
      <c r="H2" s="5">
        <v>27.9</v>
      </c>
      <c r="I2" s="5">
        <v>-6.9</v>
      </c>
      <c r="J2" s="5">
        <v>4.5</v>
      </c>
      <c r="K2" s="5">
        <v>95.9</v>
      </c>
      <c r="L2" s="5">
        <v>20.5</v>
      </c>
      <c r="M2" s="5">
        <v>36.299999999999997</v>
      </c>
      <c r="N2" s="5">
        <v>26.9</v>
      </c>
      <c r="O2" s="5" t="s">
        <v>14</v>
      </c>
      <c r="T2">
        <f>IF(G2&gt;42,1,0)</f>
        <v>0</v>
      </c>
      <c r="U2">
        <f>IF(H2&gt;28,1,0)</f>
        <v>0</v>
      </c>
      <c r="V2">
        <f>IF(I2&lt;-2,1,0)</f>
        <v>1</v>
      </c>
      <c r="W2">
        <f>IF( J2&lt;1,1,0)</f>
        <v>0</v>
      </c>
      <c r="X2">
        <f>IF(K2&gt;95.5,1,0)</f>
        <v>1</v>
      </c>
      <c r="Y2">
        <f>IF(L2&lt;34,1,0)</f>
        <v>1</v>
      </c>
      <c r="Z2">
        <f>IF(M2&gt;35,1,0)</f>
        <v>1</v>
      </c>
      <c r="AA2">
        <f>IF(N2&gt;19,1,0)</f>
        <v>1</v>
      </c>
      <c r="AB2">
        <f>IF(O2&gt;1300,1,0)</f>
        <v>1</v>
      </c>
    </row>
    <row r="3" spans="1:28" ht="15.5" x14ac:dyDescent="0.35">
      <c r="A3" s="4">
        <v>43688</v>
      </c>
      <c r="B3" s="7">
        <v>1630</v>
      </c>
      <c r="C3" s="8">
        <v>16585</v>
      </c>
      <c r="D3" s="3">
        <v>938</v>
      </c>
      <c r="E3" s="3" t="s">
        <v>14</v>
      </c>
      <c r="F3" s="3" t="s">
        <v>14</v>
      </c>
      <c r="G3" s="5">
        <v>44.7</v>
      </c>
      <c r="H3" s="5">
        <v>28.4</v>
      </c>
      <c r="I3" s="5">
        <v>-5.5</v>
      </c>
      <c r="J3" s="5">
        <v>-1</v>
      </c>
      <c r="K3" s="5">
        <v>95.1</v>
      </c>
      <c r="L3" s="5">
        <v>20.7</v>
      </c>
      <c r="M3" s="5">
        <v>45.1</v>
      </c>
      <c r="N3" s="5">
        <v>76.2</v>
      </c>
      <c r="O3" s="5" t="s">
        <v>14</v>
      </c>
      <c r="T3">
        <f t="shared" ref="T3:T66" si="0">IF(G3&gt;42,1,0)</f>
        <v>1</v>
      </c>
      <c r="U3">
        <f t="shared" ref="U3:U66" si="1">IF(H3&gt;28,1,0)</f>
        <v>1</v>
      </c>
      <c r="V3">
        <f t="shared" ref="V3:V66" si="2">IF(I3&lt;-2,1,0)</f>
        <v>1</v>
      </c>
      <c r="W3">
        <f t="shared" ref="W3:W66" si="3">IF( J3&lt;1,1,0)</f>
        <v>1</v>
      </c>
      <c r="X3">
        <f t="shared" ref="X3:X66" si="4">IF(K3&gt;95.5,1,0)</f>
        <v>0</v>
      </c>
      <c r="Y3">
        <f t="shared" ref="Y3:Y66" si="5">IF(L3&lt;34,1,0)</f>
        <v>1</v>
      </c>
      <c r="Z3">
        <f t="shared" ref="Z3:Z66" si="6">IF(M3&gt;35,1,0)</f>
        <v>1</v>
      </c>
      <c r="AA3">
        <f t="shared" ref="AA3:AA66" si="7">IF(N3&gt;19,1,0)</f>
        <v>1</v>
      </c>
      <c r="AB3">
        <f t="shared" ref="AB3:AB66" si="8">IF(O3&gt;1300,1,0)</f>
        <v>1</v>
      </c>
    </row>
    <row r="4" spans="1:28" ht="15.5" x14ac:dyDescent="0.35">
      <c r="A4" s="4">
        <v>43689</v>
      </c>
      <c r="B4" s="6">
        <v>530</v>
      </c>
      <c r="C4" s="8">
        <v>16134</v>
      </c>
      <c r="D4" s="3">
        <v>996</v>
      </c>
      <c r="E4" s="3">
        <v>970</v>
      </c>
      <c r="F4" s="3">
        <v>970</v>
      </c>
      <c r="G4" s="5">
        <v>41.8</v>
      </c>
      <c r="H4" s="5">
        <v>30.3</v>
      </c>
      <c r="I4" s="5">
        <v>-4</v>
      </c>
      <c r="J4" s="5">
        <v>0.4</v>
      </c>
      <c r="K4" s="5">
        <v>93.5</v>
      </c>
      <c r="L4" s="5">
        <v>10.4</v>
      </c>
      <c r="M4" s="5">
        <v>37.6</v>
      </c>
      <c r="N4" s="5">
        <v>157</v>
      </c>
      <c r="O4" s="5">
        <v>1358.9</v>
      </c>
      <c r="T4">
        <f t="shared" si="0"/>
        <v>0</v>
      </c>
      <c r="U4">
        <f t="shared" si="1"/>
        <v>1</v>
      </c>
      <c r="V4">
        <f t="shared" si="2"/>
        <v>1</v>
      </c>
      <c r="W4">
        <f t="shared" si="3"/>
        <v>1</v>
      </c>
      <c r="X4">
        <f t="shared" si="4"/>
        <v>0</v>
      </c>
      <c r="Y4">
        <f t="shared" si="5"/>
        <v>1</v>
      </c>
      <c r="Z4">
        <f t="shared" si="6"/>
        <v>1</v>
      </c>
      <c r="AA4">
        <f t="shared" si="7"/>
        <v>1</v>
      </c>
      <c r="AB4">
        <f t="shared" si="8"/>
        <v>1</v>
      </c>
    </row>
    <row r="5" spans="1:28" ht="15.5" x14ac:dyDescent="0.35">
      <c r="A5" s="4">
        <v>43691</v>
      </c>
      <c r="B5" s="7">
        <v>530</v>
      </c>
      <c r="C5" s="8">
        <v>16401</v>
      </c>
      <c r="D5" s="3">
        <v>958</v>
      </c>
      <c r="E5" s="3">
        <v>950</v>
      </c>
      <c r="F5" s="3">
        <v>947</v>
      </c>
      <c r="G5" s="5">
        <v>42.3</v>
      </c>
      <c r="H5" s="5">
        <v>29</v>
      </c>
      <c r="I5" s="5">
        <v>-4.3</v>
      </c>
      <c r="J5" s="5">
        <v>0.3</v>
      </c>
      <c r="K5" s="5">
        <v>98.5</v>
      </c>
      <c r="L5" s="5">
        <v>14.2</v>
      </c>
      <c r="M5" s="5">
        <v>41</v>
      </c>
      <c r="N5" s="5">
        <v>208.8</v>
      </c>
      <c r="O5" s="5" t="s">
        <v>14</v>
      </c>
      <c r="P5" s="10" t="s">
        <v>21</v>
      </c>
      <c r="Q5" s="10" t="s">
        <v>22</v>
      </c>
      <c r="R5" s="10" t="s">
        <v>23</v>
      </c>
      <c r="S5" s="10" t="s">
        <v>24</v>
      </c>
      <c r="T5">
        <f t="shared" si="0"/>
        <v>1</v>
      </c>
      <c r="U5">
        <f t="shared" si="1"/>
        <v>1</v>
      </c>
      <c r="V5">
        <f t="shared" si="2"/>
        <v>1</v>
      </c>
      <c r="W5">
        <f t="shared" si="3"/>
        <v>1</v>
      </c>
      <c r="X5">
        <f t="shared" si="4"/>
        <v>1</v>
      </c>
      <c r="Y5">
        <f t="shared" si="5"/>
        <v>1</v>
      </c>
      <c r="Z5">
        <f t="shared" si="6"/>
        <v>1</v>
      </c>
      <c r="AA5">
        <f t="shared" si="7"/>
        <v>1</v>
      </c>
      <c r="AB5">
        <f t="shared" si="8"/>
        <v>1</v>
      </c>
    </row>
    <row r="6" spans="1:28" ht="15.5" x14ac:dyDescent="0.35">
      <c r="A6" s="4">
        <v>43704</v>
      </c>
      <c r="B6" s="7">
        <v>1630</v>
      </c>
      <c r="C6" s="8">
        <v>17892</v>
      </c>
      <c r="D6" s="8">
        <v>943</v>
      </c>
      <c r="E6" s="3">
        <v>938</v>
      </c>
      <c r="F6" s="3">
        <v>936</v>
      </c>
      <c r="G6" s="3">
        <v>38.5</v>
      </c>
      <c r="H6" s="5">
        <v>34.4</v>
      </c>
      <c r="I6" s="5">
        <v>-2.5</v>
      </c>
      <c r="J6" s="5">
        <v>1.8</v>
      </c>
      <c r="K6" s="5">
        <v>92.6</v>
      </c>
      <c r="L6" s="5">
        <v>5.4</v>
      </c>
      <c r="M6" s="5">
        <v>40.6</v>
      </c>
      <c r="N6" s="5">
        <v>-81.5</v>
      </c>
      <c r="O6" s="5"/>
      <c r="P6" s="10"/>
      <c r="Q6" s="10" t="s">
        <v>5</v>
      </c>
      <c r="R6" s="12">
        <f>AVERAGE(G2:G276)</f>
        <v>39.068727272727259</v>
      </c>
      <c r="S6" s="10">
        <f>_xlfn.STDEV.S(G2:G276)</f>
        <v>5.3246469519185418</v>
      </c>
      <c r="T6">
        <f t="shared" si="0"/>
        <v>0</v>
      </c>
      <c r="U6">
        <f t="shared" si="1"/>
        <v>1</v>
      </c>
      <c r="V6">
        <f t="shared" si="2"/>
        <v>1</v>
      </c>
      <c r="W6">
        <f t="shared" si="3"/>
        <v>0</v>
      </c>
      <c r="X6">
        <f t="shared" si="4"/>
        <v>0</v>
      </c>
      <c r="Y6">
        <f t="shared" si="5"/>
        <v>1</v>
      </c>
      <c r="Z6">
        <f t="shared" si="6"/>
        <v>1</v>
      </c>
      <c r="AA6">
        <f t="shared" si="7"/>
        <v>0</v>
      </c>
      <c r="AB6">
        <f t="shared" si="8"/>
        <v>0</v>
      </c>
    </row>
    <row r="7" spans="1:28" ht="15.5" x14ac:dyDescent="0.35">
      <c r="A7" s="4">
        <v>43705</v>
      </c>
      <c r="B7" s="7">
        <v>1730</v>
      </c>
      <c r="C7" s="8">
        <v>17605</v>
      </c>
      <c r="D7" s="3">
        <v>952</v>
      </c>
      <c r="E7" s="3">
        <v>942</v>
      </c>
      <c r="F7" s="3">
        <v>935</v>
      </c>
      <c r="G7" s="5">
        <v>37.799999999999997</v>
      </c>
      <c r="H7" s="5">
        <v>66.400000000000006</v>
      </c>
      <c r="I7" s="5">
        <v>-2.4</v>
      </c>
      <c r="J7" s="5">
        <v>2.6</v>
      </c>
      <c r="K7" s="5">
        <v>93.9</v>
      </c>
      <c r="L7" s="5">
        <v>12.5</v>
      </c>
      <c r="M7" s="5">
        <v>4.5999999999999996</v>
      </c>
      <c r="N7" s="5">
        <v>48.1</v>
      </c>
      <c r="O7" s="5">
        <v>1930.6</v>
      </c>
      <c r="P7" s="10"/>
      <c r="Q7" s="10" t="s">
        <v>6</v>
      </c>
      <c r="R7" s="12">
        <f>AVERAGE(H2:H276)</f>
        <v>20.091636363636368</v>
      </c>
      <c r="S7" s="10">
        <f>_xlfn.STDEV.S(H2:H276)</f>
        <v>15.121842224942188</v>
      </c>
      <c r="T7">
        <f t="shared" si="0"/>
        <v>0</v>
      </c>
      <c r="U7">
        <f t="shared" si="1"/>
        <v>1</v>
      </c>
      <c r="V7">
        <f t="shared" si="2"/>
        <v>1</v>
      </c>
      <c r="W7">
        <f t="shared" si="3"/>
        <v>0</v>
      </c>
      <c r="X7">
        <f t="shared" si="4"/>
        <v>0</v>
      </c>
      <c r="Y7">
        <f t="shared" si="5"/>
        <v>1</v>
      </c>
      <c r="Z7">
        <f t="shared" si="6"/>
        <v>0</v>
      </c>
      <c r="AA7">
        <f t="shared" si="7"/>
        <v>1</v>
      </c>
      <c r="AB7">
        <f t="shared" si="8"/>
        <v>1</v>
      </c>
    </row>
    <row r="8" spans="1:28" ht="15.5" x14ac:dyDescent="0.35">
      <c r="A8" s="4">
        <v>43712</v>
      </c>
      <c r="B8" s="7">
        <v>530</v>
      </c>
      <c r="C8" s="8">
        <v>16952</v>
      </c>
      <c r="D8" s="3">
        <v>982</v>
      </c>
      <c r="E8" s="3">
        <v>920</v>
      </c>
      <c r="F8" s="3">
        <v>850</v>
      </c>
      <c r="G8" s="5">
        <v>41.1</v>
      </c>
      <c r="H8" s="5">
        <v>35.200000000000003</v>
      </c>
      <c r="I8" s="5">
        <v>-1.5</v>
      </c>
      <c r="J8" s="5">
        <v>1</v>
      </c>
      <c r="K8" s="5">
        <v>90.6</v>
      </c>
      <c r="L8" s="5">
        <v>6.2</v>
      </c>
      <c r="M8" s="5">
        <v>36.799999999999997</v>
      </c>
      <c r="N8" s="5">
        <v>122.3</v>
      </c>
      <c r="O8" s="5">
        <v>404.5</v>
      </c>
      <c r="P8" s="10"/>
      <c r="Q8" s="10" t="s">
        <v>7</v>
      </c>
      <c r="R8" s="12">
        <f>AVERAGE(I2:I276)</f>
        <v>-1.3623272727272726</v>
      </c>
      <c r="S8" s="10">
        <f>STDEV(I2:I276)</f>
        <v>3.6215511207545976</v>
      </c>
      <c r="T8">
        <f t="shared" si="0"/>
        <v>0</v>
      </c>
      <c r="U8">
        <f t="shared" si="1"/>
        <v>1</v>
      </c>
      <c r="V8">
        <f t="shared" si="2"/>
        <v>0</v>
      </c>
      <c r="W8">
        <f t="shared" si="3"/>
        <v>0</v>
      </c>
      <c r="X8">
        <f t="shared" si="4"/>
        <v>0</v>
      </c>
      <c r="Y8">
        <f t="shared" si="5"/>
        <v>1</v>
      </c>
      <c r="Z8">
        <f t="shared" si="6"/>
        <v>1</v>
      </c>
      <c r="AA8">
        <f t="shared" si="7"/>
        <v>1</v>
      </c>
      <c r="AB8">
        <f t="shared" si="8"/>
        <v>0</v>
      </c>
    </row>
    <row r="9" spans="1:28" ht="15.5" x14ac:dyDescent="0.35">
      <c r="A9" s="4">
        <v>43714</v>
      </c>
      <c r="B9" s="7">
        <v>430</v>
      </c>
      <c r="C9" s="8">
        <v>16496</v>
      </c>
      <c r="D9" s="3">
        <v>950</v>
      </c>
      <c r="E9" s="3">
        <v>925</v>
      </c>
      <c r="F9" s="3">
        <v>965</v>
      </c>
      <c r="G9" s="5">
        <v>40.200000000000003</v>
      </c>
      <c r="H9" s="5">
        <v>34.799999999999997</v>
      </c>
      <c r="I9" s="5">
        <v>-1.5</v>
      </c>
      <c r="J9" s="5">
        <v>1.3</v>
      </c>
      <c r="K9" s="5">
        <v>96</v>
      </c>
      <c r="L9" s="5">
        <v>9.6</v>
      </c>
      <c r="M9" s="5">
        <v>39.6</v>
      </c>
      <c r="N9" s="5">
        <v>-15.1</v>
      </c>
      <c r="O9" s="5" t="s">
        <v>14</v>
      </c>
      <c r="P9" s="10"/>
      <c r="Q9" s="10" t="s">
        <v>8</v>
      </c>
      <c r="R9" s="12">
        <f>AVERAGE(J2:J276)</f>
        <v>3.0123636363636375</v>
      </c>
      <c r="S9" s="10">
        <f>_xlfn.STDEV.S(J2:J276)</f>
        <v>3.4213039963103555</v>
      </c>
      <c r="T9">
        <f t="shared" si="0"/>
        <v>0</v>
      </c>
      <c r="U9">
        <f t="shared" si="1"/>
        <v>1</v>
      </c>
      <c r="V9">
        <f t="shared" si="2"/>
        <v>0</v>
      </c>
      <c r="W9">
        <f t="shared" si="3"/>
        <v>0</v>
      </c>
      <c r="X9">
        <f t="shared" si="4"/>
        <v>1</v>
      </c>
      <c r="Y9">
        <f t="shared" si="5"/>
        <v>1</v>
      </c>
      <c r="Z9">
        <f t="shared" si="6"/>
        <v>1</v>
      </c>
      <c r="AA9">
        <f t="shared" si="7"/>
        <v>0</v>
      </c>
      <c r="AB9">
        <f t="shared" si="8"/>
        <v>1</v>
      </c>
    </row>
    <row r="10" spans="1:28" ht="15.5" x14ac:dyDescent="0.35">
      <c r="A10" s="4">
        <v>43717</v>
      </c>
      <c r="B10" s="7">
        <v>430</v>
      </c>
      <c r="C10" s="8">
        <v>17902</v>
      </c>
      <c r="D10" s="3">
        <v>974</v>
      </c>
      <c r="E10" s="3">
        <v>965</v>
      </c>
      <c r="F10" s="3">
        <v>957</v>
      </c>
      <c r="G10" s="5">
        <v>40.200000000000003</v>
      </c>
      <c r="H10" s="5">
        <v>34.799999999999997</v>
      </c>
      <c r="I10" s="5">
        <v>-3.1</v>
      </c>
      <c r="J10" s="5">
        <v>-0.2</v>
      </c>
      <c r="K10" s="5">
        <v>96</v>
      </c>
      <c r="L10" s="5">
        <v>9.6</v>
      </c>
      <c r="M10" s="5">
        <v>38.799999999999997</v>
      </c>
      <c r="N10" s="5">
        <v>-15.1</v>
      </c>
      <c r="O10" s="5" t="s">
        <v>14</v>
      </c>
      <c r="P10" s="10"/>
      <c r="Q10" s="10" t="s">
        <v>19</v>
      </c>
      <c r="R10" s="12">
        <f>AVERAGE(K2:K276)</f>
        <v>94.413102189781029</v>
      </c>
      <c r="S10" s="10">
        <f>_xlfn.STDEV.S(K2:K276)</f>
        <v>7.2490087899246891</v>
      </c>
      <c r="T10">
        <f t="shared" si="0"/>
        <v>0</v>
      </c>
      <c r="U10">
        <f t="shared" si="1"/>
        <v>1</v>
      </c>
      <c r="V10">
        <f t="shared" si="2"/>
        <v>1</v>
      </c>
      <c r="W10">
        <f t="shared" si="3"/>
        <v>1</v>
      </c>
      <c r="X10">
        <f t="shared" si="4"/>
        <v>1</v>
      </c>
      <c r="Y10">
        <f t="shared" si="5"/>
        <v>1</v>
      </c>
      <c r="Z10">
        <f t="shared" si="6"/>
        <v>1</v>
      </c>
      <c r="AA10">
        <f t="shared" si="7"/>
        <v>0</v>
      </c>
      <c r="AB10">
        <f t="shared" si="8"/>
        <v>1</v>
      </c>
    </row>
    <row r="11" spans="1:28" ht="15.5" x14ac:dyDescent="0.35">
      <c r="A11" s="4">
        <v>43719</v>
      </c>
      <c r="B11" s="7">
        <v>530</v>
      </c>
      <c r="C11" s="8">
        <v>18041</v>
      </c>
      <c r="D11" s="3">
        <v>988</v>
      </c>
      <c r="E11" s="3">
        <v>950</v>
      </c>
      <c r="F11" s="3">
        <v>920</v>
      </c>
      <c r="G11" s="5">
        <v>40.4</v>
      </c>
      <c r="H11" s="5">
        <v>32.4</v>
      </c>
      <c r="I11" s="5">
        <v>-2.1</v>
      </c>
      <c r="J11" s="5">
        <v>1</v>
      </c>
      <c r="K11" s="5">
        <v>97.8</v>
      </c>
      <c r="L11" s="5">
        <v>23.3</v>
      </c>
      <c r="M11" s="5">
        <v>37.200000000000003</v>
      </c>
      <c r="N11" s="5">
        <v>30.2</v>
      </c>
      <c r="O11" s="5">
        <v>1211</v>
      </c>
      <c r="P11" s="10"/>
      <c r="Q11" s="10" t="s">
        <v>10</v>
      </c>
      <c r="R11" s="12">
        <f>AVERAGE(L2:L276)</f>
        <v>43.536131386861307</v>
      </c>
      <c r="S11" s="10">
        <f>_xlfn.STDEV.S(L2:L276)</f>
        <v>24.94795992446938</v>
      </c>
      <c r="T11">
        <f t="shared" si="0"/>
        <v>0</v>
      </c>
      <c r="U11">
        <f t="shared" si="1"/>
        <v>1</v>
      </c>
      <c r="V11">
        <f t="shared" si="2"/>
        <v>1</v>
      </c>
      <c r="W11">
        <f t="shared" si="3"/>
        <v>0</v>
      </c>
      <c r="X11">
        <f t="shared" si="4"/>
        <v>1</v>
      </c>
      <c r="Y11">
        <f t="shared" si="5"/>
        <v>1</v>
      </c>
      <c r="Z11">
        <f t="shared" si="6"/>
        <v>1</v>
      </c>
      <c r="AA11">
        <f t="shared" si="7"/>
        <v>1</v>
      </c>
      <c r="AB11">
        <f t="shared" si="8"/>
        <v>0</v>
      </c>
    </row>
    <row r="12" spans="1:28" ht="15.5" x14ac:dyDescent="0.35">
      <c r="A12" s="4">
        <v>43720</v>
      </c>
      <c r="B12" s="7">
        <v>330</v>
      </c>
      <c r="C12" s="8">
        <v>16380</v>
      </c>
      <c r="D12" s="3">
        <v>980</v>
      </c>
      <c r="E12" s="3">
        <v>968</v>
      </c>
      <c r="F12" s="3">
        <v>960</v>
      </c>
      <c r="G12" s="5">
        <v>40.9</v>
      </c>
      <c r="H12" s="5">
        <v>25.6</v>
      </c>
      <c r="I12" s="5">
        <v>-4.5</v>
      </c>
      <c r="J12" s="5">
        <v>0.9</v>
      </c>
      <c r="K12" s="5">
        <v>93.5</v>
      </c>
      <c r="L12" s="5">
        <v>27.7</v>
      </c>
      <c r="M12" s="5">
        <v>38.4</v>
      </c>
      <c r="N12" s="5">
        <v>-60.7</v>
      </c>
      <c r="O12" s="5" t="s">
        <v>14</v>
      </c>
      <c r="P12" s="10"/>
      <c r="Q12" s="10" t="s">
        <v>11</v>
      </c>
      <c r="R12" s="12">
        <f>AVERAGE(M2:M276)</f>
        <v>35.535656934306544</v>
      </c>
      <c r="S12" s="10">
        <f>_xlfn.STDEV.S(M2:M276)</f>
        <v>7.9337015948061405</v>
      </c>
      <c r="T12">
        <f t="shared" si="0"/>
        <v>0</v>
      </c>
      <c r="U12">
        <f t="shared" si="1"/>
        <v>0</v>
      </c>
      <c r="V12">
        <f t="shared" si="2"/>
        <v>1</v>
      </c>
      <c r="W12">
        <f t="shared" si="3"/>
        <v>1</v>
      </c>
      <c r="X12">
        <f t="shared" si="4"/>
        <v>0</v>
      </c>
      <c r="Y12">
        <f t="shared" si="5"/>
        <v>1</v>
      </c>
      <c r="Z12">
        <f t="shared" si="6"/>
        <v>1</v>
      </c>
      <c r="AA12">
        <f t="shared" si="7"/>
        <v>0</v>
      </c>
      <c r="AB12">
        <f t="shared" si="8"/>
        <v>1</v>
      </c>
    </row>
    <row r="13" spans="1:28" ht="15.5" x14ac:dyDescent="0.35">
      <c r="A13" s="4">
        <v>43724</v>
      </c>
      <c r="B13" s="7">
        <v>530</v>
      </c>
      <c r="C13" s="8">
        <v>16272</v>
      </c>
      <c r="D13" s="3">
        <v>1000</v>
      </c>
      <c r="E13" s="3" t="s">
        <v>14</v>
      </c>
      <c r="F13" s="3" t="s">
        <v>14</v>
      </c>
      <c r="G13" s="5">
        <v>42.5</v>
      </c>
      <c r="H13" s="5">
        <v>35.200000000000003</v>
      </c>
      <c r="I13" s="5">
        <v>-4.3</v>
      </c>
      <c r="J13" s="5">
        <v>0.3</v>
      </c>
      <c r="K13" s="5">
        <v>95.2</v>
      </c>
      <c r="L13" s="5">
        <v>6.7</v>
      </c>
      <c r="M13" s="5">
        <v>38.1</v>
      </c>
      <c r="N13" s="5">
        <v>-3.6</v>
      </c>
      <c r="O13" s="5">
        <v>1747.1</v>
      </c>
      <c r="P13" s="10"/>
      <c r="Q13" s="10" t="s">
        <v>12</v>
      </c>
      <c r="R13" s="12">
        <f>AVERAGE(N2:N276)</f>
        <v>-24.611272727272727</v>
      </c>
      <c r="S13" s="10">
        <f>STDEV(N2:N276)</f>
        <v>168.30681202688032</v>
      </c>
      <c r="T13">
        <f t="shared" si="0"/>
        <v>1</v>
      </c>
      <c r="U13">
        <f t="shared" si="1"/>
        <v>1</v>
      </c>
      <c r="V13">
        <f t="shared" si="2"/>
        <v>1</v>
      </c>
      <c r="W13">
        <f t="shared" si="3"/>
        <v>1</v>
      </c>
      <c r="X13">
        <f t="shared" si="4"/>
        <v>0</v>
      </c>
      <c r="Y13">
        <f t="shared" si="5"/>
        <v>1</v>
      </c>
      <c r="Z13">
        <f t="shared" si="6"/>
        <v>1</v>
      </c>
      <c r="AA13">
        <f t="shared" si="7"/>
        <v>0</v>
      </c>
      <c r="AB13">
        <f t="shared" si="8"/>
        <v>1</v>
      </c>
    </row>
    <row r="14" spans="1:28" ht="15.5" x14ac:dyDescent="0.35">
      <c r="A14" s="4">
        <v>43725</v>
      </c>
      <c r="B14" s="7">
        <v>530</v>
      </c>
      <c r="C14" s="8">
        <v>16639</v>
      </c>
      <c r="D14" s="3">
        <v>990</v>
      </c>
      <c r="E14" s="3">
        <v>950</v>
      </c>
      <c r="F14" s="3">
        <v>910</v>
      </c>
      <c r="G14" s="5">
        <v>39.5</v>
      </c>
      <c r="H14" s="5">
        <v>30.2</v>
      </c>
      <c r="I14" s="5">
        <v>-1.7</v>
      </c>
      <c r="J14" s="5">
        <v>1.7</v>
      </c>
      <c r="K14" s="5">
        <v>93.8</v>
      </c>
      <c r="L14" s="5">
        <v>15.3</v>
      </c>
      <c r="M14" s="5">
        <v>34.1</v>
      </c>
      <c r="N14" s="5">
        <v>46.8</v>
      </c>
      <c r="O14" s="5" t="s">
        <v>14</v>
      </c>
      <c r="P14" s="10"/>
      <c r="Q14" s="10" t="s">
        <v>13</v>
      </c>
      <c r="R14" s="12">
        <f>AVERAGE(O2:O276)</f>
        <v>1048.5691411042947</v>
      </c>
      <c r="S14" s="10">
        <f>_xlfn.STDEV.S(O2:O276)</f>
        <v>1153.2359691553067</v>
      </c>
      <c r="T14">
        <f t="shared" si="0"/>
        <v>0</v>
      </c>
      <c r="U14">
        <f t="shared" si="1"/>
        <v>1</v>
      </c>
      <c r="V14">
        <f t="shared" si="2"/>
        <v>0</v>
      </c>
      <c r="W14">
        <f t="shared" si="3"/>
        <v>0</v>
      </c>
      <c r="X14">
        <f t="shared" si="4"/>
        <v>0</v>
      </c>
      <c r="Y14">
        <f t="shared" si="5"/>
        <v>1</v>
      </c>
      <c r="Z14">
        <f t="shared" si="6"/>
        <v>0</v>
      </c>
      <c r="AA14">
        <f t="shared" si="7"/>
        <v>1</v>
      </c>
      <c r="AB14">
        <f t="shared" si="8"/>
        <v>1</v>
      </c>
    </row>
    <row r="15" spans="1:28" ht="15.5" x14ac:dyDescent="0.35">
      <c r="A15" s="4">
        <v>43726</v>
      </c>
      <c r="B15" s="7">
        <v>530</v>
      </c>
      <c r="C15" s="8">
        <v>17278</v>
      </c>
      <c r="D15" s="3">
        <v>990</v>
      </c>
      <c r="E15" s="3">
        <v>970</v>
      </c>
      <c r="F15" s="3">
        <v>925</v>
      </c>
      <c r="G15" s="5">
        <v>39.700000000000003</v>
      </c>
      <c r="H15" s="5">
        <v>34.1</v>
      </c>
      <c r="I15" s="5">
        <v>-2.2000000000000002</v>
      </c>
      <c r="J15" s="5">
        <v>3.5</v>
      </c>
      <c r="K15" s="5">
        <v>94.9</v>
      </c>
      <c r="L15" s="5">
        <v>10.4</v>
      </c>
      <c r="M15" s="5">
        <v>36.200000000000003</v>
      </c>
      <c r="N15" s="5">
        <v>-63.7</v>
      </c>
      <c r="O15" s="5">
        <v>1207.9000000000001</v>
      </c>
      <c r="T15">
        <f t="shared" si="0"/>
        <v>0</v>
      </c>
      <c r="U15">
        <f t="shared" si="1"/>
        <v>1</v>
      </c>
      <c r="V15">
        <f t="shared" si="2"/>
        <v>1</v>
      </c>
      <c r="W15">
        <f t="shared" si="3"/>
        <v>0</v>
      </c>
      <c r="X15">
        <f t="shared" si="4"/>
        <v>0</v>
      </c>
      <c r="Y15">
        <f t="shared" si="5"/>
        <v>1</v>
      </c>
      <c r="Z15">
        <f t="shared" si="6"/>
        <v>1</v>
      </c>
      <c r="AA15">
        <f t="shared" si="7"/>
        <v>0</v>
      </c>
      <c r="AB15">
        <f t="shared" si="8"/>
        <v>0</v>
      </c>
    </row>
    <row r="16" spans="1:28" ht="15.5" x14ac:dyDescent="0.35">
      <c r="A16" s="4">
        <v>43727</v>
      </c>
      <c r="B16" s="7">
        <v>430</v>
      </c>
      <c r="C16" s="8">
        <v>16615</v>
      </c>
      <c r="D16" s="3">
        <v>997</v>
      </c>
      <c r="E16" s="3">
        <v>970</v>
      </c>
      <c r="F16" s="3">
        <v>885</v>
      </c>
      <c r="G16" s="5">
        <v>43</v>
      </c>
      <c r="H16" s="5">
        <v>37.1</v>
      </c>
      <c r="I16" s="5">
        <v>-2.2000000000000002</v>
      </c>
      <c r="J16" s="5">
        <v>-1</v>
      </c>
      <c r="K16" s="5">
        <v>94.6</v>
      </c>
      <c r="L16" s="5">
        <v>4.8</v>
      </c>
      <c r="M16" s="5">
        <v>38.1</v>
      </c>
      <c r="N16" s="5">
        <v>133.19999999999999</v>
      </c>
      <c r="O16" s="5" t="s">
        <v>14</v>
      </c>
      <c r="T16">
        <f t="shared" si="0"/>
        <v>1</v>
      </c>
      <c r="U16">
        <f t="shared" si="1"/>
        <v>1</v>
      </c>
      <c r="V16">
        <f t="shared" si="2"/>
        <v>1</v>
      </c>
      <c r="W16">
        <f t="shared" si="3"/>
        <v>1</v>
      </c>
      <c r="X16">
        <f t="shared" si="4"/>
        <v>0</v>
      </c>
      <c r="Y16">
        <f t="shared" si="5"/>
        <v>1</v>
      </c>
      <c r="Z16">
        <f t="shared" si="6"/>
        <v>1</v>
      </c>
      <c r="AA16">
        <f t="shared" si="7"/>
        <v>1</v>
      </c>
      <c r="AB16">
        <f t="shared" si="8"/>
        <v>1</v>
      </c>
    </row>
    <row r="17" spans="1:28" ht="15.5" x14ac:dyDescent="0.35">
      <c r="A17" s="4">
        <v>43731</v>
      </c>
      <c r="B17" s="7">
        <v>530</v>
      </c>
      <c r="C17" s="8">
        <v>16630</v>
      </c>
      <c r="D17" s="3">
        <v>990</v>
      </c>
      <c r="E17" s="3">
        <v>983</v>
      </c>
      <c r="F17" s="3">
        <v>970</v>
      </c>
      <c r="G17" s="5">
        <v>40.700000000000003</v>
      </c>
      <c r="H17" s="5">
        <v>26.8</v>
      </c>
      <c r="I17" s="5">
        <v>-2.9</v>
      </c>
      <c r="J17" s="5">
        <v>1.1000000000000001</v>
      </c>
      <c r="K17" s="5">
        <v>94.3</v>
      </c>
      <c r="L17" s="5">
        <v>21.7</v>
      </c>
      <c r="M17" s="5">
        <v>37.1</v>
      </c>
      <c r="N17" s="5">
        <v>-22.1</v>
      </c>
      <c r="O17" s="5" t="s">
        <v>14</v>
      </c>
      <c r="T17">
        <f t="shared" si="0"/>
        <v>0</v>
      </c>
      <c r="U17">
        <f t="shared" si="1"/>
        <v>0</v>
      </c>
      <c r="V17">
        <f t="shared" si="2"/>
        <v>1</v>
      </c>
      <c r="W17">
        <f t="shared" si="3"/>
        <v>0</v>
      </c>
      <c r="X17">
        <f t="shared" si="4"/>
        <v>0</v>
      </c>
      <c r="Y17">
        <f t="shared" si="5"/>
        <v>1</v>
      </c>
      <c r="Z17">
        <f t="shared" si="6"/>
        <v>1</v>
      </c>
      <c r="AA17">
        <f t="shared" si="7"/>
        <v>0</v>
      </c>
      <c r="AB17">
        <f t="shared" si="8"/>
        <v>1</v>
      </c>
    </row>
    <row r="18" spans="1:28" ht="15.5" x14ac:dyDescent="0.35">
      <c r="A18" s="4">
        <v>43733</v>
      </c>
      <c r="B18" s="7">
        <v>1730</v>
      </c>
      <c r="C18" s="8">
        <v>18513</v>
      </c>
      <c r="D18" s="3">
        <v>966</v>
      </c>
      <c r="E18" s="3">
        <v>860</v>
      </c>
      <c r="F18" s="3" t="s">
        <v>14</v>
      </c>
      <c r="G18" s="5">
        <v>34.200000000000003</v>
      </c>
      <c r="H18" s="5">
        <v>8.1</v>
      </c>
      <c r="I18" s="5">
        <v>4.7</v>
      </c>
      <c r="J18" s="5">
        <v>5.3</v>
      </c>
      <c r="K18" s="5">
        <v>95.7</v>
      </c>
      <c r="L18" s="5">
        <v>57</v>
      </c>
      <c r="M18" s="5">
        <v>26.2</v>
      </c>
      <c r="N18" s="5">
        <v>-49.3</v>
      </c>
      <c r="O18" s="5">
        <v>0.6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3"/>
        <v>0</v>
      </c>
      <c r="X18">
        <f t="shared" si="4"/>
        <v>1</v>
      </c>
      <c r="Y18">
        <f t="shared" si="5"/>
        <v>0</v>
      </c>
      <c r="Z18">
        <f t="shared" si="6"/>
        <v>0</v>
      </c>
      <c r="AA18">
        <f t="shared" si="7"/>
        <v>0</v>
      </c>
      <c r="AB18">
        <f t="shared" si="8"/>
        <v>0</v>
      </c>
    </row>
    <row r="19" spans="1:28" ht="15.5" x14ac:dyDescent="0.35">
      <c r="A19" s="4">
        <v>43735</v>
      </c>
      <c r="B19" s="7">
        <v>1730</v>
      </c>
      <c r="C19" s="8">
        <v>17205</v>
      </c>
      <c r="D19" s="3">
        <v>978</v>
      </c>
      <c r="E19" s="3">
        <v>872</v>
      </c>
      <c r="F19" s="3">
        <v>538</v>
      </c>
      <c r="G19" s="5">
        <v>40.4</v>
      </c>
      <c r="H19" s="5">
        <v>1.9</v>
      </c>
      <c r="I19" s="5">
        <v>-2.1</v>
      </c>
      <c r="J19" s="5">
        <v>2.6</v>
      </c>
      <c r="K19" s="5">
        <v>89.8</v>
      </c>
      <c r="L19" s="5">
        <v>68</v>
      </c>
      <c r="M19" s="5">
        <v>32.4</v>
      </c>
      <c r="N19" s="5">
        <v>-35.9</v>
      </c>
      <c r="O19" s="5">
        <v>231</v>
      </c>
      <c r="T19">
        <f t="shared" si="0"/>
        <v>0</v>
      </c>
      <c r="U19">
        <f t="shared" si="1"/>
        <v>0</v>
      </c>
      <c r="V19">
        <f t="shared" si="2"/>
        <v>1</v>
      </c>
      <c r="W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  <c r="AA19">
        <f t="shared" si="7"/>
        <v>0</v>
      </c>
      <c r="AB19">
        <f t="shared" si="8"/>
        <v>0</v>
      </c>
    </row>
    <row r="20" spans="1:28" ht="15.5" x14ac:dyDescent="0.35">
      <c r="A20" s="4">
        <v>43736</v>
      </c>
      <c r="B20" s="7">
        <v>1730</v>
      </c>
      <c r="C20" s="8">
        <v>16800</v>
      </c>
      <c r="D20" s="3">
        <v>973</v>
      </c>
      <c r="E20" s="3">
        <v>855</v>
      </c>
      <c r="F20" s="3">
        <v>485</v>
      </c>
      <c r="G20" s="5">
        <v>37.6</v>
      </c>
      <c r="H20" s="5">
        <v>3.1</v>
      </c>
      <c r="I20" s="5">
        <v>0.3</v>
      </c>
      <c r="J20" s="5">
        <v>4.2</v>
      </c>
      <c r="K20" s="5">
        <v>93.3</v>
      </c>
      <c r="L20" s="5">
        <v>73</v>
      </c>
      <c r="M20" s="5">
        <v>30.8</v>
      </c>
      <c r="N20" s="5">
        <v>-205.7</v>
      </c>
      <c r="O20" s="5">
        <v>7.6</v>
      </c>
      <c r="T20">
        <f t="shared" si="0"/>
        <v>0</v>
      </c>
      <c r="U20">
        <f t="shared" si="1"/>
        <v>0</v>
      </c>
      <c r="V20">
        <f t="shared" si="2"/>
        <v>0</v>
      </c>
      <c r="W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  <c r="AA20">
        <f t="shared" si="7"/>
        <v>0</v>
      </c>
      <c r="AB20">
        <f t="shared" si="8"/>
        <v>0</v>
      </c>
    </row>
    <row r="21" spans="1:28" ht="15.5" x14ac:dyDescent="0.35">
      <c r="A21" s="4">
        <v>43739</v>
      </c>
      <c r="B21" s="7">
        <v>1730</v>
      </c>
      <c r="C21" s="8">
        <v>17037</v>
      </c>
      <c r="D21" s="3">
        <v>998</v>
      </c>
      <c r="E21" s="3">
        <v>850</v>
      </c>
      <c r="F21" s="3">
        <v>780</v>
      </c>
      <c r="G21" s="5">
        <v>36</v>
      </c>
      <c r="H21" s="5">
        <v>-2.1</v>
      </c>
      <c r="I21" s="5">
        <v>-1.7</v>
      </c>
      <c r="J21" s="5">
        <v>5.2</v>
      </c>
      <c r="K21" s="5">
        <v>94.2</v>
      </c>
      <c r="L21" s="5">
        <v>71</v>
      </c>
      <c r="M21" s="5">
        <v>28.2</v>
      </c>
      <c r="N21" s="5">
        <v>-271.2</v>
      </c>
      <c r="O21" s="5">
        <v>447.8</v>
      </c>
      <c r="T21">
        <f t="shared" si="0"/>
        <v>0</v>
      </c>
      <c r="U21">
        <f t="shared" si="1"/>
        <v>0</v>
      </c>
      <c r="V21">
        <f t="shared" si="2"/>
        <v>0</v>
      </c>
      <c r="W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  <c r="AA21">
        <f t="shared" si="7"/>
        <v>0</v>
      </c>
      <c r="AB21">
        <f t="shared" si="8"/>
        <v>0</v>
      </c>
    </row>
    <row r="22" spans="1:28" ht="15.5" x14ac:dyDescent="0.35">
      <c r="A22" s="4">
        <v>43740</v>
      </c>
      <c r="B22" s="7">
        <v>1730</v>
      </c>
      <c r="C22" s="8">
        <v>16816</v>
      </c>
      <c r="D22" s="3">
        <v>960</v>
      </c>
      <c r="E22" s="3">
        <v>756</v>
      </c>
      <c r="F22" s="3" t="s">
        <v>14</v>
      </c>
      <c r="G22" s="5">
        <v>40</v>
      </c>
      <c r="H22" s="5">
        <v>13.7</v>
      </c>
      <c r="I22" s="5">
        <v>0.7</v>
      </c>
      <c r="J22" s="5">
        <v>3.9</v>
      </c>
      <c r="K22" s="5">
        <v>94.5</v>
      </c>
      <c r="L22" s="5">
        <v>58</v>
      </c>
      <c r="M22" s="5">
        <v>30.9</v>
      </c>
      <c r="N22" s="5">
        <v>-2.7</v>
      </c>
      <c r="O22" s="5" t="s">
        <v>14</v>
      </c>
      <c r="T22">
        <f t="shared" si="0"/>
        <v>0</v>
      </c>
      <c r="U22">
        <f t="shared" si="1"/>
        <v>0</v>
      </c>
      <c r="V22">
        <f t="shared" si="2"/>
        <v>0</v>
      </c>
      <c r="W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  <c r="AA22">
        <f t="shared" si="7"/>
        <v>0</v>
      </c>
      <c r="AB22">
        <f t="shared" si="8"/>
        <v>1</v>
      </c>
    </row>
    <row r="23" spans="1:28" ht="15.5" x14ac:dyDescent="0.35">
      <c r="A23" s="4">
        <v>43741</v>
      </c>
      <c r="B23" s="7">
        <v>1730</v>
      </c>
      <c r="C23" s="8">
        <v>16702</v>
      </c>
      <c r="D23" s="3">
        <v>931</v>
      </c>
      <c r="E23" s="3">
        <v>788</v>
      </c>
      <c r="F23" s="3" t="s">
        <v>14</v>
      </c>
      <c r="G23" s="5">
        <v>39.799999999999997</v>
      </c>
      <c r="H23" s="5">
        <v>12.3</v>
      </c>
      <c r="I23" s="5">
        <v>1.9</v>
      </c>
      <c r="J23" s="5">
        <v>3.7</v>
      </c>
      <c r="K23" s="5">
        <v>95.3</v>
      </c>
      <c r="L23" s="5">
        <v>61</v>
      </c>
      <c r="M23" s="5">
        <v>30.7</v>
      </c>
      <c r="N23" s="5">
        <v>55.5</v>
      </c>
      <c r="O23" s="5" t="s">
        <v>14</v>
      </c>
      <c r="T23">
        <f t="shared" si="0"/>
        <v>0</v>
      </c>
      <c r="U23">
        <f t="shared" si="1"/>
        <v>0</v>
      </c>
      <c r="V23">
        <f t="shared" si="2"/>
        <v>0</v>
      </c>
      <c r="W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  <c r="AA23">
        <f t="shared" si="7"/>
        <v>1</v>
      </c>
      <c r="AB23">
        <f t="shared" si="8"/>
        <v>1</v>
      </c>
    </row>
    <row r="24" spans="1:28" ht="15.5" x14ac:dyDescent="0.35">
      <c r="A24" s="4">
        <v>43748</v>
      </c>
      <c r="B24" s="7">
        <v>430</v>
      </c>
      <c r="C24" s="8">
        <v>15390</v>
      </c>
      <c r="D24" s="3">
        <v>990</v>
      </c>
      <c r="E24" s="3">
        <v>895</v>
      </c>
      <c r="F24" s="3">
        <v>795</v>
      </c>
      <c r="G24" s="5">
        <v>46</v>
      </c>
      <c r="H24" s="5">
        <v>35.299999999999997</v>
      </c>
      <c r="I24" s="5">
        <v>-4.0999999999999996</v>
      </c>
      <c r="J24" s="5">
        <v>-1.2</v>
      </c>
      <c r="K24" s="5">
        <v>96.7</v>
      </c>
      <c r="L24" s="5">
        <v>13.5</v>
      </c>
      <c r="M24" s="5">
        <v>38.799999999999997</v>
      </c>
      <c r="N24" s="5">
        <v>123.5</v>
      </c>
      <c r="O24" s="5" t="s">
        <v>14</v>
      </c>
      <c r="T24">
        <f t="shared" si="0"/>
        <v>1</v>
      </c>
      <c r="U24">
        <f t="shared" si="1"/>
        <v>1</v>
      </c>
      <c r="V24">
        <f t="shared" si="2"/>
        <v>1</v>
      </c>
      <c r="W24">
        <f t="shared" si="3"/>
        <v>1</v>
      </c>
      <c r="X24">
        <f t="shared" si="4"/>
        <v>1</v>
      </c>
      <c r="Y24">
        <f t="shared" si="5"/>
        <v>1</v>
      </c>
      <c r="Z24">
        <f t="shared" si="6"/>
        <v>1</v>
      </c>
      <c r="AA24">
        <f t="shared" si="7"/>
        <v>1</v>
      </c>
      <c r="AB24">
        <f t="shared" si="8"/>
        <v>1</v>
      </c>
    </row>
    <row r="25" spans="1:28" ht="15.5" x14ac:dyDescent="0.35">
      <c r="A25" s="4">
        <v>43748</v>
      </c>
      <c r="B25" s="7">
        <v>1730</v>
      </c>
      <c r="C25" s="8">
        <v>17920</v>
      </c>
      <c r="D25" s="3">
        <v>990</v>
      </c>
      <c r="E25" s="3">
        <v>874</v>
      </c>
      <c r="F25" s="3">
        <v>790</v>
      </c>
      <c r="G25" s="5">
        <v>32.799999999999997</v>
      </c>
      <c r="H25" s="5">
        <v>11.9</v>
      </c>
      <c r="I25" s="5">
        <v>-1.3</v>
      </c>
      <c r="J25" s="5">
        <v>7.4</v>
      </c>
      <c r="K25" s="5">
        <v>97.6</v>
      </c>
      <c r="L25" s="5">
        <v>59</v>
      </c>
      <c r="M25" s="5">
        <v>27.4</v>
      </c>
      <c r="N25" s="5">
        <v>-265.60000000000002</v>
      </c>
      <c r="O25" s="5">
        <v>1285.5999999999999</v>
      </c>
      <c r="T25">
        <f t="shared" si="0"/>
        <v>0</v>
      </c>
      <c r="U25">
        <f t="shared" si="1"/>
        <v>0</v>
      </c>
      <c r="V25">
        <f t="shared" si="2"/>
        <v>0</v>
      </c>
      <c r="W25">
        <f t="shared" si="3"/>
        <v>0</v>
      </c>
      <c r="X25">
        <f t="shared" si="4"/>
        <v>1</v>
      </c>
      <c r="Y25">
        <f t="shared" si="5"/>
        <v>0</v>
      </c>
      <c r="Z25">
        <f t="shared" si="6"/>
        <v>0</v>
      </c>
      <c r="AA25">
        <f t="shared" si="7"/>
        <v>0</v>
      </c>
      <c r="AB25">
        <f t="shared" si="8"/>
        <v>0</v>
      </c>
    </row>
    <row r="26" spans="1:28" ht="15.5" x14ac:dyDescent="0.35">
      <c r="A26" s="4">
        <v>43749</v>
      </c>
      <c r="B26" s="7">
        <v>430</v>
      </c>
      <c r="C26" s="8">
        <v>15950</v>
      </c>
      <c r="D26" s="3">
        <v>993</v>
      </c>
      <c r="E26" s="3">
        <v>918</v>
      </c>
      <c r="F26" s="3">
        <v>790</v>
      </c>
      <c r="G26" s="5">
        <v>43.4</v>
      </c>
      <c r="H26" s="5">
        <v>34.200000000000003</v>
      </c>
      <c r="I26" s="5">
        <v>-3</v>
      </c>
      <c r="J26" s="5">
        <v>-0.1</v>
      </c>
      <c r="K26" s="5">
        <v>95.7</v>
      </c>
      <c r="L26" s="5">
        <v>18.899999999999999</v>
      </c>
      <c r="M26" s="5">
        <v>36.6</v>
      </c>
      <c r="N26" s="5">
        <v>194.9</v>
      </c>
      <c r="O26" s="5">
        <v>1113.8</v>
      </c>
      <c r="T26">
        <f t="shared" si="0"/>
        <v>1</v>
      </c>
      <c r="U26">
        <f t="shared" si="1"/>
        <v>1</v>
      </c>
      <c r="V26">
        <f t="shared" si="2"/>
        <v>1</v>
      </c>
      <c r="W26">
        <f t="shared" si="3"/>
        <v>1</v>
      </c>
      <c r="X26">
        <f t="shared" si="4"/>
        <v>1</v>
      </c>
      <c r="Y26">
        <f t="shared" si="5"/>
        <v>1</v>
      </c>
      <c r="Z26">
        <f t="shared" si="6"/>
        <v>1</v>
      </c>
      <c r="AA26">
        <f t="shared" si="7"/>
        <v>1</v>
      </c>
      <c r="AB26">
        <f t="shared" si="8"/>
        <v>0</v>
      </c>
    </row>
    <row r="27" spans="1:28" ht="15.5" x14ac:dyDescent="0.35">
      <c r="A27" s="4">
        <v>43749</v>
      </c>
      <c r="B27" s="7">
        <v>1830</v>
      </c>
      <c r="C27" s="8">
        <v>17530</v>
      </c>
      <c r="D27" s="3">
        <v>960</v>
      </c>
      <c r="E27" s="3">
        <v>837</v>
      </c>
      <c r="F27" s="3">
        <v>770</v>
      </c>
      <c r="G27" s="5">
        <v>35.6</v>
      </c>
      <c r="H27" s="5">
        <v>29.5</v>
      </c>
      <c r="I27" s="5">
        <v>1.5</v>
      </c>
      <c r="J27" s="5">
        <v>5.4</v>
      </c>
      <c r="K27" s="5">
        <v>98.8</v>
      </c>
      <c r="L27" s="5">
        <v>49.8</v>
      </c>
      <c r="M27" s="5">
        <v>31</v>
      </c>
      <c r="N27" s="5">
        <v>3.7</v>
      </c>
      <c r="O27" s="5">
        <v>391.9</v>
      </c>
      <c r="T27">
        <f t="shared" si="0"/>
        <v>0</v>
      </c>
      <c r="U27">
        <f t="shared" si="1"/>
        <v>1</v>
      </c>
      <c r="V27">
        <f t="shared" si="2"/>
        <v>0</v>
      </c>
      <c r="W27">
        <f t="shared" si="3"/>
        <v>0</v>
      </c>
      <c r="X27">
        <f t="shared" si="4"/>
        <v>1</v>
      </c>
      <c r="Y27">
        <f t="shared" si="5"/>
        <v>0</v>
      </c>
      <c r="Z27">
        <f t="shared" si="6"/>
        <v>0</v>
      </c>
      <c r="AA27">
        <f t="shared" si="7"/>
        <v>0</v>
      </c>
      <c r="AB27">
        <f t="shared" si="8"/>
        <v>0</v>
      </c>
    </row>
    <row r="28" spans="1:28" ht="15.5" x14ac:dyDescent="0.35">
      <c r="A28" s="4">
        <v>43750</v>
      </c>
      <c r="B28" s="7">
        <v>1730</v>
      </c>
      <c r="C28" s="8">
        <v>16860</v>
      </c>
      <c r="D28" s="3">
        <v>952</v>
      </c>
      <c r="E28" s="3">
        <v>838</v>
      </c>
      <c r="F28" s="3">
        <v>770</v>
      </c>
      <c r="G28" s="5">
        <v>41</v>
      </c>
      <c r="H28" s="5">
        <v>32.799999999999997</v>
      </c>
      <c r="I28" s="5">
        <v>-0.4</v>
      </c>
      <c r="J28" s="5">
        <v>2.2000000000000002</v>
      </c>
      <c r="K28" s="5">
        <v>99.8</v>
      </c>
      <c r="L28" s="5">
        <v>43.7</v>
      </c>
      <c r="M28" s="5">
        <v>36.5</v>
      </c>
      <c r="N28" s="5">
        <v>-92</v>
      </c>
      <c r="O28" s="5">
        <v>394.7</v>
      </c>
      <c r="T28">
        <f t="shared" si="0"/>
        <v>0</v>
      </c>
      <c r="U28">
        <f t="shared" si="1"/>
        <v>1</v>
      </c>
      <c r="V28">
        <f t="shared" si="2"/>
        <v>0</v>
      </c>
      <c r="W28">
        <f t="shared" si="3"/>
        <v>0</v>
      </c>
      <c r="X28">
        <f t="shared" si="4"/>
        <v>1</v>
      </c>
      <c r="Y28">
        <f t="shared" si="5"/>
        <v>0</v>
      </c>
      <c r="Z28">
        <f t="shared" si="6"/>
        <v>1</v>
      </c>
      <c r="AA28">
        <f t="shared" si="7"/>
        <v>0</v>
      </c>
      <c r="AB28">
        <f t="shared" si="8"/>
        <v>0</v>
      </c>
    </row>
    <row r="29" spans="1:28" ht="15.5" x14ac:dyDescent="0.35">
      <c r="A29" s="4">
        <v>43755</v>
      </c>
      <c r="B29" s="7">
        <v>1730</v>
      </c>
      <c r="C29" s="8">
        <v>15265</v>
      </c>
      <c r="D29" s="3">
        <v>916</v>
      </c>
      <c r="E29" s="3">
        <v>765</v>
      </c>
      <c r="F29" s="3" t="s">
        <v>14</v>
      </c>
      <c r="G29" s="5">
        <v>39</v>
      </c>
      <c r="H29" s="5">
        <v>2.2999999999999998</v>
      </c>
      <c r="I29" s="5">
        <v>1.6</v>
      </c>
      <c r="J29" s="5">
        <v>3.2</v>
      </c>
      <c r="K29" s="5">
        <v>92.1</v>
      </c>
      <c r="L29" s="5">
        <v>62</v>
      </c>
      <c r="M29" s="5">
        <v>33.5</v>
      </c>
      <c r="N29" s="5">
        <v>130.1</v>
      </c>
      <c r="O29" s="5">
        <v>1.5</v>
      </c>
      <c r="T29">
        <f t="shared" si="0"/>
        <v>0</v>
      </c>
      <c r="U29">
        <f t="shared" si="1"/>
        <v>0</v>
      </c>
      <c r="V29">
        <f t="shared" si="2"/>
        <v>0</v>
      </c>
      <c r="W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  <c r="AA29">
        <f t="shared" si="7"/>
        <v>1</v>
      </c>
      <c r="AB29">
        <f t="shared" si="8"/>
        <v>0</v>
      </c>
    </row>
    <row r="30" spans="1:28" ht="15.5" x14ac:dyDescent="0.35">
      <c r="A30" s="4">
        <v>43763</v>
      </c>
      <c r="B30" s="7">
        <v>1730</v>
      </c>
      <c r="C30" s="8">
        <v>16901</v>
      </c>
      <c r="D30" s="3">
        <v>940</v>
      </c>
      <c r="E30" s="3">
        <v>850</v>
      </c>
      <c r="F30" s="3" t="s">
        <v>14</v>
      </c>
      <c r="G30" s="5">
        <v>39.6</v>
      </c>
      <c r="H30" s="5">
        <v>15.5</v>
      </c>
      <c r="I30" s="5">
        <v>1.6</v>
      </c>
      <c r="J30" s="5">
        <v>2.5</v>
      </c>
      <c r="K30" s="5">
        <v>95.2</v>
      </c>
      <c r="L30" s="5">
        <v>46.6</v>
      </c>
      <c r="M30" s="5">
        <v>31.5</v>
      </c>
      <c r="N30" s="5">
        <v>-75.3</v>
      </c>
      <c r="O30" s="5" t="s">
        <v>14</v>
      </c>
      <c r="T30">
        <f t="shared" si="0"/>
        <v>0</v>
      </c>
      <c r="U30">
        <f t="shared" si="1"/>
        <v>0</v>
      </c>
      <c r="V30">
        <f t="shared" si="2"/>
        <v>0</v>
      </c>
      <c r="W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  <c r="AA30">
        <f t="shared" si="7"/>
        <v>0</v>
      </c>
      <c r="AB30">
        <f t="shared" si="8"/>
        <v>1</v>
      </c>
    </row>
    <row r="31" spans="1:28" ht="15.5" x14ac:dyDescent="0.35">
      <c r="A31" s="4">
        <v>43767</v>
      </c>
      <c r="B31" s="7">
        <v>1730</v>
      </c>
      <c r="C31" s="8">
        <v>16345</v>
      </c>
      <c r="D31" s="3">
        <v>980</v>
      </c>
      <c r="E31" s="3">
        <v>850</v>
      </c>
      <c r="F31" s="3">
        <v>760</v>
      </c>
      <c r="G31" s="5">
        <v>41.4</v>
      </c>
      <c r="H31" s="5">
        <v>33.6</v>
      </c>
      <c r="I31" s="5">
        <v>-2.6</v>
      </c>
      <c r="J31" s="5">
        <v>2.2999999999999998</v>
      </c>
      <c r="K31" s="5">
        <v>98.7</v>
      </c>
      <c r="L31" s="5">
        <v>30.7</v>
      </c>
      <c r="M31" s="5">
        <v>35.9</v>
      </c>
      <c r="N31" s="5">
        <v>75</v>
      </c>
      <c r="O31" s="5">
        <v>1247.8</v>
      </c>
      <c r="T31">
        <f t="shared" si="0"/>
        <v>0</v>
      </c>
      <c r="U31">
        <f t="shared" si="1"/>
        <v>1</v>
      </c>
      <c r="V31">
        <f t="shared" si="2"/>
        <v>1</v>
      </c>
      <c r="W31">
        <f t="shared" si="3"/>
        <v>0</v>
      </c>
      <c r="X31">
        <f t="shared" si="4"/>
        <v>1</v>
      </c>
      <c r="Y31">
        <f t="shared" si="5"/>
        <v>1</v>
      </c>
      <c r="Z31">
        <f t="shared" si="6"/>
        <v>1</v>
      </c>
      <c r="AA31">
        <f t="shared" si="7"/>
        <v>1</v>
      </c>
      <c r="AB31">
        <f t="shared" si="8"/>
        <v>0</v>
      </c>
    </row>
    <row r="32" spans="1:28" ht="15.5" x14ac:dyDescent="0.35">
      <c r="A32" s="4">
        <v>43771</v>
      </c>
      <c r="B32" s="7">
        <v>1730</v>
      </c>
      <c r="C32" s="8">
        <v>14910</v>
      </c>
      <c r="D32" s="3">
        <v>900</v>
      </c>
      <c r="E32" s="3">
        <v>755</v>
      </c>
      <c r="F32" s="3" t="s">
        <v>14</v>
      </c>
      <c r="G32" s="5">
        <v>41.2</v>
      </c>
      <c r="H32" s="5">
        <v>31.4</v>
      </c>
      <c r="I32" s="5">
        <v>0.5</v>
      </c>
      <c r="J32" s="5">
        <v>3.5</v>
      </c>
      <c r="K32" s="5">
        <v>98.2</v>
      </c>
      <c r="L32" s="5">
        <v>45.1</v>
      </c>
      <c r="M32" s="5">
        <v>34.6</v>
      </c>
      <c r="N32" s="5">
        <v>101.5</v>
      </c>
      <c r="O32" s="5">
        <v>6.9</v>
      </c>
      <c r="T32">
        <f t="shared" si="0"/>
        <v>0</v>
      </c>
      <c r="U32">
        <f t="shared" si="1"/>
        <v>1</v>
      </c>
      <c r="V32">
        <f t="shared" si="2"/>
        <v>0</v>
      </c>
      <c r="W32">
        <f t="shared" si="3"/>
        <v>0</v>
      </c>
      <c r="X32">
        <f t="shared" si="4"/>
        <v>1</v>
      </c>
      <c r="Y32">
        <f t="shared" si="5"/>
        <v>0</v>
      </c>
      <c r="Z32">
        <f t="shared" si="6"/>
        <v>0</v>
      </c>
      <c r="AA32">
        <f t="shared" si="7"/>
        <v>1</v>
      </c>
      <c r="AB32">
        <f t="shared" si="8"/>
        <v>0</v>
      </c>
    </row>
    <row r="33" spans="1:28" ht="15.5" x14ac:dyDescent="0.35">
      <c r="A33" s="4">
        <v>43786</v>
      </c>
      <c r="B33" s="7">
        <v>530</v>
      </c>
      <c r="C33" s="8">
        <v>16480</v>
      </c>
      <c r="D33" s="3">
        <v>983</v>
      </c>
      <c r="E33" s="3">
        <v>903</v>
      </c>
      <c r="F33" s="3">
        <v>848</v>
      </c>
      <c r="G33" s="5">
        <v>42.2</v>
      </c>
      <c r="H33" s="5">
        <v>34.799999999999997</v>
      </c>
      <c r="I33" s="5">
        <v>-5.2</v>
      </c>
      <c r="J33" s="5">
        <v>2.2000000000000002</v>
      </c>
      <c r="K33" s="5">
        <v>102</v>
      </c>
      <c r="L33" s="5">
        <v>19.899999999999999</v>
      </c>
      <c r="M33" s="5">
        <v>38.1</v>
      </c>
      <c r="N33" s="5">
        <v>-80.7</v>
      </c>
      <c r="O33" s="5">
        <v>2693.5</v>
      </c>
      <c r="T33">
        <f t="shared" si="0"/>
        <v>1</v>
      </c>
      <c r="U33">
        <f t="shared" si="1"/>
        <v>1</v>
      </c>
      <c r="V33">
        <f t="shared" si="2"/>
        <v>1</v>
      </c>
      <c r="W33">
        <f t="shared" si="3"/>
        <v>0</v>
      </c>
      <c r="X33">
        <f t="shared" si="4"/>
        <v>1</v>
      </c>
      <c r="Y33">
        <f t="shared" si="5"/>
        <v>1</v>
      </c>
      <c r="Z33">
        <f t="shared" si="6"/>
        <v>1</v>
      </c>
      <c r="AA33">
        <f t="shared" si="7"/>
        <v>0</v>
      </c>
      <c r="AB33">
        <f t="shared" si="8"/>
        <v>1</v>
      </c>
    </row>
    <row r="34" spans="1:28" ht="15.5" x14ac:dyDescent="0.35">
      <c r="A34" s="4">
        <v>43786</v>
      </c>
      <c r="B34" s="7">
        <v>1530</v>
      </c>
      <c r="C34" s="8">
        <v>17110</v>
      </c>
      <c r="D34" s="3">
        <v>882</v>
      </c>
      <c r="E34" s="3">
        <v>826</v>
      </c>
      <c r="F34" s="3">
        <v>760</v>
      </c>
      <c r="G34" s="5">
        <v>44</v>
      </c>
      <c r="H34" s="5">
        <v>30.1</v>
      </c>
      <c r="I34" s="5">
        <v>-3.9</v>
      </c>
      <c r="J34" s="5">
        <v>0.2</v>
      </c>
      <c r="K34" s="5">
        <v>96.5</v>
      </c>
      <c r="L34" s="5">
        <v>28</v>
      </c>
      <c r="M34" s="5">
        <v>47.5</v>
      </c>
      <c r="N34" s="5">
        <v>32.4</v>
      </c>
      <c r="O34" s="5">
        <v>1745.3</v>
      </c>
      <c r="T34">
        <f t="shared" si="0"/>
        <v>1</v>
      </c>
      <c r="U34">
        <f t="shared" si="1"/>
        <v>1</v>
      </c>
      <c r="V34">
        <f t="shared" si="2"/>
        <v>1</v>
      </c>
      <c r="W34">
        <f t="shared" si="3"/>
        <v>1</v>
      </c>
      <c r="X34">
        <f t="shared" si="4"/>
        <v>1</v>
      </c>
      <c r="Y34">
        <f t="shared" si="5"/>
        <v>1</v>
      </c>
      <c r="Z34">
        <f t="shared" si="6"/>
        <v>1</v>
      </c>
      <c r="AA34">
        <f t="shared" si="7"/>
        <v>1</v>
      </c>
      <c r="AB34">
        <f t="shared" si="8"/>
        <v>1</v>
      </c>
    </row>
    <row r="35" spans="1:28" ht="15.5" x14ac:dyDescent="0.35">
      <c r="A35" s="4">
        <v>43787</v>
      </c>
      <c r="B35" s="7">
        <v>430</v>
      </c>
      <c r="C35" s="8">
        <v>16635</v>
      </c>
      <c r="D35" s="3">
        <v>980</v>
      </c>
      <c r="E35" s="3">
        <v>865</v>
      </c>
      <c r="F35" s="3">
        <v>680</v>
      </c>
      <c r="G35" s="5">
        <v>42.2</v>
      </c>
      <c r="H35" s="5">
        <v>24.5</v>
      </c>
      <c r="I35" s="5">
        <v>-2.7</v>
      </c>
      <c r="J35" s="5">
        <v>2</v>
      </c>
      <c r="K35" s="5">
        <v>95.6</v>
      </c>
      <c r="L35" s="5">
        <v>35</v>
      </c>
      <c r="M35" s="5">
        <v>35.5</v>
      </c>
      <c r="N35" s="5">
        <v>-13</v>
      </c>
      <c r="O35" s="5">
        <v>575.79999999999995</v>
      </c>
      <c r="T35">
        <f t="shared" si="0"/>
        <v>1</v>
      </c>
      <c r="U35">
        <f t="shared" si="1"/>
        <v>0</v>
      </c>
      <c r="V35">
        <f t="shared" si="2"/>
        <v>1</v>
      </c>
      <c r="W35">
        <f t="shared" si="3"/>
        <v>0</v>
      </c>
      <c r="X35">
        <f t="shared" si="4"/>
        <v>1</v>
      </c>
      <c r="Y35">
        <f t="shared" si="5"/>
        <v>0</v>
      </c>
      <c r="Z35">
        <f t="shared" si="6"/>
        <v>1</v>
      </c>
      <c r="AA35">
        <f t="shared" si="7"/>
        <v>0</v>
      </c>
      <c r="AB35">
        <f t="shared" si="8"/>
        <v>0</v>
      </c>
    </row>
    <row r="36" spans="1:28" ht="15.5" x14ac:dyDescent="0.35">
      <c r="A36" s="4">
        <v>43790</v>
      </c>
      <c r="B36" s="7">
        <v>430</v>
      </c>
      <c r="C36" s="8">
        <v>16100</v>
      </c>
      <c r="D36" s="3">
        <v>978</v>
      </c>
      <c r="E36" s="3">
        <v>890</v>
      </c>
      <c r="F36" s="3">
        <v>775</v>
      </c>
      <c r="G36" s="5">
        <v>40</v>
      </c>
      <c r="H36" s="5">
        <v>25.9</v>
      </c>
      <c r="I36" s="5">
        <v>-2.2999999999999998</v>
      </c>
      <c r="J36" s="5">
        <v>3</v>
      </c>
      <c r="K36" s="5">
        <v>95.8</v>
      </c>
      <c r="L36" s="5">
        <v>27</v>
      </c>
      <c r="M36" s="5">
        <v>6.3</v>
      </c>
      <c r="N36" s="5">
        <v>111.4</v>
      </c>
      <c r="O36" s="5">
        <v>1586.1</v>
      </c>
      <c r="T36">
        <f t="shared" si="0"/>
        <v>0</v>
      </c>
      <c r="U36">
        <f t="shared" si="1"/>
        <v>0</v>
      </c>
      <c r="V36">
        <f t="shared" si="2"/>
        <v>1</v>
      </c>
      <c r="W36">
        <f t="shared" si="3"/>
        <v>0</v>
      </c>
      <c r="X36">
        <f t="shared" si="4"/>
        <v>1</v>
      </c>
      <c r="Y36">
        <f t="shared" si="5"/>
        <v>1</v>
      </c>
      <c r="Z36">
        <f t="shared" si="6"/>
        <v>0</v>
      </c>
      <c r="AA36">
        <f t="shared" si="7"/>
        <v>1</v>
      </c>
      <c r="AB36">
        <f t="shared" si="8"/>
        <v>1</v>
      </c>
    </row>
    <row r="37" spans="1:28" ht="15.5" x14ac:dyDescent="0.35">
      <c r="A37" s="4">
        <v>43791</v>
      </c>
      <c r="B37" s="7">
        <v>430</v>
      </c>
      <c r="C37" s="8">
        <v>16315</v>
      </c>
      <c r="D37" s="3">
        <v>940</v>
      </c>
      <c r="E37" s="3">
        <v>825</v>
      </c>
      <c r="F37" s="3">
        <v>555</v>
      </c>
      <c r="G37" s="5">
        <v>42</v>
      </c>
      <c r="H37" s="5">
        <v>14.3</v>
      </c>
      <c r="I37" s="5">
        <v>-0.6</v>
      </c>
      <c r="J37" s="5">
        <v>1.7</v>
      </c>
      <c r="K37" s="5">
        <v>95.9</v>
      </c>
      <c r="L37" s="5">
        <v>44</v>
      </c>
      <c r="M37" s="5">
        <v>36.299999999999997</v>
      </c>
      <c r="N37" s="5">
        <v>11.3</v>
      </c>
      <c r="O37" s="5">
        <v>5.7</v>
      </c>
      <c r="T37">
        <f t="shared" si="0"/>
        <v>0</v>
      </c>
      <c r="U37">
        <f t="shared" si="1"/>
        <v>0</v>
      </c>
      <c r="V37">
        <f t="shared" si="2"/>
        <v>0</v>
      </c>
      <c r="W37">
        <f t="shared" si="3"/>
        <v>0</v>
      </c>
      <c r="X37">
        <f t="shared" si="4"/>
        <v>1</v>
      </c>
      <c r="Y37">
        <f t="shared" si="5"/>
        <v>0</v>
      </c>
      <c r="Z37">
        <f t="shared" si="6"/>
        <v>1</v>
      </c>
      <c r="AA37">
        <f t="shared" si="7"/>
        <v>0</v>
      </c>
      <c r="AB37">
        <f t="shared" si="8"/>
        <v>0</v>
      </c>
    </row>
    <row r="38" spans="1:28" ht="15.5" x14ac:dyDescent="0.35">
      <c r="A38" s="4">
        <v>43792</v>
      </c>
      <c r="B38" s="7">
        <v>530</v>
      </c>
      <c r="C38" s="8">
        <v>17110</v>
      </c>
      <c r="D38" s="3">
        <v>988</v>
      </c>
      <c r="E38" s="3">
        <v>890</v>
      </c>
      <c r="F38" s="3">
        <v>575</v>
      </c>
      <c r="G38" s="5">
        <v>38.6</v>
      </c>
      <c r="H38" s="5">
        <v>2.5</v>
      </c>
      <c r="I38" s="5">
        <v>-1.7</v>
      </c>
      <c r="J38" s="5">
        <v>3.6</v>
      </c>
      <c r="K38" s="5">
        <v>93.8</v>
      </c>
      <c r="L38" s="5">
        <v>58</v>
      </c>
      <c r="M38" s="5">
        <v>31.7</v>
      </c>
      <c r="N38" s="5">
        <v>62.3</v>
      </c>
      <c r="O38" s="5">
        <v>518.5</v>
      </c>
      <c r="T38">
        <f t="shared" si="0"/>
        <v>0</v>
      </c>
      <c r="U38">
        <f t="shared" si="1"/>
        <v>0</v>
      </c>
      <c r="V38">
        <f t="shared" si="2"/>
        <v>0</v>
      </c>
      <c r="W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  <c r="AA38">
        <f t="shared" si="7"/>
        <v>1</v>
      </c>
      <c r="AB38">
        <f t="shared" si="8"/>
        <v>0</v>
      </c>
    </row>
    <row r="39" spans="1:28" ht="15.5" x14ac:dyDescent="0.35">
      <c r="A39" s="4">
        <v>43794</v>
      </c>
      <c r="B39" s="7">
        <v>430</v>
      </c>
      <c r="C39" s="8">
        <v>16525</v>
      </c>
      <c r="D39" s="3">
        <v>936</v>
      </c>
      <c r="E39" s="3">
        <v>698</v>
      </c>
      <c r="F39" s="3" t="s">
        <v>14</v>
      </c>
      <c r="G39" s="5">
        <v>41.2</v>
      </c>
      <c r="H39" s="5">
        <v>4.0999999999999996</v>
      </c>
      <c r="I39" s="5">
        <v>2.2999999999999998</v>
      </c>
      <c r="J39" s="5">
        <v>2.2999999999999998</v>
      </c>
      <c r="K39" s="5">
        <v>92.5</v>
      </c>
      <c r="L39" s="5">
        <v>44</v>
      </c>
      <c r="M39" s="5">
        <v>32</v>
      </c>
      <c r="N39" s="5">
        <v>-128.1</v>
      </c>
      <c r="O39" s="5" t="s">
        <v>14</v>
      </c>
      <c r="T39">
        <f t="shared" si="0"/>
        <v>0</v>
      </c>
      <c r="U39">
        <f t="shared" si="1"/>
        <v>0</v>
      </c>
      <c r="V39">
        <f t="shared" si="2"/>
        <v>0</v>
      </c>
      <c r="W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  <c r="AA39">
        <f t="shared" si="7"/>
        <v>0</v>
      </c>
      <c r="AB39">
        <f t="shared" si="8"/>
        <v>1</v>
      </c>
    </row>
    <row r="40" spans="1:28" ht="15.5" x14ac:dyDescent="0.35">
      <c r="A40" s="4">
        <v>43795</v>
      </c>
      <c r="B40" s="7">
        <v>430</v>
      </c>
      <c r="C40" s="8">
        <v>17100</v>
      </c>
      <c r="D40" s="3">
        <v>920</v>
      </c>
      <c r="E40" s="3">
        <v>790</v>
      </c>
      <c r="F40" s="3" t="s">
        <v>14</v>
      </c>
      <c r="G40" s="5">
        <v>43.4</v>
      </c>
      <c r="H40" s="5">
        <v>17.5</v>
      </c>
      <c r="I40" s="5">
        <v>-0.2</v>
      </c>
      <c r="J40" s="5">
        <v>-0.4</v>
      </c>
      <c r="K40" s="5">
        <v>93.9</v>
      </c>
      <c r="L40" s="5">
        <v>40</v>
      </c>
      <c r="M40" s="5">
        <v>37.700000000000003</v>
      </c>
      <c r="N40" s="5">
        <v>-54.2</v>
      </c>
      <c r="O40" s="5" t="s">
        <v>14</v>
      </c>
      <c r="T40">
        <f t="shared" si="0"/>
        <v>1</v>
      </c>
      <c r="U40">
        <f t="shared" si="1"/>
        <v>0</v>
      </c>
      <c r="V40">
        <f t="shared" si="2"/>
        <v>0</v>
      </c>
      <c r="W40">
        <f t="shared" si="3"/>
        <v>1</v>
      </c>
      <c r="X40">
        <f t="shared" si="4"/>
        <v>0</v>
      </c>
      <c r="Y40">
        <f t="shared" si="5"/>
        <v>0</v>
      </c>
      <c r="Z40">
        <f t="shared" si="6"/>
        <v>1</v>
      </c>
      <c r="AA40">
        <f t="shared" si="7"/>
        <v>0</v>
      </c>
      <c r="AB40">
        <f t="shared" si="8"/>
        <v>1</v>
      </c>
    </row>
    <row r="41" spans="1:28" ht="15.5" x14ac:dyDescent="0.35">
      <c r="A41" s="4">
        <v>43796</v>
      </c>
      <c r="B41" s="7">
        <v>430</v>
      </c>
      <c r="C41" s="8">
        <v>16690</v>
      </c>
      <c r="D41" s="3">
        <v>920</v>
      </c>
      <c r="E41" s="3">
        <v>745</v>
      </c>
      <c r="F41" s="3" t="s">
        <v>14</v>
      </c>
      <c r="G41" s="5">
        <v>42.4</v>
      </c>
      <c r="H41" s="5">
        <v>7.3</v>
      </c>
      <c r="I41" s="5">
        <v>1.5</v>
      </c>
      <c r="J41" s="5">
        <v>2.7</v>
      </c>
      <c r="K41" s="5">
        <v>94.2</v>
      </c>
      <c r="L41" s="5">
        <v>50</v>
      </c>
      <c r="M41" s="5">
        <v>34.299999999999997</v>
      </c>
      <c r="N41" s="5">
        <v>149.80000000000001</v>
      </c>
      <c r="O41" s="5" t="s">
        <v>14</v>
      </c>
      <c r="T41">
        <f t="shared" si="0"/>
        <v>1</v>
      </c>
      <c r="U41">
        <f t="shared" si="1"/>
        <v>0</v>
      </c>
      <c r="V41">
        <f t="shared" si="2"/>
        <v>0</v>
      </c>
      <c r="W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  <c r="AA41">
        <f t="shared" si="7"/>
        <v>1</v>
      </c>
      <c r="AB41">
        <f t="shared" si="8"/>
        <v>1</v>
      </c>
    </row>
    <row r="42" spans="1:28" ht="15.5" x14ac:dyDescent="0.35">
      <c r="A42" s="4">
        <v>43797</v>
      </c>
      <c r="B42" s="7">
        <v>430</v>
      </c>
      <c r="C42" s="8">
        <v>15910</v>
      </c>
      <c r="D42" s="3">
        <v>910</v>
      </c>
      <c r="E42" s="3">
        <v>740</v>
      </c>
      <c r="F42" s="3" t="s">
        <v>14</v>
      </c>
      <c r="G42" s="5">
        <v>38.799999999999997</v>
      </c>
      <c r="H42" s="5">
        <v>18.3</v>
      </c>
      <c r="I42" s="5">
        <v>3.8</v>
      </c>
      <c r="J42" s="5">
        <v>3.1</v>
      </c>
      <c r="K42" s="5">
        <v>95.7</v>
      </c>
      <c r="L42" s="5">
        <v>51</v>
      </c>
      <c r="M42" s="5">
        <v>35.200000000000003</v>
      </c>
      <c r="N42" s="5">
        <v>-132.30000000000001</v>
      </c>
      <c r="O42" s="5" t="s">
        <v>14</v>
      </c>
      <c r="T42">
        <f t="shared" si="0"/>
        <v>0</v>
      </c>
      <c r="U42">
        <f t="shared" si="1"/>
        <v>0</v>
      </c>
      <c r="V42">
        <f t="shared" si="2"/>
        <v>0</v>
      </c>
      <c r="W42">
        <f t="shared" si="3"/>
        <v>0</v>
      </c>
      <c r="X42">
        <f t="shared" si="4"/>
        <v>1</v>
      </c>
      <c r="Y42">
        <f t="shared" si="5"/>
        <v>0</v>
      </c>
      <c r="Z42">
        <f t="shared" si="6"/>
        <v>1</v>
      </c>
      <c r="AA42">
        <f t="shared" si="7"/>
        <v>0</v>
      </c>
      <c r="AB42">
        <f t="shared" si="8"/>
        <v>1</v>
      </c>
    </row>
    <row r="43" spans="1:28" ht="15.5" x14ac:dyDescent="0.35">
      <c r="A43" s="4">
        <v>43798</v>
      </c>
      <c r="B43" s="7">
        <v>430</v>
      </c>
      <c r="C43" s="8">
        <v>16850</v>
      </c>
      <c r="D43" s="3">
        <v>957</v>
      </c>
      <c r="E43" s="3">
        <v>862</v>
      </c>
      <c r="F43" s="3">
        <v>775</v>
      </c>
      <c r="G43" s="5">
        <v>43.4</v>
      </c>
      <c r="H43" s="5">
        <v>33.1</v>
      </c>
      <c r="I43" s="5">
        <v>-2.4</v>
      </c>
      <c r="J43" s="5">
        <v>0.6</v>
      </c>
      <c r="K43" s="5">
        <v>97.3</v>
      </c>
      <c r="L43" s="5">
        <v>38</v>
      </c>
      <c r="M43" s="5">
        <v>39.200000000000003</v>
      </c>
      <c r="N43" s="5">
        <v>181.5</v>
      </c>
      <c r="O43" s="5">
        <v>628.79999999999995</v>
      </c>
      <c r="T43">
        <f t="shared" si="0"/>
        <v>1</v>
      </c>
      <c r="U43">
        <f t="shared" si="1"/>
        <v>1</v>
      </c>
      <c r="V43">
        <f t="shared" si="2"/>
        <v>1</v>
      </c>
      <c r="W43">
        <f t="shared" si="3"/>
        <v>1</v>
      </c>
      <c r="X43">
        <f t="shared" si="4"/>
        <v>1</v>
      </c>
      <c r="Y43">
        <f t="shared" si="5"/>
        <v>0</v>
      </c>
      <c r="Z43">
        <f t="shared" si="6"/>
        <v>1</v>
      </c>
      <c r="AA43">
        <f t="shared" si="7"/>
        <v>1</v>
      </c>
      <c r="AB43">
        <f t="shared" si="8"/>
        <v>0</v>
      </c>
    </row>
    <row r="44" spans="1:28" ht="15.5" x14ac:dyDescent="0.35">
      <c r="A44" s="4">
        <v>43799</v>
      </c>
      <c r="B44" s="7">
        <v>530</v>
      </c>
      <c r="C44" s="8">
        <v>16930</v>
      </c>
      <c r="D44" s="3">
        <v>940</v>
      </c>
      <c r="E44" s="3">
        <v>810</v>
      </c>
      <c r="F44" s="3" t="s">
        <v>14</v>
      </c>
      <c r="G44" s="5">
        <v>38.799999999999997</v>
      </c>
      <c r="H44" s="5">
        <v>28.9</v>
      </c>
      <c r="I44" s="5">
        <v>1.3</v>
      </c>
      <c r="J44" s="5">
        <v>3.6</v>
      </c>
      <c r="K44" s="5">
        <v>97.9</v>
      </c>
      <c r="L44" s="5">
        <v>46</v>
      </c>
      <c r="M44" s="5">
        <v>35.1</v>
      </c>
      <c r="N44" s="5">
        <v>-146</v>
      </c>
      <c r="O44" s="5">
        <v>3</v>
      </c>
      <c r="T44">
        <f t="shared" si="0"/>
        <v>0</v>
      </c>
      <c r="U44">
        <f t="shared" si="1"/>
        <v>1</v>
      </c>
      <c r="V44">
        <f t="shared" si="2"/>
        <v>0</v>
      </c>
      <c r="W44">
        <f t="shared" si="3"/>
        <v>0</v>
      </c>
      <c r="X44">
        <f t="shared" si="4"/>
        <v>1</v>
      </c>
      <c r="Y44">
        <f t="shared" si="5"/>
        <v>0</v>
      </c>
      <c r="Z44">
        <f t="shared" si="6"/>
        <v>1</v>
      </c>
      <c r="AA44">
        <f t="shared" si="7"/>
        <v>0</v>
      </c>
      <c r="AB44">
        <f t="shared" si="8"/>
        <v>0</v>
      </c>
    </row>
    <row r="45" spans="1:28" ht="15.5" x14ac:dyDescent="0.35">
      <c r="A45" s="4">
        <v>43800</v>
      </c>
      <c r="B45" s="7">
        <v>530</v>
      </c>
      <c r="C45" s="8">
        <v>16330</v>
      </c>
      <c r="D45" s="3">
        <v>930</v>
      </c>
      <c r="E45" s="3">
        <v>810</v>
      </c>
      <c r="F45" s="3" t="s">
        <v>14</v>
      </c>
      <c r="G45" s="5">
        <v>41.2</v>
      </c>
      <c r="H45" s="5">
        <v>26.9</v>
      </c>
      <c r="I45" s="5">
        <v>1.7</v>
      </c>
      <c r="J45" s="5">
        <v>2.4</v>
      </c>
      <c r="K45" s="5">
        <v>96.7</v>
      </c>
      <c r="L45" s="5">
        <v>23</v>
      </c>
      <c r="M45" s="5">
        <v>34.6</v>
      </c>
      <c r="N45" s="5">
        <v>-23</v>
      </c>
      <c r="O45" s="5" t="s">
        <v>14</v>
      </c>
      <c r="T45">
        <f t="shared" si="0"/>
        <v>0</v>
      </c>
      <c r="U45">
        <f t="shared" si="1"/>
        <v>0</v>
      </c>
      <c r="V45">
        <f t="shared" si="2"/>
        <v>0</v>
      </c>
      <c r="W45">
        <f t="shared" si="3"/>
        <v>0</v>
      </c>
      <c r="X45">
        <f t="shared" si="4"/>
        <v>1</v>
      </c>
      <c r="Y45">
        <f t="shared" si="5"/>
        <v>1</v>
      </c>
      <c r="Z45">
        <f t="shared" si="6"/>
        <v>0</v>
      </c>
      <c r="AA45">
        <f t="shared" si="7"/>
        <v>0</v>
      </c>
      <c r="AB45">
        <f t="shared" si="8"/>
        <v>1</v>
      </c>
    </row>
    <row r="46" spans="1:28" ht="15.5" x14ac:dyDescent="0.35">
      <c r="A46" s="4">
        <v>43801</v>
      </c>
      <c r="B46" s="7">
        <v>430</v>
      </c>
      <c r="C46" s="8">
        <v>16010</v>
      </c>
      <c r="D46" s="3">
        <v>924</v>
      </c>
      <c r="E46" s="3">
        <v>818</v>
      </c>
      <c r="F46" s="3">
        <v>726</v>
      </c>
      <c r="G46" s="5">
        <v>41.8</v>
      </c>
      <c r="H46" s="5">
        <v>34.299999999999997</v>
      </c>
      <c r="I46" s="5">
        <v>-0.3</v>
      </c>
      <c r="J46" s="5">
        <v>1.4</v>
      </c>
      <c r="K46" s="5">
        <v>97.9</v>
      </c>
      <c r="L46" s="5">
        <v>21</v>
      </c>
      <c r="M46" s="5">
        <v>39.799999999999997</v>
      </c>
      <c r="N46" s="5">
        <v>-12</v>
      </c>
      <c r="O46" s="5" t="s">
        <v>14</v>
      </c>
      <c r="T46">
        <f t="shared" si="0"/>
        <v>0</v>
      </c>
      <c r="U46">
        <f t="shared" si="1"/>
        <v>1</v>
      </c>
      <c r="V46">
        <f t="shared" si="2"/>
        <v>0</v>
      </c>
      <c r="W46">
        <f t="shared" si="3"/>
        <v>0</v>
      </c>
      <c r="X46">
        <f t="shared" si="4"/>
        <v>1</v>
      </c>
      <c r="Y46">
        <f t="shared" si="5"/>
        <v>1</v>
      </c>
      <c r="Z46">
        <f t="shared" si="6"/>
        <v>1</v>
      </c>
      <c r="AA46">
        <f t="shared" si="7"/>
        <v>0</v>
      </c>
      <c r="AB46">
        <f t="shared" si="8"/>
        <v>1</v>
      </c>
    </row>
    <row r="47" spans="1:28" ht="15.5" x14ac:dyDescent="0.35">
      <c r="A47" s="4">
        <v>43803</v>
      </c>
      <c r="B47" s="7">
        <v>430</v>
      </c>
      <c r="C47" s="8">
        <v>16100</v>
      </c>
      <c r="D47" s="3">
        <v>900</v>
      </c>
      <c r="E47" s="3">
        <v>774</v>
      </c>
      <c r="F47" s="3">
        <v>280</v>
      </c>
      <c r="G47" s="5">
        <v>40.799999999999997</v>
      </c>
      <c r="H47" s="5">
        <v>31</v>
      </c>
      <c r="I47" s="5">
        <v>0.3</v>
      </c>
      <c r="J47" s="5">
        <v>2.9</v>
      </c>
      <c r="K47" s="5">
        <v>93.1</v>
      </c>
      <c r="L47" s="5">
        <v>18.600000000000001</v>
      </c>
      <c r="M47" s="5">
        <v>36.9</v>
      </c>
      <c r="N47" s="5">
        <v>-18.899999999999999</v>
      </c>
      <c r="O47" s="5">
        <v>6.5</v>
      </c>
      <c r="T47">
        <f t="shared" si="0"/>
        <v>0</v>
      </c>
      <c r="U47">
        <f t="shared" si="1"/>
        <v>1</v>
      </c>
      <c r="V47">
        <f t="shared" si="2"/>
        <v>0</v>
      </c>
      <c r="W47">
        <f t="shared" si="3"/>
        <v>0</v>
      </c>
      <c r="X47">
        <f t="shared" si="4"/>
        <v>0</v>
      </c>
      <c r="Y47">
        <f t="shared" si="5"/>
        <v>1</v>
      </c>
      <c r="Z47">
        <f t="shared" si="6"/>
        <v>1</v>
      </c>
      <c r="AA47">
        <f t="shared" si="7"/>
        <v>0</v>
      </c>
      <c r="AB47">
        <f t="shared" si="8"/>
        <v>0</v>
      </c>
    </row>
    <row r="48" spans="1:28" ht="15.5" x14ac:dyDescent="0.35">
      <c r="A48" s="4">
        <v>43804</v>
      </c>
      <c r="B48" s="7">
        <v>430</v>
      </c>
      <c r="C48" s="8">
        <v>16265</v>
      </c>
      <c r="D48" s="3">
        <v>888</v>
      </c>
      <c r="E48" s="3">
        <v>760</v>
      </c>
      <c r="F48" s="3" t="s">
        <v>14</v>
      </c>
      <c r="G48" s="5">
        <v>41</v>
      </c>
      <c r="H48" s="5">
        <v>26.3</v>
      </c>
      <c r="I48" s="5">
        <v>2.2000000000000002</v>
      </c>
      <c r="J48" s="5">
        <v>2.6</v>
      </c>
      <c r="K48" s="5">
        <v>97.3</v>
      </c>
      <c r="L48" s="5">
        <v>18.899999999999999</v>
      </c>
      <c r="M48" s="5">
        <v>36.1</v>
      </c>
      <c r="N48" s="5">
        <v>-119.4</v>
      </c>
      <c r="O48" s="5" t="s">
        <v>14</v>
      </c>
      <c r="T48">
        <f t="shared" si="0"/>
        <v>0</v>
      </c>
      <c r="U48">
        <f t="shared" si="1"/>
        <v>0</v>
      </c>
      <c r="V48">
        <f t="shared" si="2"/>
        <v>0</v>
      </c>
      <c r="W48">
        <f t="shared" si="3"/>
        <v>0</v>
      </c>
      <c r="X48">
        <f t="shared" si="4"/>
        <v>1</v>
      </c>
      <c r="Y48">
        <f t="shared" si="5"/>
        <v>1</v>
      </c>
      <c r="Z48">
        <f t="shared" si="6"/>
        <v>1</v>
      </c>
      <c r="AA48">
        <f t="shared" si="7"/>
        <v>0</v>
      </c>
      <c r="AB48">
        <f t="shared" si="8"/>
        <v>1</v>
      </c>
    </row>
    <row r="49" spans="1:28" ht="15.5" x14ac:dyDescent="0.35">
      <c r="A49" s="4">
        <v>43805</v>
      </c>
      <c r="B49" s="7">
        <v>530</v>
      </c>
      <c r="C49" s="8">
        <v>16360</v>
      </c>
      <c r="D49" s="3">
        <v>905</v>
      </c>
      <c r="E49" s="3">
        <v>730</v>
      </c>
      <c r="F49" s="3" t="s">
        <v>14</v>
      </c>
      <c r="G49" s="5">
        <v>40.4</v>
      </c>
      <c r="H49" s="5">
        <v>25.1</v>
      </c>
      <c r="I49" s="5">
        <v>1.6</v>
      </c>
      <c r="J49" s="5">
        <v>3.1</v>
      </c>
      <c r="K49" s="5">
        <v>95.2</v>
      </c>
      <c r="L49" s="5">
        <v>26</v>
      </c>
      <c r="M49" s="5">
        <v>32</v>
      </c>
      <c r="N49" s="5">
        <v>-166.4</v>
      </c>
      <c r="O49" s="5" t="s">
        <v>14</v>
      </c>
      <c r="T49">
        <f t="shared" si="0"/>
        <v>0</v>
      </c>
      <c r="U49">
        <f t="shared" si="1"/>
        <v>0</v>
      </c>
      <c r="V49">
        <f t="shared" si="2"/>
        <v>0</v>
      </c>
      <c r="W49">
        <f t="shared" si="3"/>
        <v>0</v>
      </c>
      <c r="X49">
        <f t="shared" si="4"/>
        <v>0</v>
      </c>
      <c r="Y49">
        <f t="shared" si="5"/>
        <v>1</v>
      </c>
      <c r="Z49">
        <f t="shared" si="6"/>
        <v>0</v>
      </c>
      <c r="AA49">
        <f t="shared" si="7"/>
        <v>0</v>
      </c>
      <c r="AB49">
        <f t="shared" si="8"/>
        <v>1</v>
      </c>
    </row>
    <row r="50" spans="1:28" ht="15.5" x14ac:dyDescent="0.35">
      <c r="A50" s="4">
        <v>43806</v>
      </c>
      <c r="B50" s="7">
        <v>530</v>
      </c>
      <c r="C50" s="8">
        <v>16010</v>
      </c>
      <c r="D50" s="3">
        <v>902</v>
      </c>
      <c r="E50" s="3">
        <v>707</v>
      </c>
      <c r="F50" s="3" t="s">
        <v>14</v>
      </c>
      <c r="G50" s="5">
        <v>38</v>
      </c>
      <c r="H50" s="5">
        <v>21.5</v>
      </c>
      <c r="I50" s="5">
        <v>3.5</v>
      </c>
      <c r="J50" s="5">
        <v>5.2</v>
      </c>
      <c r="K50" s="5">
        <v>94.5</v>
      </c>
      <c r="L50" s="5">
        <v>34</v>
      </c>
      <c r="M50" s="5">
        <v>29.5</v>
      </c>
      <c r="N50" s="5">
        <v>-253.1</v>
      </c>
      <c r="O50" s="5" t="s">
        <v>14</v>
      </c>
      <c r="T50">
        <f t="shared" si="0"/>
        <v>0</v>
      </c>
      <c r="U50">
        <f t="shared" si="1"/>
        <v>0</v>
      </c>
      <c r="V50">
        <f t="shared" si="2"/>
        <v>0</v>
      </c>
      <c r="W50">
        <f t="shared" si="3"/>
        <v>0</v>
      </c>
      <c r="X50">
        <f t="shared" si="4"/>
        <v>0</v>
      </c>
      <c r="Y50">
        <f t="shared" si="5"/>
        <v>0</v>
      </c>
      <c r="Z50">
        <f t="shared" si="6"/>
        <v>0</v>
      </c>
      <c r="AA50">
        <f t="shared" si="7"/>
        <v>0</v>
      </c>
      <c r="AB50">
        <f t="shared" si="8"/>
        <v>1</v>
      </c>
    </row>
    <row r="51" spans="1:28" ht="15.5" x14ac:dyDescent="0.35">
      <c r="A51" s="4">
        <v>43809</v>
      </c>
      <c r="B51" s="7">
        <v>430</v>
      </c>
      <c r="C51" s="8">
        <v>16585</v>
      </c>
      <c r="D51" s="3">
        <v>970</v>
      </c>
      <c r="E51" s="3">
        <v>875</v>
      </c>
      <c r="F51" s="3">
        <v>635</v>
      </c>
      <c r="G51" s="5">
        <v>36.799999999999997</v>
      </c>
      <c r="H51" s="5">
        <v>20.100000000000001</v>
      </c>
      <c r="I51" s="5">
        <v>-1.3</v>
      </c>
      <c r="J51" s="5">
        <v>4.8</v>
      </c>
      <c r="K51" s="5">
        <v>92.2</v>
      </c>
      <c r="L51" s="5">
        <v>42</v>
      </c>
      <c r="M51" s="5">
        <v>31.7</v>
      </c>
      <c r="N51" s="5">
        <v>12.8</v>
      </c>
      <c r="O51" s="5">
        <v>330.4</v>
      </c>
      <c r="T51">
        <f t="shared" si="0"/>
        <v>0</v>
      </c>
      <c r="U51">
        <f t="shared" si="1"/>
        <v>0</v>
      </c>
      <c r="V51">
        <f t="shared" si="2"/>
        <v>0</v>
      </c>
      <c r="W51">
        <f t="shared" si="3"/>
        <v>0</v>
      </c>
      <c r="X51">
        <f t="shared" si="4"/>
        <v>0</v>
      </c>
      <c r="Y51">
        <f t="shared" si="5"/>
        <v>0</v>
      </c>
      <c r="Z51">
        <f t="shared" si="6"/>
        <v>0</v>
      </c>
      <c r="AA51">
        <f t="shared" si="7"/>
        <v>0</v>
      </c>
      <c r="AB51">
        <f t="shared" si="8"/>
        <v>0</v>
      </c>
    </row>
    <row r="52" spans="1:28" ht="15.5" x14ac:dyDescent="0.35">
      <c r="A52" s="4">
        <v>43815</v>
      </c>
      <c r="B52" s="7">
        <v>430</v>
      </c>
      <c r="C52" s="8">
        <v>17400</v>
      </c>
      <c r="D52" s="3">
        <v>990</v>
      </c>
      <c r="E52" s="3">
        <v>900</v>
      </c>
      <c r="F52" s="3">
        <v>831</v>
      </c>
      <c r="G52" s="5">
        <v>34.200000000000003</v>
      </c>
      <c r="H52" s="5">
        <v>0.7</v>
      </c>
      <c r="I52" s="5">
        <v>0.7</v>
      </c>
      <c r="J52" s="5">
        <v>6.2</v>
      </c>
      <c r="K52" s="5">
        <v>92.9</v>
      </c>
      <c r="L52" s="5">
        <v>72</v>
      </c>
      <c r="M52" s="5">
        <v>27.8</v>
      </c>
      <c r="N52" s="5">
        <v>-268.8</v>
      </c>
      <c r="O52" s="5">
        <v>334</v>
      </c>
      <c r="T52">
        <f t="shared" si="0"/>
        <v>0</v>
      </c>
      <c r="U52">
        <f t="shared" si="1"/>
        <v>0</v>
      </c>
      <c r="V52">
        <f t="shared" si="2"/>
        <v>0</v>
      </c>
      <c r="W52">
        <f t="shared" si="3"/>
        <v>0</v>
      </c>
      <c r="X52">
        <f t="shared" si="4"/>
        <v>0</v>
      </c>
      <c r="Y52">
        <f t="shared" si="5"/>
        <v>0</v>
      </c>
      <c r="Z52">
        <f t="shared" si="6"/>
        <v>0</v>
      </c>
      <c r="AA52">
        <f t="shared" si="7"/>
        <v>0</v>
      </c>
      <c r="AB52">
        <f t="shared" si="8"/>
        <v>0</v>
      </c>
    </row>
    <row r="53" spans="1:28" ht="15.5" x14ac:dyDescent="0.35">
      <c r="A53" s="4">
        <v>43816</v>
      </c>
      <c r="B53" s="7">
        <v>430</v>
      </c>
      <c r="C53" s="8">
        <v>17530</v>
      </c>
      <c r="D53" s="3">
        <v>989</v>
      </c>
      <c r="E53" s="3">
        <v>874</v>
      </c>
      <c r="F53" s="3">
        <v>438</v>
      </c>
      <c r="G53" s="5">
        <v>32.799999999999997</v>
      </c>
      <c r="H53" s="5">
        <v>-3.1</v>
      </c>
      <c r="I53" s="5">
        <v>2.6</v>
      </c>
      <c r="J53" s="5">
        <v>6.9</v>
      </c>
      <c r="K53" s="5">
        <v>93.3</v>
      </c>
      <c r="L53" s="5">
        <v>76</v>
      </c>
      <c r="M53" s="5">
        <v>26.4</v>
      </c>
      <c r="N53" s="5">
        <v>-292.39999999999998</v>
      </c>
      <c r="O53" s="5">
        <v>59.8</v>
      </c>
      <c r="T53">
        <f t="shared" si="0"/>
        <v>0</v>
      </c>
      <c r="U53">
        <f t="shared" si="1"/>
        <v>0</v>
      </c>
      <c r="V53">
        <f t="shared" si="2"/>
        <v>0</v>
      </c>
      <c r="W53">
        <f t="shared" si="3"/>
        <v>0</v>
      </c>
      <c r="X53">
        <f t="shared" si="4"/>
        <v>0</v>
      </c>
      <c r="Y53">
        <f t="shared" si="5"/>
        <v>0</v>
      </c>
      <c r="Z53">
        <f t="shared" si="6"/>
        <v>0</v>
      </c>
      <c r="AA53">
        <f t="shared" si="7"/>
        <v>0</v>
      </c>
      <c r="AB53">
        <f t="shared" si="8"/>
        <v>0</v>
      </c>
    </row>
    <row r="54" spans="1:28" ht="15.5" x14ac:dyDescent="0.35">
      <c r="A54" s="4">
        <v>43817</v>
      </c>
      <c r="B54" s="7">
        <v>430</v>
      </c>
      <c r="C54" s="8">
        <v>17210</v>
      </c>
      <c r="D54" s="3">
        <v>914</v>
      </c>
      <c r="E54" s="3">
        <v>726</v>
      </c>
      <c r="F54" s="3" t="s">
        <v>14</v>
      </c>
      <c r="G54" s="5">
        <v>35.6</v>
      </c>
      <c r="H54" s="5">
        <v>-4.7</v>
      </c>
      <c r="I54" s="5">
        <v>3.1</v>
      </c>
      <c r="J54" s="5">
        <v>5.6</v>
      </c>
      <c r="K54" s="5">
        <v>92.1</v>
      </c>
      <c r="L54" s="5">
        <v>73</v>
      </c>
      <c r="M54" s="5">
        <v>31.4</v>
      </c>
      <c r="N54" s="5">
        <v>-220.2</v>
      </c>
      <c r="O54" s="5">
        <v>4.2</v>
      </c>
      <c r="T54">
        <f t="shared" si="0"/>
        <v>0</v>
      </c>
      <c r="U54">
        <f t="shared" si="1"/>
        <v>0</v>
      </c>
      <c r="V54">
        <f t="shared" si="2"/>
        <v>0</v>
      </c>
      <c r="W54">
        <f t="shared" si="3"/>
        <v>0</v>
      </c>
      <c r="X54">
        <f t="shared" si="4"/>
        <v>0</v>
      </c>
      <c r="Y54">
        <f t="shared" si="5"/>
        <v>0</v>
      </c>
      <c r="Z54">
        <f t="shared" si="6"/>
        <v>0</v>
      </c>
      <c r="AA54">
        <f t="shared" si="7"/>
        <v>0</v>
      </c>
      <c r="AB54">
        <f t="shared" si="8"/>
        <v>0</v>
      </c>
    </row>
    <row r="55" spans="1:28" ht="15.5" x14ac:dyDescent="0.35">
      <c r="A55" s="4">
        <v>43818</v>
      </c>
      <c r="B55" s="7">
        <v>430</v>
      </c>
      <c r="C55" s="8">
        <v>17210</v>
      </c>
      <c r="D55" s="3">
        <v>902</v>
      </c>
      <c r="E55" s="3">
        <v>715</v>
      </c>
      <c r="F55" s="3" t="s">
        <v>14</v>
      </c>
      <c r="G55" s="5">
        <v>39.4</v>
      </c>
      <c r="H55" s="5">
        <v>-1.5</v>
      </c>
      <c r="I55" s="5">
        <v>2.9</v>
      </c>
      <c r="J55" s="5">
        <v>2.9</v>
      </c>
      <c r="K55" s="5">
        <v>93</v>
      </c>
      <c r="L55" s="5">
        <v>71</v>
      </c>
      <c r="M55" s="5">
        <v>34.700000000000003</v>
      </c>
      <c r="N55" s="5">
        <v>1.8</v>
      </c>
      <c r="O55" s="5" t="s">
        <v>14</v>
      </c>
      <c r="T55">
        <f t="shared" si="0"/>
        <v>0</v>
      </c>
      <c r="U55">
        <f t="shared" si="1"/>
        <v>0</v>
      </c>
      <c r="V55">
        <f t="shared" si="2"/>
        <v>0</v>
      </c>
      <c r="W55">
        <f t="shared" si="3"/>
        <v>0</v>
      </c>
      <c r="X55">
        <f t="shared" si="4"/>
        <v>0</v>
      </c>
      <c r="Y55">
        <f t="shared" si="5"/>
        <v>0</v>
      </c>
      <c r="Z55">
        <f t="shared" si="6"/>
        <v>0</v>
      </c>
      <c r="AA55">
        <f t="shared" si="7"/>
        <v>0</v>
      </c>
      <c r="AB55">
        <f t="shared" si="8"/>
        <v>1</v>
      </c>
    </row>
    <row r="56" spans="1:28" ht="15.5" x14ac:dyDescent="0.35">
      <c r="A56" s="4">
        <v>43819</v>
      </c>
      <c r="B56" s="7">
        <v>430</v>
      </c>
      <c r="C56" s="8">
        <v>16965</v>
      </c>
      <c r="D56" s="3">
        <v>940</v>
      </c>
      <c r="E56" s="3">
        <v>835</v>
      </c>
      <c r="F56" s="3" t="s">
        <v>14</v>
      </c>
      <c r="G56" s="5">
        <v>37.200000000000003</v>
      </c>
      <c r="H56" s="5">
        <v>-7.9</v>
      </c>
      <c r="I56" s="5">
        <v>2.2999999999999998</v>
      </c>
      <c r="J56" s="5">
        <v>4.3</v>
      </c>
      <c r="K56" s="5">
        <v>92.4</v>
      </c>
      <c r="L56" s="5">
        <v>79</v>
      </c>
      <c r="M56" s="5">
        <v>29.7</v>
      </c>
      <c r="N56" s="5">
        <v>-210.7</v>
      </c>
      <c r="O56" s="5" t="s">
        <v>14</v>
      </c>
      <c r="T56">
        <f t="shared" si="0"/>
        <v>0</v>
      </c>
      <c r="U56">
        <f t="shared" si="1"/>
        <v>0</v>
      </c>
      <c r="V56">
        <f t="shared" si="2"/>
        <v>0</v>
      </c>
      <c r="W56">
        <f t="shared" si="3"/>
        <v>0</v>
      </c>
      <c r="X56">
        <f t="shared" si="4"/>
        <v>0</v>
      </c>
      <c r="Y56">
        <f t="shared" si="5"/>
        <v>0</v>
      </c>
      <c r="Z56">
        <f t="shared" si="6"/>
        <v>0</v>
      </c>
      <c r="AA56">
        <f t="shared" si="7"/>
        <v>0</v>
      </c>
      <c r="AB56">
        <f t="shared" si="8"/>
        <v>1</v>
      </c>
    </row>
    <row r="57" spans="1:28" ht="15.5" x14ac:dyDescent="0.35">
      <c r="A57" s="4">
        <v>43830</v>
      </c>
      <c r="B57" s="7">
        <v>430</v>
      </c>
      <c r="C57" s="8">
        <v>15580</v>
      </c>
      <c r="D57" s="3">
        <v>975</v>
      </c>
      <c r="E57" s="3">
        <v>855</v>
      </c>
      <c r="F57" s="3">
        <v>520</v>
      </c>
      <c r="G57" s="5">
        <v>38</v>
      </c>
      <c r="H57" s="5">
        <v>22.9</v>
      </c>
      <c r="I57" s="5">
        <v>-0.3</v>
      </c>
      <c r="J57" s="5">
        <v>4.5999999999999996</v>
      </c>
      <c r="K57" s="5">
        <v>96.2</v>
      </c>
      <c r="L57" s="5">
        <v>79</v>
      </c>
      <c r="M57" s="5">
        <v>26.9</v>
      </c>
      <c r="N57" s="5">
        <v>-6.7</v>
      </c>
      <c r="O57" s="5">
        <v>45.7</v>
      </c>
      <c r="T57">
        <f t="shared" si="0"/>
        <v>0</v>
      </c>
      <c r="U57">
        <f t="shared" si="1"/>
        <v>0</v>
      </c>
      <c r="V57">
        <f t="shared" si="2"/>
        <v>0</v>
      </c>
      <c r="W57">
        <f t="shared" si="3"/>
        <v>0</v>
      </c>
      <c r="X57">
        <f t="shared" si="4"/>
        <v>1</v>
      </c>
      <c r="Y57">
        <f t="shared" si="5"/>
        <v>0</v>
      </c>
      <c r="Z57">
        <f t="shared" si="6"/>
        <v>0</v>
      </c>
      <c r="AA57">
        <f t="shared" si="7"/>
        <v>0</v>
      </c>
      <c r="AB57">
        <f t="shared" si="8"/>
        <v>0</v>
      </c>
    </row>
    <row r="58" spans="1:28" ht="15.5" x14ac:dyDescent="0.35">
      <c r="A58" s="4">
        <v>43831</v>
      </c>
      <c r="B58" s="7">
        <v>430</v>
      </c>
      <c r="C58" s="8">
        <v>16440</v>
      </c>
      <c r="D58" s="3">
        <v>976</v>
      </c>
      <c r="E58" s="3">
        <v>818</v>
      </c>
      <c r="F58" s="3">
        <v>772</v>
      </c>
      <c r="G58" s="5">
        <v>32.4</v>
      </c>
      <c r="H58" s="5">
        <v>18.899999999999999</v>
      </c>
      <c r="I58" s="5">
        <v>1.9</v>
      </c>
      <c r="J58" s="5">
        <v>7.8</v>
      </c>
      <c r="K58" s="5">
        <v>99.3</v>
      </c>
      <c r="L58" s="5">
        <v>52</v>
      </c>
      <c r="M58" s="5">
        <v>21.4</v>
      </c>
      <c r="N58" s="5">
        <v>-185</v>
      </c>
      <c r="O58" s="5">
        <v>44.7</v>
      </c>
      <c r="T58">
        <f t="shared" si="0"/>
        <v>0</v>
      </c>
      <c r="U58">
        <f t="shared" si="1"/>
        <v>0</v>
      </c>
      <c r="V58">
        <f t="shared" si="2"/>
        <v>0</v>
      </c>
      <c r="W58">
        <f t="shared" si="3"/>
        <v>0</v>
      </c>
      <c r="X58">
        <f t="shared" si="4"/>
        <v>1</v>
      </c>
      <c r="Y58">
        <f t="shared" si="5"/>
        <v>0</v>
      </c>
      <c r="Z58">
        <f t="shared" si="6"/>
        <v>0</v>
      </c>
      <c r="AA58">
        <f t="shared" si="7"/>
        <v>0</v>
      </c>
      <c r="AB58">
        <f t="shared" si="8"/>
        <v>0</v>
      </c>
    </row>
    <row r="59" spans="1:28" ht="15.5" x14ac:dyDescent="0.35">
      <c r="A59" s="4">
        <v>43832</v>
      </c>
      <c r="B59" s="7">
        <v>530</v>
      </c>
      <c r="C59" s="8">
        <v>17075</v>
      </c>
      <c r="D59" s="3">
        <v>993</v>
      </c>
      <c r="E59" s="3">
        <v>845</v>
      </c>
      <c r="F59" s="3">
        <v>747</v>
      </c>
      <c r="G59" s="5">
        <v>39.200000000000003</v>
      </c>
      <c r="H59" s="5">
        <v>16.5</v>
      </c>
      <c r="I59" s="5">
        <v>1</v>
      </c>
      <c r="J59" s="5">
        <v>3.2</v>
      </c>
      <c r="K59" s="5">
        <v>96.2</v>
      </c>
      <c r="L59" s="5">
        <v>53</v>
      </c>
      <c r="M59" s="5">
        <v>27.7</v>
      </c>
      <c r="N59" s="5">
        <v>42.4</v>
      </c>
      <c r="O59" s="5">
        <v>35.799999999999997</v>
      </c>
      <c r="T59">
        <f t="shared" si="0"/>
        <v>0</v>
      </c>
      <c r="U59">
        <f t="shared" si="1"/>
        <v>0</v>
      </c>
      <c r="V59">
        <f t="shared" si="2"/>
        <v>0</v>
      </c>
      <c r="W59">
        <f t="shared" si="3"/>
        <v>0</v>
      </c>
      <c r="X59">
        <f t="shared" si="4"/>
        <v>1</v>
      </c>
      <c r="Y59">
        <f t="shared" si="5"/>
        <v>0</v>
      </c>
      <c r="Z59">
        <f t="shared" si="6"/>
        <v>0</v>
      </c>
      <c r="AA59">
        <f t="shared" si="7"/>
        <v>1</v>
      </c>
      <c r="AB59">
        <f t="shared" si="8"/>
        <v>0</v>
      </c>
    </row>
    <row r="60" spans="1:28" ht="15.5" x14ac:dyDescent="0.35">
      <c r="A60" s="4">
        <v>43833</v>
      </c>
      <c r="B60" s="7">
        <v>430</v>
      </c>
      <c r="C60" s="8">
        <v>16940</v>
      </c>
      <c r="D60" s="3">
        <v>955</v>
      </c>
      <c r="E60" s="3">
        <v>777</v>
      </c>
      <c r="F60" s="3" t="s">
        <v>14</v>
      </c>
      <c r="G60" s="5">
        <v>34.6</v>
      </c>
      <c r="H60" s="5">
        <v>-12.6</v>
      </c>
      <c r="I60" s="5">
        <v>2.9</v>
      </c>
      <c r="J60" s="5">
        <v>6.6</v>
      </c>
      <c r="K60" s="5">
        <v>91.5</v>
      </c>
      <c r="L60" s="5">
        <v>76</v>
      </c>
      <c r="M60" s="5">
        <v>24.1</v>
      </c>
      <c r="N60" s="5">
        <v>-68.099999999999994</v>
      </c>
      <c r="O60" s="5" t="s">
        <v>14</v>
      </c>
      <c r="T60">
        <f t="shared" si="0"/>
        <v>0</v>
      </c>
      <c r="U60">
        <f t="shared" si="1"/>
        <v>0</v>
      </c>
      <c r="V60">
        <f t="shared" si="2"/>
        <v>0</v>
      </c>
      <c r="W60">
        <f t="shared" si="3"/>
        <v>0</v>
      </c>
      <c r="X60">
        <f t="shared" si="4"/>
        <v>0</v>
      </c>
      <c r="Y60">
        <f t="shared" si="5"/>
        <v>0</v>
      </c>
      <c r="Z60">
        <f t="shared" si="6"/>
        <v>0</v>
      </c>
      <c r="AA60">
        <f t="shared" si="7"/>
        <v>0</v>
      </c>
      <c r="AB60">
        <f t="shared" si="8"/>
        <v>1</v>
      </c>
    </row>
    <row r="61" spans="1:28" ht="15.5" x14ac:dyDescent="0.35">
      <c r="A61" s="4">
        <v>43836</v>
      </c>
      <c r="B61" s="7">
        <v>430</v>
      </c>
      <c r="C61" s="8">
        <v>16575</v>
      </c>
      <c r="D61" s="3">
        <v>950</v>
      </c>
      <c r="E61" s="3">
        <v>692</v>
      </c>
      <c r="F61" s="3" t="s">
        <v>14</v>
      </c>
      <c r="G61" s="5">
        <v>41.8</v>
      </c>
      <c r="H61" s="5">
        <v>0.1</v>
      </c>
      <c r="I61" s="5">
        <v>1.7</v>
      </c>
      <c r="J61" s="5">
        <v>3</v>
      </c>
      <c r="K61" s="5">
        <v>91.5</v>
      </c>
      <c r="L61" s="5">
        <v>70.8</v>
      </c>
      <c r="M61" s="5">
        <v>31.8</v>
      </c>
      <c r="N61" s="5">
        <v>170.3</v>
      </c>
      <c r="O61" s="5" t="s">
        <v>14</v>
      </c>
      <c r="T61">
        <f t="shared" si="0"/>
        <v>0</v>
      </c>
      <c r="U61">
        <f t="shared" si="1"/>
        <v>0</v>
      </c>
      <c r="V61">
        <f t="shared" si="2"/>
        <v>0</v>
      </c>
      <c r="W61">
        <f t="shared" si="3"/>
        <v>0</v>
      </c>
      <c r="X61">
        <f t="shared" si="4"/>
        <v>0</v>
      </c>
      <c r="Y61">
        <f t="shared" si="5"/>
        <v>0</v>
      </c>
      <c r="Z61">
        <f t="shared" si="6"/>
        <v>0</v>
      </c>
      <c r="AA61">
        <f t="shared" si="7"/>
        <v>1</v>
      </c>
      <c r="AB61">
        <f t="shared" si="8"/>
        <v>1</v>
      </c>
    </row>
    <row r="62" spans="1:28" ht="15.5" x14ac:dyDescent="0.35">
      <c r="A62" s="4">
        <v>43837</v>
      </c>
      <c r="B62" s="7">
        <v>430</v>
      </c>
      <c r="C62" s="8">
        <v>16700</v>
      </c>
      <c r="D62" s="3">
        <v>996</v>
      </c>
      <c r="E62" s="3">
        <v>913</v>
      </c>
      <c r="F62" s="3">
        <v>855</v>
      </c>
      <c r="G62" s="5">
        <v>44.7</v>
      </c>
      <c r="H62" s="5">
        <v>11</v>
      </c>
      <c r="I62" s="5">
        <v>-4.0999999999999996</v>
      </c>
      <c r="J62" s="5">
        <v>-0.8</v>
      </c>
      <c r="K62" s="5">
        <v>90.5</v>
      </c>
      <c r="L62" s="5">
        <v>57.5</v>
      </c>
      <c r="M62" s="5">
        <v>36.799999999999997</v>
      </c>
      <c r="N62" s="5">
        <v>18.899999999999999</v>
      </c>
      <c r="O62" s="5">
        <v>1022.4</v>
      </c>
      <c r="T62">
        <f t="shared" si="0"/>
        <v>1</v>
      </c>
      <c r="U62">
        <f t="shared" si="1"/>
        <v>0</v>
      </c>
      <c r="V62">
        <f t="shared" si="2"/>
        <v>1</v>
      </c>
      <c r="W62">
        <f t="shared" si="3"/>
        <v>1</v>
      </c>
      <c r="X62">
        <f t="shared" si="4"/>
        <v>0</v>
      </c>
      <c r="Y62">
        <f t="shared" si="5"/>
        <v>0</v>
      </c>
      <c r="Z62">
        <f t="shared" si="6"/>
        <v>1</v>
      </c>
      <c r="AA62">
        <f t="shared" si="7"/>
        <v>0</v>
      </c>
      <c r="AB62">
        <f t="shared" si="8"/>
        <v>0</v>
      </c>
    </row>
    <row r="63" spans="1:28" ht="15.5" x14ac:dyDescent="0.35">
      <c r="A63" s="4">
        <v>43838</v>
      </c>
      <c r="B63" s="7">
        <v>430</v>
      </c>
      <c r="C63" s="8">
        <v>15315</v>
      </c>
      <c r="D63" s="3">
        <v>992</v>
      </c>
      <c r="E63" s="3">
        <v>976</v>
      </c>
      <c r="F63" s="3">
        <v>895</v>
      </c>
      <c r="G63" s="5">
        <v>46.7</v>
      </c>
      <c r="H63" s="5">
        <v>15.4</v>
      </c>
      <c r="I63" s="5">
        <v>-5.2</v>
      </c>
      <c r="J63" s="5">
        <v>-1.7</v>
      </c>
      <c r="K63" s="5">
        <v>92</v>
      </c>
      <c r="L63" s="5">
        <v>55.5</v>
      </c>
      <c r="M63" s="5">
        <v>38.4</v>
      </c>
      <c r="N63" s="5">
        <v>37.5</v>
      </c>
      <c r="O63" s="5">
        <v>1356.8</v>
      </c>
      <c r="T63">
        <f t="shared" si="0"/>
        <v>1</v>
      </c>
      <c r="U63">
        <f t="shared" si="1"/>
        <v>0</v>
      </c>
      <c r="V63">
        <f t="shared" si="2"/>
        <v>1</v>
      </c>
      <c r="W63">
        <f t="shared" si="3"/>
        <v>1</v>
      </c>
      <c r="X63">
        <f t="shared" si="4"/>
        <v>0</v>
      </c>
      <c r="Y63">
        <f t="shared" si="5"/>
        <v>0</v>
      </c>
      <c r="Z63">
        <f t="shared" si="6"/>
        <v>1</v>
      </c>
      <c r="AA63">
        <f t="shared" si="7"/>
        <v>1</v>
      </c>
      <c r="AB63">
        <f t="shared" si="8"/>
        <v>1</v>
      </c>
    </row>
    <row r="64" spans="1:28" ht="15.5" x14ac:dyDescent="0.35">
      <c r="A64" s="4">
        <v>43839</v>
      </c>
      <c r="B64" s="7">
        <v>430</v>
      </c>
      <c r="C64" s="8">
        <v>15280</v>
      </c>
      <c r="D64" s="3">
        <v>968</v>
      </c>
      <c r="E64" s="3">
        <v>840</v>
      </c>
      <c r="F64" s="3">
        <v>592</v>
      </c>
      <c r="G64" s="5">
        <v>43</v>
      </c>
      <c r="H64" s="5">
        <v>2.5</v>
      </c>
      <c r="I64" s="5">
        <v>-1.5</v>
      </c>
      <c r="J64" s="5">
        <v>1.4</v>
      </c>
      <c r="K64" s="5">
        <v>9.09</v>
      </c>
      <c r="L64" s="5">
        <v>65</v>
      </c>
      <c r="M64" s="5">
        <v>32.4</v>
      </c>
      <c r="N64" s="5">
        <v>161.30000000000001</v>
      </c>
      <c r="O64" s="5">
        <v>67</v>
      </c>
      <c r="T64">
        <f t="shared" si="0"/>
        <v>1</v>
      </c>
      <c r="U64">
        <f t="shared" si="1"/>
        <v>0</v>
      </c>
      <c r="V64">
        <f t="shared" si="2"/>
        <v>0</v>
      </c>
      <c r="W64">
        <f t="shared" si="3"/>
        <v>0</v>
      </c>
      <c r="X64">
        <f t="shared" si="4"/>
        <v>0</v>
      </c>
      <c r="Y64">
        <f t="shared" si="5"/>
        <v>0</v>
      </c>
      <c r="Z64">
        <f t="shared" si="6"/>
        <v>0</v>
      </c>
      <c r="AA64">
        <f t="shared" si="7"/>
        <v>1</v>
      </c>
      <c r="AB64">
        <f t="shared" si="8"/>
        <v>0</v>
      </c>
    </row>
    <row r="65" spans="1:28" ht="15.5" x14ac:dyDescent="0.35">
      <c r="A65" s="4">
        <v>43840</v>
      </c>
      <c r="B65" s="7">
        <v>530</v>
      </c>
      <c r="C65" s="8">
        <v>16440</v>
      </c>
      <c r="D65" s="3">
        <v>989</v>
      </c>
      <c r="E65" s="3">
        <v>870</v>
      </c>
      <c r="F65" s="3">
        <v>525</v>
      </c>
      <c r="G65" s="5">
        <v>44.8</v>
      </c>
      <c r="H65" s="5">
        <v>8.6999999999999993</v>
      </c>
      <c r="I65" s="5">
        <v>-1.5</v>
      </c>
      <c r="J65" s="5">
        <v>0.7</v>
      </c>
      <c r="K65" s="5">
        <v>92.2</v>
      </c>
      <c r="L65" s="5">
        <v>55</v>
      </c>
      <c r="M65" s="5">
        <v>31</v>
      </c>
      <c r="N65" s="5">
        <v>-21.5</v>
      </c>
      <c r="O65" s="5">
        <v>21.5</v>
      </c>
      <c r="T65">
        <f t="shared" si="0"/>
        <v>1</v>
      </c>
      <c r="U65">
        <f t="shared" si="1"/>
        <v>0</v>
      </c>
      <c r="V65">
        <f t="shared" si="2"/>
        <v>0</v>
      </c>
      <c r="W65">
        <f t="shared" si="3"/>
        <v>1</v>
      </c>
      <c r="X65">
        <f t="shared" si="4"/>
        <v>0</v>
      </c>
      <c r="Y65">
        <f t="shared" si="5"/>
        <v>0</v>
      </c>
      <c r="Z65">
        <f t="shared" si="6"/>
        <v>0</v>
      </c>
      <c r="AA65">
        <f t="shared" si="7"/>
        <v>0</v>
      </c>
      <c r="AB65">
        <f t="shared" si="8"/>
        <v>0</v>
      </c>
    </row>
    <row r="66" spans="1:28" ht="15.5" x14ac:dyDescent="0.35">
      <c r="A66" s="4">
        <v>43843</v>
      </c>
      <c r="B66" s="7">
        <v>430</v>
      </c>
      <c r="C66" s="8">
        <v>16105</v>
      </c>
      <c r="D66" s="3">
        <v>969</v>
      </c>
      <c r="E66" s="3">
        <v>866</v>
      </c>
      <c r="F66" s="3" t="s">
        <v>14</v>
      </c>
      <c r="G66" s="5">
        <v>30.8</v>
      </c>
      <c r="H66" s="5">
        <v>-6.7</v>
      </c>
      <c r="I66" s="5">
        <v>3.9</v>
      </c>
      <c r="J66" s="5">
        <v>7.6</v>
      </c>
      <c r="K66" s="5">
        <v>91.1</v>
      </c>
      <c r="L66" s="5">
        <v>77</v>
      </c>
      <c r="M66" s="5">
        <v>24</v>
      </c>
      <c r="N66" s="5">
        <v>-130.9</v>
      </c>
      <c r="O66" s="5">
        <v>1.1000000000000001</v>
      </c>
      <c r="T66">
        <f t="shared" si="0"/>
        <v>0</v>
      </c>
      <c r="U66">
        <f t="shared" si="1"/>
        <v>0</v>
      </c>
      <c r="V66">
        <f t="shared" si="2"/>
        <v>0</v>
      </c>
      <c r="W66">
        <f t="shared" si="3"/>
        <v>0</v>
      </c>
      <c r="X66">
        <f t="shared" si="4"/>
        <v>0</v>
      </c>
      <c r="Y66">
        <f t="shared" si="5"/>
        <v>0</v>
      </c>
      <c r="Z66">
        <f t="shared" si="6"/>
        <v>0</v>
      </c>
      <c r="AA66">
        <f t="shared" si="7"/>
        <v>0</v>
      </c>
      <c r="AB66">
        <f t="shared" si="8"/>
        <v>0</v>
      </c>
    </row>
    <row r="67" spans="1:28" ht="15.5" x14ac:dyDescent="0.35">
      <c r="A67" s="4">
        <v>43844</v>
      </c>
      <c r="B67" s="7">
        <v>430</v>
      </c>
      <c r="C67" s="8">
        <v>18705</v>
      </c>
      <c r="D67" s="3">
        <v>977</v>
      </c>
      <c r="E67" s="3">
        <v>920</v>
      </c>
      <c r="F67" s="3">
        <v>375</v>
      </c>
      <c r="G67" s="5">
        <v>28.8</v>
      </c>
      <c r="H67" s="5">
        <v>-7.3</v>
      </c>
      <c r="I67" s="5">
        <v>3.3</v>
      </c>
      <c r="J67" s="5">
        <v>10.5</v>
      </c>
      <c r="K67" s="5">
        <v>92.6</v>
      </c>
      <c r="L67" s="5">
        <v>78</v>
      </c>
      <c r="M67" s="5">
        <v>23.8</v>
      </c>
      <c r="N67" s="5">
        <v>-173.8</v>
      </c>
      <c r="O67" s="5">
        <v>10.7</v>
      </c>
      <c r="T67">
        <f t="shared" ref="T67:T130" si="9">IF(G67&gt;42,1,0)</f>
        <v>0</v>
      </c>
      <c r="U67">
        <f t="shared" ref="U67:U130" si="10">IF(H67&gt;28,1,0)</f>
        <v>0</v>
      </c>
      <c r="V67">
        <f t="shared" ref="V67:V130" si="11">IF(I67&lt;-2,1,0)</f>
        <v>0</v>
      </c>
      <c r="W67">
        <f t="shared" ref="W67:W130" si="12">IF( J67&lt;1,1,0)</f>
        <v>0</v>
      </c>
      <c r="X67">
        <f t="shared" ref="X67:X130" si="13">IF(K67&gt;95.5,1,0)</f>
        <v>0</v>
      </c>
      <c r="Y67">
        <f t="shared" ref="Y67:Y130" si="14">IF(L67&lt;34,1,0)</f>
        <v>0</v>
      </c>
      <c r="Z67">
        <f t="shared" ref="Z67:Z130" si="15">IF(M67&gt;35,1,0)</f>
        <v>0</v>
      </c>
      <c r="AA67">
        <f t="shared" ref="AA67:AA130" si="16">IF(N67&gt;19,1,0)</f>
        <v>0</v>
      </c>
      <c r="AB67">
        <f t="shared" ref="AB67:AB130" si="17">IF(O67&gt;1300,1,0)</f>
        <v>0</v>
      </c>
    </row>
    <row r="68" spans="1:28" ht="15.5" x14ac:dyDescent="0.35">
      <c r="A68" s="4">
        <v>43845</v>
      </c>
      <c r="B68" s="7">
        <v>530</v>
      </c>
      <c r="C68" s="8">
        <v>18790</v>
      </c>
      <c r="D68" s="3">
        <v>972</v>
      </c>
      <c r="E68" s="3">
        <v>848</v>
      </c>
      <c r="F68" s="3" t="s">
        <v>14</v>
      </c>
      <c r="G68" s="5">
        <v>29.2</v>
      </c>
      <c r="H68" s="5">
        <v>-7.5</v>
      </c>
      <c r="I68" s="5">
        <v>5.5</v>
      </c>
      <c r="J68" s="5">
        <v>8.5</v>
      </c>
      <c r="K68" s="5">
        <v>92.8</v>
      </c>
      <c r="L68" s="5">
        <v>79</v>
      </c>
      <c r="M68" s="5">
        <v>22.9</v>
      </c>
      <c r="N68" s="5">
        <v>-232.9</v>
      </c>
      <c r="O68" s="5">
        <v>2.7</v>
      </c>
      <c r="T68">
        <f t="shared" si="9"/>
        <v>0</v>
      </c>
      <c r="U68">
        <f t="shared" si="10"/>
        <v>0</v>
      </c>
      <c r="V68">
        <f t="shared" si="11"/>
        <v>0</v>
      </c>
      <c r="W68">
        <f t="shared" si="12"/>
        <v>0</v>
      </c>
      <c r="X68">
        <f t="shared" si="13"/>
        <v>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0</v>
      </c>
    </row>
    <row r="69" spans="1:28" ht="15.5" x14ac:dyDescent="0.35">
      <c r="A69" s="4">
        <v>43846</v>
      </c>
      <c r="B69" s="7">
        <v>430</v>
      </c>
      <c r="C69" s="8">
        <v>18760</v>
      </c>
      <c r="D69" s="3">
        <v>919</v>
      </c>
      <c r="E69" s="3">
        <v>740</v>
      </c>
      <c r="F69" s="3" t="s">
        <v>14</v>
      </c>
      <c r="G69" s="5">
        <v>26.4</v>
      </c>
      <c r="H69" s="5">
        <v>5.5</v>
      </c>
      <c r="I69" s="5">
        <v>9.5</v>
      </c>
      <c r="J69" s="5">
        <v>11.9</v>
      </c>
      <c r="K69" s="5">
        <v>92.2</v>
      </c>
      <c r="L69" s="5">
        <v>63</v>
      </c>
      <c r="M69" s="5">
        <v>20.100000000000001</v>
      </c>
      <c r="N69" s="5">
        <v>-395.7</v>
      </c>
      <c r="O69" s="5" t="s">
        <v>14</v>
      </c>
      <c r="T69">
        <f t="shared" si="9"/>
        <v>0</v>
      </c>
      <c r="U69">
        <f t="shared" si="10"/>
        <v>0</v>
      </c>
      <c r="V69">
        <f t="shared" si="11"/>
        <v>0</v>
      </c>
      <c r="W69">
        <f t="shared" si="12"/>
        <v>0</v>
      </c>
      <c r="X69">
        <f t="shared" si="13"/>
        <v>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1</v>
      </c>
    </row>
    <row r="70" spans="1:28" ht="15.5" x14ac:dyDescent="0.35">
      <c r="A70" s="4">
        <v>43847</v>
      </c>
      <c r="B70" s="7">
        <v>430</v>
      </c>
      <c r="C70" s="8">
        <v>18600</v>
      </c>
      <c r="D70" s="3">
        <v>915</v>
      </c>
      <c r="E70" s="3">
        <v>618</v>
      </c>
      <c r="F70" s="3" t="s">
        <v>14</v>
      </c>
      <c r="G70" s="5">
        <v>22.4</v>
      </c>
      <c r="H70" s="5">
        <v>-4.9000000000000004</v>
      </c>
      <c r="I70" s="5">
        <v>12.6</v>
      </c>
      <c r="J70" s="5">
        <v>1</v>
      </c>
      <c r="K70" s="5">
        <v>90.5</v>
      </c>
      <c r="L70" s="5">
        <v>83</v>
      </c>
      <c r="M70" s="5">
        <v>12.2</v>
      </c>
      <c r="N70" s="5">
        <v>-375.9</v>
      </c>
      <c r="O70" s="5" t="s">
        <v>14</v>
      </c>
      <c r="T70">
        <f t="shared" si="9"/>
        <v>0</v>
      </c>
      <c r="U70">
        <f t="shared" si="10"/>
        <v>0</v>
      </c>
      <c r="V70">
        <f t="shared" si="11"/>
        <v>0</v>
      </c>
      <c r="W70">
        <f t="shared" si="12"/>
        <v>0</v>
      </c>
      <c r="X70">
        <f t="shared" si="13"/>
        <v>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1</v>
      </c>
    </row>
    <row r="71" spans="1:28" ht="15.5" x14ac:dyDescent="0.35">
      <c r="A71" s="4">
        <v>43850</v>
      </c>
      <c r="B71" s="7">
        <v>2330</v>
      </c>
      <c r="C71" s="8">
        <v>16650</v>
      </c>
      <c r="D71" s="3">
        <v>990</v>
      </c>
      <c r="E71" s="3">
        <v>865</v>
      </c>
      <c r="F71" s="3">
        <v>590</v>
      </c>
      <c r="G71" s="5">
        <v>41.8</v>
      </c>
      <c r="H71" s="5">
        <v>16.5</v>
      </c>
      <c r="I71" s="5">
        <v>-1.8</v>
      </c>
      <c r="J71" s="5">
        <v>2.4</v>
      </c>
      <c r="K71" s="5">
        <v>94.6</v>
      </c>
      <c r="L71" s="5">
        <v>57</v>
      </c>
      <c r="M71" s="5">
        <v>31.6</v>
      </c>
      <c r="N71" s="5">
        <v>28.4</v>
      </c>
      <c r="O71" s="5">
        <v>438</v>
      </c>
      <c r="T71">
        <f t="shared" si="9"/>
        <v>0</v>
      </c>
      <c r="U71">
        <f t="shared" si="10"/>
        <v>0</v>
      </c>
      <c r="V71">
        <f t="shared" si="11"/>
        <v>0</v>
      </c>
      <c r="W71">
        <f t="shared" si="12"/>
        <v>0</v>
      </c>
      <c r="X71">
        <f t="shared" si="13"/>
        <v>0</v>
      </c>
      <c r="Y71">
        <f t="shared" si="14"/>
        <v>0</v>
      </c>
      <c r="Z71">
        <f t="shared" si="15"/>
        <v>0</v>
      </c>
      <c r="AA71">
        <f t="shared" si="16"/>
        <v>1</v>
      </c>
      <c r="AB71">
        <f t="shared" si="17"/>
        <v>0</v>
      </c>
    </row>
    <row r="72" spans="1:28" ht="15.5" x14ac:dyDescent="0.35">
      <c r="A72" s="4">
        <v>43851</v>
      </c>
      <c r="B72" s="7">
        <v>2330</v>
      </c>
      <c r="C72" s="8">
        <v>16775</v>
      </c>
      <c r="D72" s="3">
        <v>887</v>
      </c>
      <c r="E72" s="3">
        <v>654</v>
      </c>
      <c r="F72" s="3" t="s">
        <v>14</v>
      </c>
      <c r="G72" s="5">
        <v>37.799999999999997</v>
      </c>
      <c r="H72" s="5">
        <v>-5.3</v>
      </c>
      <c r="I72" s="5">
        <v>4.5999999999999996</v>
      </c>
      <c r="J72" s="5">
        <v>5.5</v>
      </c>
      <c r="K72" s="5">
        <v>92.8</v>
      </c>
      <c r="L72" s="5">
        <v>81</v>
      </c>
      <c r="M72" s="5">
        <v>29.1</v>
      </c>
      <c r="N72" s="5">
        <v>-48.7</v>
      </c>
      <c r="O72" s="5" t="s">
        <v>14</v>
      </c>
      <c r="T72">
        <f t="shared" si="9"/>
        <v>0</v>
      </c>
      <c r="U72">
        <f t="shared" si="10"/>
        <v>0</v>
      </c>
      <c r="V72">
        <f t="shared" si="11"/>
        <v>0</v>
      </c>
      <c r="W72">
        <f t="shared" si="12"/>
        <v>0</v>
      </c>
      <c r="X72">
        <f t="shared" si="13"/>
        <v>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1</v>
      </c>
    </row>
    <row r="73" spans="1:28" ht="15.5" x14ac:dyDescent="0.35">
      <c r="A73" s="4">
        <v>43852</v>
      </c>
      <c r="B73" s="7">
        <v>2330</v>
      </c>
      <c r="C73" s="8">
        <v>16600</v>
      </c>
      <c r="D73" s="3">
        <v>895</v>
      </c>
      <c r="E73" s="3">
        <v>670</v>
      </c>
      <c r="F73" s="3" t="s">
        <v>14</v>
      </c>
      <c r="G73" s="5">
        <v>30</v>
      </c>
      <c r="H73" s="5">
        <v>-13.5</v>
      </c>
      <c r="I73" s="5">
        <v>8.1999999999999993</v>
      </c>
      <c r="J73" s="5">
        <v>8.5</v>
      </c>
      <c r="K73" s="5">
        <v>96.5</v>
      </c>
      <c r="L73" s="5">
        <v>87</v>
      </c>
      <c r="M73" s="5">
        <v>24.5</v>
      </c>
      <c r="N73" s="5">
        <v>-402.1</v>
      </c>
      <c r="O73" s="5" t="s">
        <v>14</v>
      </c>
      <c r="T73">
        <f t="shared" si="9"/>
        <v>0</v>
      </c>
      <c r="U73">
        <f t="shared" si="10"/>
        <v>0</v>
      </c>
      <c r="V73">
        <f t="shared" si="11"/>
        <v>0</v>
      </c>
      <c r="W73">
        <f t="shared" si="12"/>
        <v>0</v>
      </c>
      <c r="X73">
        <f t="shared" si="13"/>
        <v>1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1</v>
      </c>
    </row>
    <row r="74" spans="1:28" ht="15.5" x14ac:dyDescent="0.35">
      <c r="A74" s="4">
        <v>43853</v>
      </c>
      <c r="B74" s="7">
        <v>2330</v>
      </c>
      <c r="C74" s="8">
        <v>16460</v>
      </c>
      <c r="D74" s="3">
        <v>980</v>
      </c>
      <c r="E74" s="3">
        <v>845</v>
      </c>
      <c r="F74" s="3">
        <v>570</v>
      </c>
      <c r="G74" s="5">
        <v>39.799999999999997</v>
      </c>
      <c r="H74" s="5">
        <v>-7.9</v>
      </c>
      <c r="I74" s="5">
        <v>-1.9</v>
      </c>
      <c r="J74" s="5">
        <v>3.6</v>
      </c>
      <c r="K74" s="5">
        <v>92.8</v>
      </c>
      <c r="L74" s="5">
        <v>75</v>
      </c>
      <c r="M74" s="5">
        <v>30.2</v>
      </c>
      <c r="N74" s="5">
        <v>29</v>
      </c>
      <c r="O74" s="5">
        <v>140.9</v>
      </c>
      <c r="T74">
        <f t="shared" si="9"/>
        <v>0</v>
      </c>
      <c r="U74">
        <f t="shared" si="10"/>
        <v>0</v>
      </c>
      <c r="V74">
        <f t="shared" si="11"/>
        <v>0</v>
      </c>
      <c r="W74">
        <f t="shared" si="12"/>
        <v>0</v>
      </c>
      <c r="X74">
        <f t="shared" si="13"/>
        <v>0</v>
      </c>
      <c r="Y74">
        <f t="shared" si="14"/>
        <v>0</v>
      </c>
      <c r="Z74">
        <f t="shared" si="15"/>
        <v>0</v>
      </c>
      <c r="AA74">
        <f t="shared" si="16"/>
        <v>1</v>
      </c>
      <c r="AB74">
        <f t="shared" si="17"/>
        <v>0</v>
      </c>
    </row>
    <row r="75" spans="1:28" ht="15.5" x14ac:dyDescent="0.35">
      <c r="A75" s="4">
        <v>43857</v>
      </c>
      <c r="B75" s="7">
        <v>2330</v>
      </c>
      <c r="C75" s="8">
        <v>15480</v>
      </c>
      <c r="D75" s="3">
        <v>975</v>
      </c>
      <c r="E75" s="3">
        <v>942</v>
      </c>
      <c r="F75" s="3">
        <v>908</v>
      </c>
      <c r="G75" s="5">
        <v>34.4</v>
      </c>
      <c r="H75" s="5">
        <v>0.7</v>
      </c>
      <c r="I75" s="5">
        <v>-0.7</v>
      </c>
      <c r="J75" s="5">
        <v>6.1</v>
      </c>
      <c r="K75" s="5">
        <v>93.4</v>
      </c>
      <c r="L75" s="5">
        <v>61</v>
      </c>
      <c r="M75" s="5">
        <v>26.1</v>
      </c>
      <c r="N75" s="5">
        <v>-262.3</v>
      </c>
      <c r="O75" s="5">
        <v>144.80000000000001</v>
      </c>
      <c r="T75">
        <f t="shared" si="9"/>
        <v>0</v>
      </c>
      <c r="U75">
        <f t="shared" si="10"/>
        <v>0</v>
      </c>
      <c r="V75">
        <f t="shared" si="11"/>
        <v>0</v>
      </c>
      <c r="W75">
        <f t="shared" si="12"/>
        <v>0</v>
      </c>
      <c r="X75">
        <f t="shared" si="13"/>
        <v>0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0</v>
      </c>
    </row>
    <row r="76" spans="1:28" ht="15.5" x14ac:dyDescent="0.35">
      <c r="A76" s="4">
        <v>43858</v>
      </c>
      <c r="B76" s="7">
        <v>2330</v>
      </c>
      <c r="C76" s="8">
        <v>14965</v>
      </c>
      <c r="D76" s="3">
        <v>921</v>
      </c>
      <c r="E76" s="3">
        <v>905</v>
      </c>
      <c r="F76" s="3" t="s">
        <v>14</v>
      </c>
      <c r="G76" s="5">
        <v>37.200000000000003</v>
      </c>
      <c r="H76" s="5">
        <v>-1.3</v>
      </c>
      <c r="I76" s="5">
        <v>0.6</v>
      </c>
      <c r="J76" s="5">
        <v>4.5</v>
      </c>
      <c r="K76" s="5">
        <v>93.2</v>
      </c>
      <c r="L76" s="5">
        <v>68</v>
      </c>
      <c r="M76" s="5">
        <v>25.7</v>
      </c>
      <c r="N76" s="5">
        <v>42.5</v>
      </c>
      <c r="O76" s="5">
        <v>27</v>
      </c>
      <c r="T76">
        <f t="shared" si="9"/>
        <v>0</v>
      </c>
      <c r="U76">
        <f t="shared" si="10"/>
        <v>0</v>
      </c>
      <c r="V76">
        <f t="shared" si="11"/>
        <v>0</v>
      </c>
      <c r="W76">
        <f t="shared" si="12"/>
        <v>0</v>
      </c>
      <c r="X76">
        <f t="shared" si="13"/>
        <v>0</v>
      </c>
      <c r="Y76">
        <f t="shared" si="14"/>
        <v>0</v>
      </c>
      <c r="Z76">
        <f t="shared" si="15"/>
        <v>0</v>
      </c>
      <c r="AA76">
        <f t="shared" si="16"/>
        <v>1</v>
      </c>
      <c r="AB76">
        <f t="shared" si="17"/>
        <v>0</v>
      </c>
    </row>
    <row r="77" spans="1:28" ht="15.5" x14ac:dyDescent="0.35">
      <c r="A77" s="4">
        <v>43859</v>
      </c>
      <c r="B77" s="7">
        <v>2330</v>
      </c>
      <c r="C77" s="8">
        <v>15600</v>
      </c>
      <c r="D77" s="3">
        <v>952</v>
      </c>
      <c r="E77" s="3">
        <v>748</v>
      </c>
      <c r="F77" s="3" t="s">
        <v>14</v>
      </c>
      <c r="G77" s="5">
        <v>33.4</v>
      </c>
      <c r="H77" s="5">
        <v>2.7</v>
      </c>
      <c r="I77" s="5">
        <v>4.8</v>
      </c>
      <c r="J77" s="5">
        <v>7.7</v>
      </c>
      <c r="K77" s="5">
        <v>92.9</v>
      </c>
      <c r="L77" s="5">
        <v>74</v>
      </c>
      <c r="M77" s="5">
        <v>21.8</v>
      </c>
      <c r="N77" s="5">
        <v>-258.60000000000002</v>
      </c>
      <c r="O77" s="5" t="s">
        <v>14</v>
      </c>
      <c r="T77">
        <f t="shared" si="9"/>
        <v>0</v>
      </c>
      <c r="U77">
        <f t="shared" si="10"/>
        <v>0</v>
      </c>
      <c r="V77">
        <f t="shared" si="11"/>
        <v>0</v>
      </c>
      <c r="W77">
        <f t="shared" si="12"/>
        <v>0</v>
      </c>
      <c r="X77">
        <f t="shared" si="13"/>
        <v>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1</v>
      </c>
    </row>
    <row r="78" spans="1:28" ht="15.5" x14ac:dyDescent="0.35">
      <c r="A78" s="4">
        <v>43860</v>
      </c>
      <c r="B78" s="7">
        <v>2330</v>
      </c>
      <c r="C78" s="8">
        <v>15470</v>
      </c>
      <c r="D78" s="3">
        <v>961</v>
      </c>
      <c r="E78" s="3">
        <v>770</v>
      </c>
      <c r="F78" s="3" t="s">
        <v>14</v>
      </c>
      <c r="G78" s="5">
        <v>19.8</v>
      </c>
      <c r="H78" s="5">
        <v>-10.9</v>
      </c>
      <c r="I78" s="5">
        <v>2.8</v>
      </c>
      <c r="J78" s="5">
        <v>14.1</v>
      </c>
      <c r="K78" s="5">
        <v>94.8</v>
      </c>
      <c r="L78" s="5">
        <v>85</v>
      </c>
      <c r="M78" s="5">
        <v>7.1</v>
      </c>
      <c r="N78" s="5">
        <v>-597.29999999999995</v>
      </c>
      <c r="O78" s="5" t="s">
        <v>14</v>
      </c>
      <c r="T78">
        <f t="shared" si="9"/>
        <v>0</v>
      </c>
      <c r="U78">
        <f t="shared" si="10"/>
        <v>0</v>
      </c>
      <c r="V78">
        <f t="shared" si="11"/>
        <v>0</v>
      </c>
      <c r="W78">
        <f t="shared" si="12"/>
        <v>0</v>
      </c>
      <c r="X78">
        <f t="shared" si="13"/>
        <v>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1</v>
      </c>
    </row>
    <row r="79" spans="1:28" ht="15.5" x14ac:dyDescent="0.35">
      <c r="A79" s="4">
        <v>43863</v>
      </c>
      <c r="B79" s="7">
        <v>2330</v>
      </c>
      <c r="C79" s="8">
        <v>18070</v>
      </c>
      <c r="D79" s="3">
        <v>970</v>
      </c>
      <c r="E79" s="3">
        <v>850</v>
      </c>
      <c r="F79" s="3">
        <v>350</v>
      </c>
      <c r="G79" s="5">
        <v>35.799999999999997</v>
      </c>
      <c r="H79" s="5">
        <v>8.9</v>
      </c>
      <c r="I79" s="5">
        <v>2.2999999999999998</v>
      </c>
      <c r="J79" s="5">
        <v>5</v>
      </c>
      <c r="K79" s="5">
        <v>93</v>
      </c>
      <c r="L79" s="5">
        <v>56</v>
      </c>
      <c r="M79" s="5">
        <v>27.3</v>
      </c>
      <c r="N79" s="5">
        <v>-241.8</v>
      </c>
      <c r="O79" s="5">
        <v>20.100000000000001</v>
      </c>
      <c r="T79">
        <f t="shared" si="9"/>
        <v>0</v>
      </c>
      <c r="U79">
        <f t="shared" si="10"/>
        <v>0</v>
      </c>
      <c r="V79">
        <f t="shared" si="11"/>
        <v>0</v>
      </c>
      <c r="W79">
        <f t="shared" si="12"/>
        <v>0</v>
      </c>
      <c r="X79">
        <f t="shared" si="13"/>
        <v>0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0</v>
      </c>
    </row>
    <row r="80" spans="1:28" ht="15.5" x14ac:dyDescent="0.35">
      <c r="A80" s="4">
        <v>43864</v>
      </c>
      <c r="B80" s="7">
        <v>2330</v>
      </c>
      <c r="C80" s="8">
        <v>17660</v>
      </c>
      <c r="D80" s="3">
        <v>978</v>
      </c>
      <c r="E80" s="3">
        <v>930</v>
      </c>
      <c r="F80" s="3">
        <v>360</v>
      </c>
      <c r="G80" s="5">
        <v>34.200000000000003</v>
      </c>
      <c r="H80" s="5">
        <v>3.3</v>
      </c>
      <c r="I80" s="5">
        <v>2.8</v>
      </c>
      <c r="J80" s="5">
        <v>5.9</v>
      </c>
      <c r="K80" s="5">
        <v>93.2</v>
      </c>
      <c r="L80" s="5">
        <v>64</v>
      </c>
      <c r="M80" s="5">
        <v>27.8</v>
      </c>
      <c r="N80" s="5">
        <v>-97</v>
      </c>
      <c r="O80" s="5">
        <v>30.6</v>
      </c>
      <c r="T80">
        <f t="shared" si="9"/>
        <v>0</v>
      </c>
      <c r="U80">
        <f t="shared" si="10"/>
        <v>0</v>
      </c>
      <c r="V80">
        <f t="shared" si="11"/>
        <v>0</v>
      </c>
      <c r="W80">
        <f t="shared" si="12"/>
        <v>0</v>
      </c>
      <c r="X80">
        <f t="shared" si="13"/>
        <v>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0</v>
      </c>
    </row>
    <row r="81" spans="1:28" ht="15.5" x14ac:dyDescent="0.35">
      <c r="A81" s="4">
        <v>43866</v>
      </c>
      <c r="B81" s="7">
        <v>2330</v>
      </c>
      <c r="C81" s="8">
        <v>18160</v>
      </c>
      <c r="D81" s="3">
        <v>968</v>
      </c>
      <c r="E81" s="3">
        <v>820</v>
      </c>
      <c r="F81" s="3" t="s">
        <v>14</v>
      </c>
      <c r="G81" s="5">
        <v>30.8</v>
      </c>
      <c r="H81" s="5">
        <v>-1.5</v>
      </c>
      <c r="I81" s="5">
        <v>4.4000000000000004</v>
      </c>
      <c r="J81" s="5">
        <v>8</v>
      </c>
      <c r="K81" s="5">
        <v>94.9</v>
      </c>
      <c r="L81" s="5">
        <v>74</v>
      </c>
      <c r="M81" s="5">
        <v>24.5</v>
      </c>
      <c r="N81" s="5">
        <v>-232.6</v>
      </c>
      <c r="O81" s="5">
        <v>17.8</v>
      </c>
      <c r="T81">
        <f t="shared" si="9"/>
        <v>0</v>
      </c>
      <c r="U81">
        <f t="shared" si="10"/>
        <v>0</v>
      </c>
      <c r="V81">
        <f t="shared" si="11"/>
        <v>0</v>
      </c>
      <c r="W81">
        <f t="shared" si="12"/>
        <v>0</v>
      </c>
      <c r="X81">
        <f t="shared" si="13"/>
        <v>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0</v>
      </c>
    </row>
    <row r="82" spans="1:28" ht="15.5" x14ac:dyDescent="0.35">
      <c r="A82" s="4">
        <v>43866</v>
      </c>
      <c r="B82" s="7">
        <v>2330</v>
      </c>
      <c r="C82" s="8">
        <v>18300</v>
      </c>
      <c r="D82" s="3">
        <v>975</v>
      </c>
      <c r="E82" s="3">
        <v>875</v>
      </c>
      <c r="F82" s="3">
        <v>420</v>
      </c>
      <c r="G82" s="5">
        <v>29.6</v>
      </c>
      <c r="H82" s="5">
        <v>8.9</v>
      </c>
      <c r="I82" s="5">
        <v>4</v>
      </c>
      <c r="J82" s="5">
        <v>8.6</v>
      </c>
      <c r="K82" s="5">
        <v>93.1</v>
      </c>
      <c r="L82" s="5">
        <v>49</v>
      </c>
      <c r="M82" s="5">
        <v>25</v>
      </c>
      <c r="N82" s="5">
        <v>-327.9</v>
      </c>
      <c r="O82" s="5">
        <v>27.2</v>
      </c>
      <c r="T82">
        <f t="shared" si="9"/>
        <v>0</v>
      </c>
      <c r="U82">
        <f t="shared" si="10"/>
        <v>0</v>
      </c>
      <c r="V82">
        <f t="shared" si="11"/>
        <v>0</v>
      </c>
      <c r="W82">
        <f t="shared" si="12"/>
        <v>0</v>
      </c>
      <c r="X82">
        <f t="shared" si="13"/>
        <v>0</v>
      </c>
      <c r="Y82">
        <f t="shared" si="14"/>
        <v>0</v>
      </c>
      <c r="Z82">
        <f t="shared" si="15"/>
        <v>0</v>
      </c>
      <c r="AA82">
        <f t="shared" si="16"/>
        <v>0</v>
      </c>
      <c r="AB82">
        <f t="shared" si="17"/>
        <v>0</v>
      </c>
    </row>
    <row r="83" spans="1:28" ht="15.5" x14ac:dyDescent="0.35">
      <c r="A83" s="4">
        <v>43867</v>
      </c>
      <c r="B83" s="7">
        <v>2330</v>
      </c>
      <c r="C83" s="8">
        <v>18365</v>
      </c>
      <c r="D83" s="3">
        <v>970</v>
      </c>
      <c r="E83" s="3">
        <v>776</v>
      </c>
      <c r="F83" s="3" t="s">
        <v>14</v>
      </c>
      <c r="G83" s="5">
        <v>19.8</v>
      </c>
      <c r="H83" s="5">
        <v>-15.5</v>
      </c>
      <c r="I83" s="5">
        <v>5.6</v>
      </c>
      <c r="J83" s="5">
        <v>14.9</v>
      </c>
      <c r="K83" s="5">
        <v>91.7</v>
      </c>
      <c r="L83" s="5">
        <v>86</v>
      </c>
      <c r="M83" s="5">
        <v>10.4</v>
      </c>
      <c r="N83" s="5">
        <v>-466.9</v>
      </c>
      <c r="O83" s="5" t="s">
        <v>14</v>
      </c>
      <c r="T83">
        <f t="shared" si="9"/>
        <v>0</v>
      </c>
      <c r="U83">
        <f t="shared" si="10"/>
        <v>0</v>
      </c>
      <c r="V83">
        <f t="shared" si="11"/>
        <v>0</v>
      </c>
      <c r="W83">
        <f t="shared" si="12"/>
        <v>0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1</v>
      </c>
    </row>
    <row r="84" spans="1:28" ht="15.5" x14ac:dyDescent="0.35">
      <c r="A84" s="4">
        <v>43870</v>
      </c>
      <c r="B84" s="7">
        <v>2330</v>
      </c>
      <c r="C84" s="8">
        <v>18440</v>
      </c>
      <c r="D84" s="3">
        <v>955</v>
      </c>
      <c r="E84" s="3">
        <v>845</v>
      </c>
      <c r="F84" s="3" t="s">
        <v>14</v>
      </c>
      <c r="G84" s="5">
        <v>31</v>
      </c>
      <c r="H84" s="5">
        <v>5.0999999999999996</v>
      </c>
      <c r="I84" s="5">
        <v>6.5</v>
      </c>
      <c r="J84" s="5">
        <v>7.4</v>
      </c>
      <c r="K84" s="5">
        <v>94.5</v>
      </c>
      <c r="L84" s="5">
        <v>60</v>
      </c>
      <c r="M84" s="5">
        <v>24.2</v>
      </c>
      <c r="N84" s="5">
        <v>-293.3</v>
      </c>
      <c r="O84" s="5">
        <v>0.6</v>
      </c>
      <c r="T84">
        <f t="shared" si="9"/>
        <v>0</v>
      </c>
      <c r="U84">
        <f t="shared" si="10"/>
        <v>0</v>
      </c>
      <c r="V84">
        <f t="shared" si="11"/>
        <v>0</v>
      </c>
      <c r="W84">
        <f t="shared" si="12"/>
        <v>0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</row>
    <row r="85" spans="1:28" ht="15.5" x14ac:dyDescent="0.35">
      <c r="A85" s="4">
        <v>43970</v>
      </c>
      <c r="B85" s="7">
        <v>530</v>
      </c>
      <c r="C85" s="8">
        <v>14850</v>
      </c>
      <c r="D85" s="3">
        <v>941</v>
      </c>
      <c r="E85" s="3">
        <v>873</v>
      </c>
      <c r="F85" s="3">
        <v>787</v>
      </c>
      <c r="G85" s="5">
        <v>41.8</v>
      </c>
      <c r="H85" s="5">
        <v>30.1</v>
      </c>
      <c r="I85" s="5">
        <v>-4.8</v>
      </c>
      <c r="J85" s="5">
        <v>2.4</v>
      </c>
      <c r="K85" s="5">
        <v>94.2</v>
      </c>
      <c r="L85" s="5">
        <v>53</v>
      </c>
      <c r="M85" s="5">
        <v>42.2</v>
      </c>
      <c r="N85" s="5">
        <v>-74.3</v>
      </c>
      <c r="O85" s="5" t="s">
        <v>14</v>
      </c>
      <c r="T85">
        <f t="shared" si="9"/>
        <v>0</v>
      </c>
      <c r="U85">
        <f t="shared" si="10"/>
        <v>1</v>
      </c>
      <c r="V85">
        <f t="shared" si="11"/>
        <v>1</v>
      </c>
      <c r="W85">
        <f t="shared" si="12"/>
        <v>0</v>
      </c>
      <c r="X85">
        <f t="shared" si="13"/>
        <v>0</v>
      </c>
      <c r="Y85">
        <f t="shared" si="14"/>
        <v>0</v>
      </c>
      <c r="Z85">
        <f t="shared" si="15"/>
        <v>1</v>
      </c>
      <c r="AA85">
        <f t="shared" si="16"/>
        <v>0</v>
      </c>
      <c r="AB85">
        <f t="shared" si="17"/>
        <v>1</v>
      </c>
    </row>
    <row r="86" spans="1:28" ht="15.5" x14ac:dyDescent="0.35">
      <c r="A86" s="4">
        <v>44019</v>
      </c>
      <c r="B86" s="7">
        <v>430</v>
      </c>
      <c r="C86" s="8" t="s">
        <v>14</v>
      </c>
      <c r="D86" s="3">
        <v>973</v>
      </c>
      <c r="E86" s="3">
        <v>967</v>
      </c>
      <c r="F86" s="3">
        <v>960</v>
      </c>
      <c r="G86" s="5">
        <v>38.4</v>
      </c>
      <c r="H86" s="5">
        <v>34.6</v>
      </c>
      <c r="I86" s="5">
        <v>-3.8</v>
      </c>
      <c r="J86" s="5">
        <v>2.2999999999999998</v>
      </c>
      <c r="K86" s="5">
        <v>97</v>
      </c>
      <c r="L86" s="5">
        <v>19.3</v>
      </c>
      <c r="M86" s="5">
        <v>40.5</v>
      </c>
      <c r="N86" s="5">
        <v>114.1</v>
      </c>
      <c r="O86" s="5" t="s">
        <v>14</v>
      </c>
      <c r="T86">
        <f t="shared" si="9"/>
        <v>0</v>
      </c>
      <c r="U86">
        <f t="shared" si="10"/>
        <v>1</v>
      </c>
      <c r="V86">
        <f t="shared" si="11"/>
        <v>1</v>
      </c>
      <c r="W86">
        <f t="shared" si="12"/>
        <v>0</v>
      </c>
      <c r="X86">
        <f t="shared" si="13"/>
        <v>1</v>
      </c>
      <c r="Y86">
        <f t="shared" si="14"/>
        <v>1</v>
      </c>
      <c r="Z86">
        <f t="shared" si="15"/>
        <v>1</v>
      </c>
      <c r="AA86">
        <f t="shared" si="16"/>
        <v>1</v>
      </c>
      <c r="AB86">
        <f t="shared" si="17"/>
        <v>1</v>
      </c>
    </row>
    <row r="87" spans="1:28" ht="15.5" x14ac:dyDescent="0.35">
      <c r="A87" s="4">
        <v>44026</v>
      </c>
      <c r="B87" s="7">
        <v>430</v>
      </c>
      <c r="C87" s="8">
        <v>17040</v>
      </c>
      <c r="D87" s="3">
        <v>1005</v>
      </c>
      <c r="E87" s="3">
        <v>1005</v>
      </c>
      <c r="F87" s="3">
        <v>1005</v>
      </c>
      <c r="G87" s="5">
        <v>39.299999999999997</v>
      </c>
      <c r="H87" s="5">
        <v>34.200000000000003</v>
      </c>
      <c r="I87" s="5">
        <v>-0.5</v>
      </c>
      <c r="J87" s="5">
        <v>1.9</v>
      </c>
      <c r="K87" s="5">
        <v>95.5</v>
      </c>
      <c r="L87" s="5">
        <v>6.3</v>
      </c>
      <c r="M87" s="5">
        <v>34</v>
      </c>
      <c r="N87" s="5">
        <v>111.5</v>
      </c>
      <c r="O87" s="5">
        <v>120.3</v>
      </c>
      <c r="T87">
        <f t="shared" si="9"/>
        <v>0</v>
      </c>
      <c r="U87">
        <f t="shared" si="10"/>
        <v>1</v>
      </c>
      <c r="V87">
        <f t="shared" si="11"/>
        <v>0</v>
      </c>
      <c r="W87">
        <f t="shared" si="12"/>
        <v>0</v>
      </c>
      <c r="X87">
        <f t="shared" si="13"/>
        <v>0</v>
      </c>
      <c r="Y87">
        <f t="shared" si="14"/>
        <v>1</v>
      </c>
      <c r="Z87">
        <f t="shared" si="15"/>
        <v>0</v>
      </c>
      <c r="AA87">
        <f t="shared" si="16"/>
        <v>1</v>
      </c>
      <c r="AB87">
        <f t="shared" si="17"/>
        <v>0</v>
      </c>
    </row>
    <row r="88" spans="1:28" ht="15.5" x14ac:dyDescent="0.35">
      <c r="A88" s="4">
        <v>44033</v>
      </c>
      <c r="B88" s="7">
        <v>530</v>
      </c>
      <c r="C88" s="8">
        <v>16830</v>
      </c>
      <c r="D88" s="3">
        <v>980</v>
      </c>
      <c r="E88" s="3">
        <v>972</v>
      </c>
      <c r="F88" s="3">
        <v>925</v>
      </c>
      <c r="G88" s="5">
        <v>42.9</v>
      </c>
      <c r="H88" s="5">
        <v>34.6</v>
      </c>
      <c r="I88" s="5">
        <v>-3.9</v>
      </c>
      <c r="J88" s="5">
        <v>-0.7</v>
      </c>
      <c r="K88" s="5">
        <v>93</v>
      </c>
      <c r="L88" s="5">
        <v>11.2</v>
      </c>
      <c r="M88" s="5">
        <v>41</v>
      </c>
      <c r="N88" s="5">
        <v>247.9</v>
      </c>
      <c r="O88" s="5" t="s">
        <v>14</v>
      </c>
      <c r="T88">
        <f t="shared" si="9"/>
        <v>1</v>
      </c>
      <c r="U88">
        <f t="shared" si="10"/>
        <v>1</v>
      </c>
      <c r="V88">
        <f t="shared" si="11"/>
        <v>1</v>
      </c>
      <c r="W88">
        <f t="shared" si="12"/>
        <v>1</v>
      </c>
      <c r="X88">
        <f t="shared" si="13"/>
        <v>0</v>
      </c>
      <c r="Y88">
        <f t="shared" si="14"/>
        <v>1</v>
      </c>
      <c r="Z88">
        <f t="shared" si="15"/>
        <v>1</v>
      </c>
      <c r="AA88">
        <f t="shared" si="16"/>
        <v>1</v>
      </c>
      <c r="AB88">
        <f t="shared" si="17"/>
        <v>1</v>
      </c>
    </row>
    <row r="89" spans="1:28" ht="15.5" x14ac:dyDescent="0.35">
      <c r="A89" s="4">
        <v>44104</v>
      </c>
      <c r="B89" s="7">
        <v>1030</v>
      </c>
      <c r="C89" s="8">
        <v>16960</v>
      </c>
      <c r="D89" s="3">
        <v>927</v>
      </c>
      <c r="E89" s="3">
        <v>905</v>
      </c>
      <c r="F89" s="3">
        <v>885</v>
      </c>
      <c r="G89" s="5">
        <v>39.5</v>
      </c>
      <c r="H89" s="5">
        <v>21</v>
      </c>
      <c r="I89" s="5">
        <v>-2.2999999999999998</v>
      </c>
      <c r="J89" s="5">
        <v>1.5</v>
      </c>
      <c r="K89" s="5">
        <v>94</v>
      </c>
      <c r="L89" s="5">
        <v>37.1</v>
      </c>
      <c r="M89" s="5">
        <v>41.2</v>
      </c>
      <c r="N89" s="5">
        <v>36.4</v>
      </c>
      <c r="O89" s="5" t="s">
        <v>14</v>
      </c>
      <c r="T89">
        <f t="shared" si="9"/>
        <v>0</v>
      </c>
      <c r="U89">
        <f t="shared" si="10"/>
        <v>0</v>
      </c>
      <c r="V89">
        <f t="shared" si="11"/>
        <v>1</v>
      </c>
      <c r="W89">
        <f t="shared" si="12"/>
        <v>0</v>
      </c>
      <c r="X89">
        <f t="shared" si="13"/>
        <v>0</v>
      </c>
      <c r="Y89">
        <f t="shared" si="14"/>
        <v>0</v>
      </c>
      <c r="Z89">
        <f t="shared" si="15"/>
        <v>1</v>
      </c>
      <c r="AA89">
        <f t="shared" si="16"/>
        <v>1</v>
      </c>
      <c r="AB89">
        <f t="shared" si="17"/>
        <v>1</v>
      </c>
    </row>
    <row r="90" spans="1:28" ht="15.5" x14ac:dyDescent="0.35">
      <c r="A90" s="4">
        <v>44111</v>
      </c>
      <c r="B90" s="7">
        <v>530</v>
      </c>
      <c r="C90" s="8">
        <v>16830</v>
      </c>
      <c r="D90" s="3">
        <v>1004</v>
      </c>
      <c r="E90" s="3">
        <v>965</v>
      </c>
      <c r="F90" s="3">
        <v>815</v>
      </c>
      <c r="G90" s="5">
        <v>42.3</v>
      </c>
      <c r="H90" s="5">
        <v>35.700000000000003</v>
      </c>
      <c r="I90" s="5">
        <v>-2.2999999999999998</v>
      </c>
      <c r="J90" s="5">
        <v>0.5</v>
      </c>
      <c r="K90" s="5">
        <v>96.3</v>
      </c>
      <c r="L90" s="5">
        <v>16.600000000000001</v>
      </c>
      <c r="M90" s="5">
        <v>37.299999999999997</v>
      </c>
      <c r="N90" s="5">
        <v>129.4</v>
      </c>
      <c r="O90" s="5">
        <v>1587.5</v>
      </c>
      <c r="T90">
        <f t="shared" si="9"/>
        <v>1</v>
      </c>
      <c r="U90">
        <f t="shared" si="10"/>
        <v>1</v>
      </c>
      <c r="V90">
        <f t="shared" si="11"/>
        <v>1</v>
      </c>
      <c r="W90">
        <f t="shared" si="12"/>
        <v>1</v>
      </c>
      <c r="X90">
        <f t="shared" si="13"/>
        <v>1</v>
      </c>
      <c r="Y90">
        <f t="shared" si="14"/>
        <v>1</v>
      </c>
      <c r="Z90">
        <f t="shared" si="15"/>
        <v>1</v>
      </c>
      <c r="AA90">
        <f t="shared" si="16"/>
        <v>1</v>
      </c>
      <c r="AB90">
        <f t="shared" si="17"/>
        <v>1</v>
      </c>
    </row>
    <row r="91" spans="1:28" ht="15.5" x14ac:dyDescent="0.35">
      <c r="A91" s="4">
        <v>44138</v>
      </c>
      <c r="B91" s="7">
        <v>430</v>
      </c>
      <c r="C91" s="8">
        <v>17100</v>
      </c>
      <c r="D91" s="3">
        <v>1011</v>
      </c>
      <c r="E91" s="3">
        <v>1011</v>
      </c>
      <c r="F91" s="3">
        <v>1011</v>
      </c>
      <c r="G91" s="5">
        <v>31.8</v>
      </c>
      <c r="H91" s="5">
        <v>21.1</v>
      </c>
      <c r="I91" s="5">
        <v>-2.4</v>
      </c>
      <c r="J91" s="5">
        <v>8.1</v>
      </c>
      <c r="K91" s="5">
        <v>98</v>
      </c>
      <c r="L91" s="5">
        <v>43</v>
      </c>
      <c r="M91" s="5">
        <v>26.8</v>
      </c>
      <c r="N91" s="5">
        <v>-300.7</v>
      </c>
      <c r="O91" s="5">
        <v>1538.8</v>
      </c>
      <c r="T91">
        <f t="shared" si="9"/>
        <v>0</v>
      </c>
      <c r="U91">
        <f t="shared" si="10"/>
        <v>0</v>
      </c>
      <c r="V91">
        <f t="shared" si="11"/>
        <v>1</v>
      </c>
      <c r="W91">
        <f t="shared" si="12"/>
        <v>0</v>
      </c>
      <c r="X91">
        <f t="shared" si="13"/>
        <v>1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1</v>
      </c>
    </row>
    <row r="92" spans="1:28" ht="15.5" x14ac:dyDescent="0.35">
      <c r="A92" s="4">
        <v>44145</v>
      </c>
      <c r="B92" s="7">
        <v>530</v>
      </c>
      <c r="C92" s="8">
        <v>16900</v>
      </c>
      <c r="D92" s="8">
        <v>885</v>
      </c>
      <c r="E92" s="3">
        <v>620</v>
      </c>
      <c r="F92" s="3" t="s">
        <v>14</v>
      </c>
      <c r="G92" s="3">
        <v>33</v>
      </c>
      <c r="H92" s="5">
        <v>-4.0999999999999996</v>
      </c>
      <c r="I92" s="5">
        <v>8.9</v>
      </c>
      <c r="J92" s="5">
        <v>7</v>
      </c>
      <c r="K92" s="5">
        <v>91.9</v>
      </c>
      <c r="L92" s="5">
        <v>72</v>
      </c>
      <c r="M92" s="5">
        <v>22.3</v>
      </c>
      <c r="N92" s="5">
        <v>-302.3</v>
      </c>
      <c r="O92" s="5" t="s">
        <v>14</v>
      </c>
      <c r="T92">
        <f t="shared" si="9"/>
        <v>0</v>
      </c>
      <c r="U92">
        <f t="shared" si="10"/>
        <v>0</v>
      </c>
      <c r="V92">
        <f t="shared" si="11"/>
        <v>0</v>
      </c>
      <c r="W92">
        <f t="shared" si="12"/>
        <v>0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1</v>
      </c>
    </row>
    <row r="93" spans="1:28" ht="15.5" x14ac:dyDescent="0.35">
      <c r="A93" s="4">
        <v>44152</v>
      </c>
      <c r="B93" s="7">
        <v>530</v>
      </c>
      <c r="C93" s="8">
        <v>17783</v>
      </c>
      <c r="D93" s="8">
        <v>940</v>
      </c>
      <c r="E93" s="3">
        <v>865</v>
      </c>
      <c r="F93" s="3">
        <v>788</v>
      </c>
      <c r="G93" s="3">
        <v>42.6</v>
      </c>
      <c r="H93" s="5">
        <v>36.299999999999997</v>
      </c>
      <c r="I93" s="5">
        <v>6.5</v>
      </c>
      <c r="J93" s="5">
        <v>0.7</v>
      </c>
      <c r="K93" s="5">
        <v>95.7</v>
      </c>
      <c r="L93" s="5">
        <v>33</v>
      </c>
      <c r="M93" s="5">
        <v>41</v>
      </c>
      <c r="N93" s="5">
        <v>-25.5</v>
      </c>
      <c r="O93" s="5" t="s">
        <v>14</v>
      </c>
      <c r="T93">
        <f t="shared" si="9"/>
        <v>1</v>
      </c>
      <c r="U93">
        <f t="shared" si="10"/>
        <v>1</v>
      </c>
      <c r="V93">
        <f t="shared" si="11"/>
        <v>0</v>
      </c>
      <c r="W93">
        <f t="shared" si="12"/>
        <v>1</v>
      </c>
      <c r="X93">
        <f t="shared" si="13"/>
        <v>1</v>
      </c>
      <c r="Y93">
        <f t="shared" si="14"/>
        <v>1</v>
      </c>
      <c r="Z93">
        <f t="shared" si="15"/>
        <v>1</v>
      </c>
      <c r="AA93">
        <f t="shared" si="16"/>
        <v>0</v>
      </c>
      <c r="AB93">
        <f t="shared" si="17"/>
        <v>1</v>
      </c>
    </row>
    <row r="94" spans="1:28" ht="15.5" x14ac:dyDescent="0.35">
      <c r="A94" s="4">
        <v>44153</v>
      </c>
      <c r="B94" s="7">
        <v>430</v>
      </c>
      <c r="C94" s="8">
        <v>17453</v>
      </c>
      <c r="D94" s="3">
        <v>972</v>
      </c>
      <c r="E94" s="3">
        <v>890</v>
      </c>
      <c r="F94" s="3">
        <v>845</v>
      </c>
      <c r="G94" s="5">
        <v>43.7</v>
      </c>
      <c r="H94" s="5">
        <v>36.200000000000003</v>
      </c>
      <c r="I94" s="5">
        <v>-2.4</v>
      </c>
      <c r="J94" s="5">
        <v>-0.2</v>
      </c>
      <c r="K94" s="5">
        <v>95.9</v>
      </c>
      <c r="L94" s="5">
        <v>21.3</v>
      </c>
      <c r="M94" s="5">
        <v>39.5</v>
      </c>
      <c r="N94" s="5">
        <v>252.6</v>
      </c>
      <c r="O94" s="5" t="s">
        <v>14</v>
      </c>
      <c r="T94">
        <f t="shared" si="9"/>
        <v>1</v>
      </c>
      <c r="U94">
        <f t="shared" si="10"/>
        <v>1</v>
      </c>
      <c r="V94">
        <f t="shared" si="11"/>
        <v>1</v>
      </c>
      <c r="W94">
        <f t="shared" si="12"/>
        <v>1</v>
      </c>
      <c r="X94">
        <f t="shared" si="13"/>
        <v>1</v>
      </c>
      <c r="Y94">
        <f t="shared" si="14"/>
        <v>1</v>
      </c>
      <c r="Z94">
        <f t="shared" si="15"/>
        <v>1</v>
      </c>
      <c r="AA94">
        <f t="shared" si="16"/>
        <v>1</v>
      </c>
      <c r="AB94">
        <f t="shared" si="17"/>
        <v>1</v>
      </c>
    </row>
    <row r="95" spans="1:28" ht="15.5" x14ac:dyDescent="0.35">
      <c r="A95" s="4">
        <v>44153</v>
      </c>
      <c r="B95" s="7">
        <v>1730</v>
      </c>
      <c r="C95" s="8">
        <v>17318</v>
      </c>
      <c r="D95" s="3">
        <v>898</v>
      </c>
      <c r="E95" s="3">
        <v>845</v>
      </c>
      <c r="F95" s="3">
        <v>785</v>
      </c>
      <c r="G95" s="5">
        <v>44.7</v>
      </c>
      <c r="H95" s="5">
        <v>36.4</v>
      </c>
      <c r="I95" s="5">
        <v>-3.1</v>
      </c>
      <c r="J95" s="5">
        <v>-1.1000000000000001</v>
      </c>
      <c r="K95" s="5">
        <v>94.8</v>
      </c>
      <c r="L95" s="5">
        <v>41.6</v>
      </c>
      <c r="M95" s="5">
        <v>48</v>
      </c>
      <c r="N95" s="5">
        <v>163.69999999999999</v>
      </c>
      <c r="O95" s="5" t="s">
        <v>14</v>
      </c>
      <c r="T95">
        <f t="shared" si="9"/>
        <v>1</v>
      </c>
      <c r="U95">
        <f t="shared" si="10"/>
        <v>1</v>
      </c>
      <c r="V95">
        <f t="shared" si="11"/>
        <v>1</v>
      </c>
      <c r="W95">
        <f t="shared" si="12"/>
        <v>1</v>
      </c>
      <c r="X95">
        <f t="shared" si="13"/>
        <v>0</v>
      </c>
      <c r="Y95">
        <f t="shared" si="14"/>
        <v>0</v>
      </c>
      <c r="Z95">
        <f t="shared" si="15"/>
        <v>1</v>
      </c>
      <c r="AA95">
        <f t="shared" si="16"/>
        <v>1</v>
      </c>
      <c r="AB95">
        <f t="shared" si="17"/>
        <v>1</v>
      </c>
    </row>
    <row r="96" spans="1:28" ht="15.5" x14ac:dyDescent="0.35">
      <c r="A96" s="4">
        <v>44156</v>
      </c>
      <c r="B96" s="7">
        <v>530</v>
      </c>
      <c r="C96" s="8">
        <v>16754</v>
      </c>
      <c r="D96" s="3">
        <v>1005</v>
      </c>
      <c r="E96" s="3">
        <v>890</v>
      </c>
      <c r="F96" s="3">
        <v>740</v>
      </c>
      <c r="G96" s="5">
        <v>29.3</v>
      </c>
      <c r="H96" s="5">
        <v>6.5</v>
      </c>
      <c r="I96" s="5">
        <v>-4.3</v>
      </c>
      <c r="J96" s="5">
        <v>9.1999999999999993</v>
      </c>
      <c r="K96" s="5">
        <v>91.4</v>
      </c>
      <c r="L96" s="5">
        <v>73</v>
      </c>
      <c r="M96" s="5">
        <v>25.7</v>
      </c>
      <c r="N96" s="5">
        <v>-150</v>
      </c>
      <c r="O96" s="5">
        <v>1165.2</v>
      </c>
      <c r="T96">
        <f t="shared" si="9"/>
        <v>0</v>
      </c>
      <c r="U96">
        <f t="shared" si="10"/>
        <v>0</v>
      </c>
      <c r="V96">
        <f t="shared" si="11"/>
        <v>1</v>
      </c>
      <c r="W96">
        <f t="shared" si="12"/>
        <v>0</v>
      </c>
      <c r="X96">
        <f t="shared" si="13"/>
        <v>0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0</v>
      </c>
    </row>
    <row r="97" spans="1:28" ht="15.5" x14ac:dyDescent="0.35">
      <c r="A97" s="4">
        <v>44156</v>
      </c>
      <c r="B97" s="7">
        <v>1630</v>
      </c>
      <c r="C97" s="8">
        <v>17950</v>
      </c>
      <c r="D97" s="3">
        <v>830</v>
      </c>
      <c r="E97" s="3">
        <v>738</v>
      </c>
      <c r="F97" s="3" t="s">
        <v>14</v>
      </c>
      <c r="G97" s="5">
        <v>35</v>
      </c>
      <c r="H97" s="5">
        <v>24</v>
      </c>
      <c r="I97" s="5">
        <v>3.1</v>
      </c>
      <c r="J97" s="5">
        <v>5.6</v>
      </c>
      <c r="K97" s="5">
        <v>95.6</v>
      </c>
      <c r="L97" s="5">
        <v>42</v>
      </c>
      <c r="M97" s="5">
        <v>41.6</v>
      </c>
      <c r="N97" s="5">
        <v>-106.9</v>
      </c>
      <c r="O97" s="5" t="s">
        <v>14</v>
      </c>
      <c r="T97">
        <f t="shared" si="9"/>
        <v>0</v>
      </c>
      <c r="U97">
        <f t="shared" si="10"/>
        <v>0</v>
      </c>
      <c r="V97">
        <f t="shared" si="11"/>
        <v>0</v>
      </c>
      <c r="W97">
        <f t="shared" si="12"/>
        <v>0</v>
      </c>
      <c r="X97">
        <f t="shared" si="13"/>
        <v>1</v>
      </c>
      <c r="Y97">
        <f t="shared" si="14"/>
        <v>0</v>
      </c>
      <c r="Z97">
        <f t="shared" si="15"/>
        <v>1</v>
      </c>
      <c r="AA97">
        <f t="shared" si="16"/>
        <v>0</v>
      </c>
      <c r="AB97">
        <f t="shared" si="17"/>
        <v>1</v>
      </c>
    </row>
    <row r="98" spans="1:28" ht="15.5" x14ac:dyDescent="0.35">
      <c r="A98" s="4">
        <v>44157</v>
      </c>
      <c r="B98" s="7">
        <v>530</v>
      </c>
      <c r="C98" s="8">
        <v>17625</v>
      </c>
      <c r="D98" s="3">
        <v>961</v>
      </c>
      <c r="E98" s="3">
        <v>822</v>
      </c>
      <c r="F98" s="3">
        <v>730</v>
      </c>
      <c r="G98" s="5">
        <v>32.6</v>
      </c>
      <c r="H98" s="5">
        <v>23.1</v>
      </c>
      <c r="I98" s="5">
        <v>1.7</v>
      </c>
      <c r="J98" s="5">
        <v>7.5</v>
      </c>
      <c r="K98" s="5">
        <v>100.7</v>
      </c>
      <c r="L98" s="5">
        <v>55</v>
      </c>
      <c r="M98" s="5">
        <v>26.3</v>
      </c>
      <c r="N98" s="5">
        <v>-330.6</v>
      </c>
      <c r="O98" s="5">
        <v>30.9</v>
      </c>
      <c r="T98">
        <f t="shared" si="9"/>
        <v>0</v>
      </c>
      <c r="U98">
        <f t="shared" si="10"/>
        <v>0</v>
      </c>
      <c r="V98">
        <f t="shared" si="11"/>
        <v>0</v>
      </c>
      <c r="W98">
        <f t="shared" si="12"/>
        <v>0</v>
      </c>
      <c r="X98">
        <f t="shared" si="13"/>
        <v>1</v>
      </c>
      <c r="Y98">
        <f t="shared" si="14"/>
        <v>0</v>
      </c>
      <c r="Z98">
        <f t="shared" si="15"/>
        <v>0</v>
      </c>
      <c r="AA98">
        <f t="shared" si="16"/>
        <v>0</v>
      </c>
      <c r="AB98">
        <f t="shared" si="17"/>
        <v>0</v>
      </c>
    </row>
    <row r="99" spans="1:28" ht="15.5" x14ac:dyDescent="0.35">
      <c r="A99" s="4">
        <v>44157</v>
      </c>
      <c r="B99" s="7">
        <v>1730</v>
      </c>
      <c r="C99" s="8">
        <v>17115</v>
      </c>
      <c r="D99" s="3">
        <v>815</v>
      </c>
      <c r="E99" s="3">
        <v>740</v>
      </c>
      <c r="F99" s="3" t="s">
        <v>14</v>
      </c>
      <c r="G99" s="5">
        <v>38.799999999999997</v>
      </c>
      <c r="H99" s="5">
        <v>24.3</v>
      </c>
      <c r="I99" s="5">
        <v>2.7</v>
      </c>
      <c r="J99" s="5">
        <v>3.5</v>
      </c>
      <c r="K99" s="5">
        <v>97.9</v>
      </c>
      <c r="L99" s="5">
        <v>56</v>
      </c>
      <c r="M99" s="5">
        <v>42</v>
      </c>
      <c r="N99" s="5">
        <v>69.900000000000006</v>
      </c>
      <c r="O99" s="5">
        <v>8</v>
      </c>
      <c r="T99">
        <f t="shared" si="9"/>
        <v>0</v>
      </c>
      <c r="U99">
        <f t="shared" si="10"/>
        <v>0</v>
      </c>
      <c r="V99">
        <f t="shared" si="11"/>
        <v>0</v>
      </c>
      <c r="W99">
        <f t="shared" si="12"/>
        <v>0</v>
      </c>
      <c r="X99">
        <f t="shared" si="13"/>
        <v>1</v>
      </c>
      <c r="Y99">
        <f t="shared" si="14"/>
        <v>0</v>
      </c>
      <c r="Z99">
        <f t="shared" si="15"/>
        <v>1</v>
      </c>
      <c r="AA99">
        <f t="shared" si="16"/>
        <v>1</v>
      </c>
      <c r="AB99">
        <f t="shared" si="17"/>
        <v>0</v>
      </c>
    </row>
    <row r="100" spans="1:28" ht="15.5" x14ac:dyDescent="0.35">
      <c r="A100" s="4">
        <v>44158</v>
      </c>
      <c r="B100" s="7">
        <v>530</v>
      </c>
      <c r="C100" s="8">
        <v>17015</v>
      </c>
      <c r="D100" s="3">
        <v>915</v>
      </c>
      <c r="E100" s="3">
        <v>792</v>
      </c>
      <c r="F100" s="3" t="s">
        <v>14</v>
      </c>
      <c r="G100" s="5">
        <v>37.799999999999997</v>
      </c>
      <c r="H100" s="5">
        <v>28.2</v>
      </c>
      <c r="I100" s="5">
        <v>4.0999999999999996</v>
      </c>
      <c r="J100" s="5">
        <v>4.0999999999999996</v>
      </c>
      <c r="K100" s="5">
        <v>98.8</v>
      </c>
      <c r="L100" s="5">
        <v>43.9</v>
      </c>
      <c r="M100" s="5">
        <v>31.3</v>
      </c>
      <c r="N100" s="5">
        <v>-144</v>
      </c>
      <c r="O100" s="5">
        <v>5.2</v>
      </c>
      <c r="T100">
        <f t="shared" si="9"/>
        <v>0</v>
      </c>
      <c r="U100">
        <f t="shared" si="10"/>
        <v>1</v>
      </c>
      <c r="V100">
        <f t="shared" si="11"/>
        <v>0</v>
      </c>
      <c r="W100">
        <f t="shared" si="12"/>
        <v>0</v>
      </c>
      <c r="X100">
        <f t="shared" si="13"/>
        <v>1</v>
      </c>
      <c r="Y100">
        <f t="shared" si="14"/>
        <v>0</v>
      </c>
      <c r="Z100">
        <f t="shared" si="15"/>
        <v>0</v>
      </c>
      <c r="AA100">
        <f t="shared" si="16"/>
        <v>0</v>
      </c>
      <c r="AB100">
        <f t="shared" si="17"/>
        <v>0</v>
      </c>
    </row>
    <row r="101" spans="1:28" ht="15.5" x14ac:dyDescent="0.35">
      <c r="A101" s="4">
        <v>44158</v>
      </c>
      <c r="B101" s="7">
        <v>1630</v>
      </c>
      <c r="C101" s="8">
        <v>17330</v>
      </c>
      <c r="D101" s="3">
        <v>853</v>
      </c>
      <c r="E101" s="3">
        <v>775</v>
      </c>
      <c r="F101" s="3">
        <v>472</v>
      </c>
      <c r="G101" s="5">
        <v>38</v>
      </c>
      <c r="H101" s="5">
        <v>0.9</v>
      </c>
      <c r="I101" s="5">
        <v>1.5</v>
      </c>
      <c r="J101" s="5">
        <v>3.6</v>
      </c>
      <c r="K101" s="5">
        <v>95.5</v>
      </c>
      <c r="L101" s="5">
        <v>70</v>
      </c>
      <c r="M101" s="5">
        <v>42.7</v>
      </c>
      <c r="N101" s="5">
        <v>-74.5</v>
      </c>
      <c r="O101" s="5">
        <v>274.10000000000002</v>
      </c>
      <c r="T101">
        <f t="shared" si="9"/>
        <v>0</v>
      </c>
      <c r="U101">
        <f t="shared" si="10"/>
        <v>0</v>
      </c>
      <c r="V101">
        <f t="shared" si="11"/>
        <v>0</v>
      </c>
      <c r="W101">
        <f t="shared" si="12"/>
        <v>0</v>
      </c>
      <c r="X101">
        <f t="shared" si="13"/>
        <v>0</v>
      </c>
      <c r="Y101">
        <f t="shared" si="14"/>
        <v>0</v>
      </c>
      <c r="Z101">
        <f t="shared" si="15"/>
        <v>1</v>
      </c>
      <c r="AA101">
        <f t="shared" si="16"/>
        <v>0</v>
      </c>
      <c r="AB101">
        <f t="shared" si="17"/>
        <v>0</v>
      </c>
    </row>
    <row r="102" spans="1:28" ht="15.5" x14ac:dyDescent="0.35">
      <c r="A102" s="4">
        <v>44159</v>
      </c>
      <c r="B102" s="7">
        <v>430</v>
      </c>
      <c r="C102" s="8">
        <v>16985</v>
      </c>
      <c r="D102" s="3">
        <v>971</v>
      </c>
      <c r="E102" s="3">
        <v>873</v>
      </c>
      <c r="F102" s="3">
        <v>549</v>
      </c>
      <c r="G102" s="5">
        <v>41.4</v>
      </c>
      <c r="H102" s="5">
        <v>-2.2999999999999998</v>
      </c>
      <c r="I102" s="5">
        <v>-2.5</v>
      </c>
      <c r="J102" s="5">
        <v>2.2000000000000002</v>
      </c>
      <c r="K102" s="5">
        <v>92.7</v>
      </c>
      <c r="L102" s="5">
        <v>71</v>
      </c>
      <c r="M102" s="5">
        <v>33.299999999999997</v>
      </c>
      <c r="N102" s="5">
        <v>-116.9</v>
      </c>
      <c r="O102" s="5">
        <v>269.2</v>
      </c>
      <c r="T102">
        <f t="shared" si="9"/>
        <v>0</v>
      </c>
      <c r="U102">
        <f t="shared" si="10"/>
        <v>0</v>
      </c>
      <c r="V102">
        <f t="shared" si="11"/>
        <v>1</v>
      </c>
      <c r="W102">
        <f t="shared" si="12"/>
        <v>0</v>
      </c>
      <c r="X102">
        <f t="shared" si="13"/>
        <v>0</v>
      </c>
      <c r="Y102">
        <f t="shared" si="14"/>
        <v>0</v>
      </c>
      <c r="Z102">
        <f t="shared" si="15"/>
        <v>0</v>
      </c>
      <c r="AA102">
        <f t="shared" si="16"/>
        <v>0</v>
      </c>
      <c r="AB102">
        <f t="shared" si="17"/>
        <v>0</v>
      </c>
    </row>
    <row r="103" spans="1:28" ht="15.5" x14ac:dyDescent="0.35">
      <c r="A103" s="4">
        <v>44159</v>
      </c>
      <c r="B103" s="7">
        <v>1630</v>
      </c>
      <c r="C103" s="8">
        <v>17145</v>
      </c>
      <c r="D103" s="3">
        <v>870</v>
      </c>
      <c r="E103" s="3">
        <v>810</v>
      </c>
      <c r="F103" s="3">
        <v>580</v>
      </c>
      <c r="G103" s="5">
        <v>41.8</v>
      </c>
      <c r="H103" s="5">
        <v>2.5</v>
      </c>
      <c r="I103" s="5">
        <v>-2</v>
      </c>
      <c r="J103" s="5">
        <v>1.6</v>
      </c>
      <c r="K103" s="5">
        <v>92.4</v>
      </c>
      <c r="L103" s="5">
        <v>71</v>
      </c>
      <c r="M103" s="5">
        <v>44.2</v>
      </c>
      <c r="N103" s="5">
        <v>107.4</v>
      </c>
      <c r="O103" s="5">
        <v>577.6</v>
      </c>
      <c r="T103">
        <f t="shared" si="9"/>
        <v>0</v>
      </c>
      <c r="U103">
        <f t="shared" si="10"/>
        <v>0</v>
      </c>
      <c r="V103">
        <f t="shared" si="11"/>
        <v>0</v>
      </c>
      <c r="W103">
        <f t="shared" si="12"/>
        <v>0</v>
      </c>
      <c r="X103">
        <f t="shared" si="13"/>
        <v>0</v>
      </c>
      <c r="Y103">
        <f t="shared" si="14"/>
        <v>0</v>
      </c>
      <c r="Z103">
        <f t="shared" si="15"/>
        <v>1</v>
      </c>
      <c r="AA103">
        <f t="shared" si="16"/>
        <v>1</v>
      </c>
      <c r="AB103">
        <f t="shared" si="17"/>
        <v>0</v>
      </c>
    </row>
    <row r="104" spans="1:28" ht="15.5" x14ac:dyDescent="0.35">
      <c r="A104" s="4">
        <v>44160</v>
      </c>
      <c r="B104" s="7">
        <v>430</v>
      </c>
      <c r="C104" s="8">
        <v>16860</v>
      </c>
      <c r="D104" s="3">
        <v>988</v>
      </c>
      <c r="E104" s="3">
        <v>865</v>
      </c>
      <c r="F104" s="3">
        <v>540</v>
      </c>
      <c r="G104" s="5">
        <v>34</v>
      </c>
      <c r="H104" s="5">
        <v>-7.3</v>
      </c>
      <c r="I104" s="5">
        <v>-0.8</v>
      </c>
      <c r="J104" s="5">
        <v>6.7</v>
      </c>
      <c r="K104" s="5">
        <v>92</v>
      </c>
      <c r="L104" s="5">
        <v>71</v>
      </c>
      <c r="M104" s="5">
        <v>25.8</v>
      </c>
      <c r="N104" s="5">
        <v>-78.900000000000006</v>
      </c>
      <c r="O104" s="5">
        <v>125.7</v>
      </c>
      <c r="T104">
        <f t="shared" si="9"/>
        <v>0</v>
      </c>
      <c r="U104">
        <f t="shared" si="10"/>
        <v>0</v>
      </c>
      <c r="V104">
        <f t="shared" si="11"/>
        <v>0</v>
      </c>
      <c r="W104">
        <f t="shared" si="12"/>
        <v>0</v>
      </c>
      <c r="X104">
        <f t="shared" si="13"/>
        <v>0</v>
      </c>
      <c r="Y104">
        <f t="shared" si="14"/>
        <v>0</v>
      </c>
      <c r="Z104">
        <f t="shared" si="15"/>
        <v>0</v>
      </c>
      <c r="AA104">
        <f t="shared" si="16"/>
        <v>0</v>
      </c>
      <c r="AB104">
        <f t="shared" si="17"/>
        <v>0</v>
      </c>
    </row>
    <row r="105" spans="1:28" ht="15.5" x14ac:dyDescent="0.35">
      <c r="A105" s="4">
        <v>44160</v>
      </c>
      <c r="B105" s="7">
        <v>1630</v>
      </c>
      <c r="C105" s="8">
        <v>17071</v>
      </c>
      <c r="D105" s="3">
        <v>797</v>
      </c>
      <c r="E105" s="3">
        <v>680</v>
      </c>
      <c r="F105" s="3">
        <v>445</v>
      </c>
      <c r="G105" s="5">
        <v>39.6</v>
      </c>
      <c r="H105" s="5">
        <v>12.1</v>
      </c>
      <c r="I105" s="5">
        <v>0.2</v>
      </c>
      <c r="J105" s="5">
        <v>3.4</v>
      </c>
      <c r="K105" s="5">
        <v>94.2</v>
      </c>
      <c r="L105" s="5">
        <v>58</v>
      </c>
      <c r="M105" s="5">
        <v>43.1</v>
      </c>
      <c r="N105" s="5">
        <v>63.2</v>
      </c>
      <c r="O105" s="5" t="s">
        <v>14</v>
      </c>
      <c r="T105">
        <f t="shared" si="9"/>
        <v>0</v>
      </c>
      <c r="U105">
        <f t="shared" si="10"/>
        <v>0</v>
      </c>
      <c r="V105">
        <f t="shared" si="11"/>
        <v>0</v>
      </c>
      <c r="W105">
        <f t="shared" si="12"/>
        <v>0</v>
      </c>
      <c r="X105">
        <f t="shared" si="13"/>
        <v>0</v>
      </c>
      <c r="Y105">
        <f t="shared" si="14"/>
        <v>0</v>
      </c>
      <c r="Z105">
        <f t="shared" si="15"/>
        <v>1</v>
      </c>
      <c r="AA105">
        <f t="shared" si="16"/>
        <v>1</v>
      </c>
      <c r="AB105">
        <f t="shared" si="17"/>
        <v>1</v>
      </c>
    </row>
    <row r="106" spans="1:28" ht="15.5" x14ac:dyDescent="0.35">
      <c r="A106" s="4">
        <v>44161</v>
      </c>
      <c r="B106" s="7">
        <v>530</v>
      </c>
      <c r="C106" s="8">
        <v>17035</v>
      </c>
      <c r="D106" s="3">
        <v>955</v>
      </c>
      <c r="E106" s="3">
        <v>815</v>
      </c>
      <c r="F106" s="3">
        <v>440</v>
      </c>
      <c r="G106" s="5">
        <v>41.2</v>
      </c>
      <c r="H106" s="5">
        <v>10.7</v>
      </c>
      <c r="I106" s="5">
        <v>-2.6</v>
      </c>
      <c r="J106" s="5">
        <v>-3.2</v>
      </c>
      <c r="K106" s="5">
        <v>93.8</v>
      </c>
      <c r="L106" s="5">
        <v>55</v>
      </c>
      <c r="M106" s="5">
        <v>31.7</v>
      </c>
      <c r="N106" s="5">
        <v>12.4</v>
      </c>
      <c r="O106" s="5">
        <v>0.8</v>
      </c>
      <c r="T106">
        <f t="shared" si="9"/>
        <v>0</v>
      </c>
      <c r="U106">
        <f t="shared" si="10"/>
        <v>0</v>
      </c>
      <c r="V106">
        <f t="shared" si="11"/>
        <v>1</v>
      </c>
      <c r="W106">
        <f t="shared" si="12"/>
        <v>1</v>
      </c>
      <c r="X106">
        <f t="shared" si="13"/>
        <v>0</v>
      </c>
      <c r="Y106">
        <f t="shared" si="14"/>
        <v>0</v>
      </c>
      <c r="Z106">
        <f t="shared" si="15"/>
        <v>0</v>
      </c>
      <c r="AA106">
        <f t="shared" si="16"/>
        <v>0</v>
      </c>
      <c r="AB106">
        <f t="shared" si="17"/>
        <v>0</v>
      </c>
    </row>
    <row r="107" spans="1:28" ht="15.5" x14ac:dyDescent="0.35">
      <c r="A107" s="4">
        <v>44161</v>
      </c>
      <c r="B107" s="7">
        <v>1630</v>
      </c>
      <c r="C107" s="8">
        <v>17460</v>
      </c>
      <c r="D107" s="3">
        <v>882</v>
      </c>
      <c r="E107" s="3">
        <v>845</v>
      </c>
      <c r="F107" s="3">
        <v>770</v>
      </c>
      <c r="G107" s="5">
        <v>44.4</v>
      </c>
      <c r="H107" s="5">
        <v>37.1</v>
      </c>
      <c r="I107" s="5">
        <v>-1.3</v>
      </c>
      <c r="J107" s="5">
        <v>-0.8</v>
      </c>
      <c r="K107" s="5">
        <v>95.9</v>
      </c>
      <c r="L107" s="5">
        <v>32.200000000000003</v>
      </c>
      <c r="M107" s="5">
        <v>43.8</v>
      </c>
      <c r="N107" s="5">
        <v>6.3</v>
      </c>
      <c r="O107" s="5">
        <v>397.1</v>
      </c>
      <c r="T107">
        <f t="shared" si="9"/>
        <v>1</v>
      </c>
      <c r="U107">
        <f t="shared" si="10"/>
        <v>1</v>
      </c>
      <c r="V107">
        <f t="shared" si="11"/>
        <v>0</v>
      </c>
      <c r="W107">
        <f t="shared" si="12"/>
        <v>1</v>
      </c>
      <c r="X107">
        <f t="shared" si="13"/>
        <v>1</v>
      </c>
      <c r="Y107">
        <f t="shared" si="14"/>
        <v>1</v>
      </c>
      <c r="Z107">
        <f t="shared" si="15"/>
        <v>1</v>
      </c>
      <c r="AA107">
        <f t="shared" si="16"/>
        <v>0</v>
      </c>
      <c r="AB107">
        <f t="shared" si="17"/>
        <v>0</v>
      </c>
    </row>
    <row r="108" spans="1:28" ht="15.5" x14ac:dyDescent="0.35">
      <c r="A108" s="4">
        <v>44163</v>
      </c>
      <c r="B108" s="7">
        <v>530</v>
      </c>
      <c r="C108" s="8">
        <v>16505</v>
      </c>
      <c r="D108" s="3">
        <v>910</v>
      </c>
      <c r="E108" s="3">
        <v>850</v>
      </c>
      <c r="F108" s="3" t="s">
        <v>14</v>
      </c>
      <c r="G108" s="5">
        <v>38.1</v>
      </c>
      <c r="H108" s="5">
        <v>27.2</v>
      </c>
      <c r="I108" s="5">
        <v>2.7</v>
      </c>
      <c r="J108" s="5">
        <v>3.4</v>
      </c>
      <c r="K108" s="5">
        <v>93.8</v>
      </c>
      <c r="L108" s="5">
        <v>15.9</v>
      </c>
      <c r="M108" s="5">
        <v>32.200000000000003</v>
      </c>
      <c r="N108" s="5">
        <v>80.900000000000006</v>
      </c>
      <c r="O108" s="5" t="s">
        <v>14</v>
      </c>
      <c r="T108">
        <f t="shared" si="9"/>
        <v>0</v>
      </c>
      <c r="U108">
        <f t="shared" si="10"/>
        <v>0</v>
      </c>
      <c r="V108">
        <f t="shared" si="11"/>
        <v>0</v>
      </c>
      <c r="W108">
        <f t="shared" si="12"/>
        <v>0</v>
      </c>
      <c r="X108">
        <f t="shared" si="13"/>
        <v>0</v>
      </c>
      <c r="Y108">
        <f t="shared" si="14"/>
        <v>1</v>
      </c>
      <c r="Z108">
        <f t="shared" si="15"/>
        <v>0</v>
      </c>
      <c r="AA108">
        <f t="shared" si="16"/>
        <v>1</v>
      </c>
      <c r="AB108">
        <f t="shared" si="17"/>
        <v>1</v>
      </c>
    </row>
    <row r="109" spans="1:28" ht="15.5" x14ac:dyDescent="0.35">
      <c r="A109" s="4">
        <v>44163</v>
      </c>
      <c r="B109" s="7">
        <v>1630</v>
      </c>
      <c r="C109" s="8">
        <v>17500</v>
      </c>
      <c r="D109" s="3">
        <v>845</v>
      </c>
      <c r="E109" s="3">
        <v>832</v>
      </c>
      <c r="F109" s="3" t="s">
        <v>14</v>
      </c>
      <c r="G109" s="5">
        <v>35.5</v>
      </c>
      <c r="H109" s="5">
        <v>20.6</v>
      </c>
      <c r="I109" s="5">
        <v>2.6</v>
      </c>
      <c r="J109" s="5">
        <v>4.5</v>
      </c>
      <c r="K109" s="5">
        <v>94.5</v>
      </c>
      <c r="L109" s="5">
        <v>37.299999999999997</v>
      </c>
      <c r="M109" s="5">
        <v>39.4</v>
      </c>
      <c r="N109" s="5">
        <v>-95.9</v>
      </c>
      <c r="O109" s="5">
        <v>0.2</v>
      </c>
      <c r="T109">
        <f t="shared" si="9"/>
        <v>0</v>
      </c>
      <c r="U109">
        <f t="shared" si="10"/>
        <v>0</v>
      </c>
      <c r="V109">
        <f t="shared" si="11"/>
        <v>0</v>
      </c>
      <c r="W109">
        <f t="shared" si="12"/>
        <v>0</v>
      </c>
      <c r="X109">
        <f t="shared" si="13"/>
        <v>0</v>
      </c>
      <c r="Y109">
        <f t="shared" si="14"/>
        <v>0</v>
      </c>
      <c r="Z109">
        <f t="shared" si="15"/>
        <v>1</v>
      </c>
      <c r="AA109">
        <f t="shared" si="16"/>
        <v>0</v>
      </c>
      <c r="AB109">
        <f t="shared" si="17"/>
        <v>0</v>
      </c>
    </row>
    <row r="110" spans="1:28" ht="15.5" x14ac:dyDescent="0.35">
      <c r="A110" s="4">
        <v>44164</v>
      </c>
      <c r="B110" s="7">
        <v>330</v>
      </c>
      <c r="C110" s="8">
        <v>17510</v>
      </c>
      <c r="D110" s="3">
        <v>945</v>
      </c>
      <c r="E110" s="3">
        <v>822</v>
      </c>
      <c r="F110" s="3" t="s">
        <v>14</v>
      </c>
      <c r="G110" s="5">
        <v>39.4</v>
      </c>
      <c r="H110" s="5">
        <v>19.100000000000001</v>
      </c>
      <c r="I110" s="5">
        <v>3</v>
      </c>
      <c r="J110" s="5">
        <v>2.2999999999999998</v>
      </c>
      <c r="K110" s="5">
        <v>34.4</v>
      </c>
      <c r="L110" s="5">
        <v>31.6</v>
      </c>
      <c r="M110" s="5">
        <v>32.1</v>
      </c>
      <c r="N110" s="5">
        <v>137.9</v>
      </c>
      <c r="O110" s="5" t="s">
        <v>14</v>
      </c>
      <c r="T110">
        <f t="shared" si="9"/>
        <v>0</v>
      </c>
      <c r="U110">
        <f t="shared" si="10"/>
        <v>0</v>
      </c>
      <c r="V110">
        <f t="shared" si="11"/>
        <v>0</v>
      </c>
      <c r="W110">
        <f t="shared" si="12"/>
        <v>0</v>
      </c>
      <c r="X110">
        <f t="shared" si="13"/>
        <v>0</v>
      </c>
      <c r="Y110">
        <f t="shared" si="14"/>
        <v>1</v>
      </c>
      <c r="Z110">
        <f t="shared" si="15"/>
        <v>0</v>
      </c>
      <c r="AA110">
        <f t="shared" si="16"/>
        <v>1</v>
      </c>
      <c r="AB110">
        <f t="shared" si="17"/>
        <v>1</v>
      </c>
    </row>
    <row r="111" spans="1:28" ht="15.5" x14ac:dyDescent="0.35">
      <c r="A111" s="4">
        <v>44165</v>
      </c>
      <c r="B111" s="7">
        <v>330</v>
      </c>
      <c r="C111" s="8">
        <v>16510</v>
      </c>
      <c r="D111" s="3">
        <v>948</v>
      </c>
      <c r="E111" s="3">
        <v>850</v>
      </c>
      <c r="F111" s="3">
        <v>755</v>
      </c>
      <c r="G111" s="5">
        <v>41.8</v>
      </c>
      <c r="H111" s="5">
        <v>32.9</v>
      </c>
      <c r="I111" s="5">
        <v>-0.6</v>
      </c>
      <c r="J111" s="5">
        <v>2.4</v>
      </c>
      <c r="K111" s="5">
        <v>98</v>
      </c>
      <c r="L111" s="5">
        <v>20.6</v>
      </c>
      <c r="M111" s="5">
        <v>36.799999999999997</v>
      </c>
      <c r="N111" s="5">
        <v>128.69999999999999</v>
      </c>
      <c r="O111" s="5">
        <v>399.6</v>
      </c>
      <c r="T111">
        <f t="shared" si="9"/>
        <v>0</v>
      </c>
      <c r="U111">
        <f t="shared" si="10"/>
        <v>1</v>
      </c>
      <c r="V111">
        <f t="shared" si="11"/>
        <v>0</v>
      </c>
      <c r="W111">
        <f t="shared" si="12"/>
        <v>0</v>
      </c>
      <c r="X111">
        <f t="shared" si="13"/>
        <v>1</v>
      </c>
      <c r="Y111">
        <f t="shared" si="14"/>
        <v>1</v>
      </c>
      <c r="Z111">
        <f t="shared" si="15"/>
        <v>1</v>
      </c>
      <c r="AA111">
        <f t="shared" si="16"/>
        <v>1</v>
      </c>
      <c r="AB111">
        <f t="shared" si="17"/>
        <v>0</v>
      </c>
    </row>
    <row r="112" spans="1:28" ht="15.5" x14ac:dyDescent="0.35">
      <c r="A112" s="4">
        <v>44165</v>
      </c>
      <c r="B112" s="7">
        <v>1630</v>
      </c>
      <c r="C112" s="8">
        <v>16695</v>
      </c>
      <c r="D112" s="3">
        <v>888</v>
      </c>
      <c r="E112" s="3">
        <v>855</v>
      </c>
      <c r="F112" s="3">
        <v>725</v>
      </c>
      <c r="G112" s="5">
        <v>46.2</v>
      </c>
      <c r="H112" s="5">
        <v>34.5</v>
      </c>
      <c r="I112" s="5">
        <v>-4</v>
      </c>
      <c r="J112" s="5">
        <v>-1.4</v>
      </c>
      <c r="K112" s="5">
        <v>96.3</v>
      </c>
      <c r="L112" s="5">
        <v>17.399999999999999</v>
      </c>
      <c r="M112" s="5">
        <v>49</v>
      </c>
      <c r="N112" s="5">
        <v>129.5</v>
      </c>
      <c r="O112" s="5">
        <v>1573.9</v>
      </c>
      <c r="T112">
        <f t="shared" si="9"/>
        <v>1</v>
      </c>
      <c r="U112">
        <f t="shared" si="10"/>
        <v>1</v>
      </c>
      <c r="V112">
        <f t="shared" si="11"/>
        <v>1</v>
      </c>
      <c r="W112">
        <f t="shared" si="12"/>
        <v>1</v>
      </c>
      <c r="X112">
        <f t="shared" si="13"/>
        <v>1</v>
      </c>
      <c r="Y112">
        <f t="shared" si="14"/>
        <v>1</v>
      </c>
      <c r="Z112">
        <f t="shared" si="15"/>
        <v>1</v>
      </c>
      <c r="AA112">
        <f t="shared" si="16"/>
        <v>1</v>
      </c>
      <c r="AB112">
        <f t="shared" si="17"/>
        <v>1</v>
      </c>
    </row>
    <row r="113" spans="1:28" ht="15.5" x14ac:dyDescent="0.35">
      <c r="A113" s="4">
        <v>44166</v>
      </c>
      <c r="B113" s="7">
        <v>330</v>
      </c>
      <c r="C113" s="8">
        <v>16830</v>
      </c>
      <c r="D113" s="3">
        <v>940</v>
      </c>
      <c r="E113" s="3">
        <v>828</v>
      </c>
      <c r="F113" s="3">
        <v>435</v>
      </c>
      <c r="G113" s="5">
        <v>38</v>
      </c>
      <c r="H113" s="5">
        <v>27.3</v>
      </c>
      <c r="I113" s="5">
        <v>1.5</v>
      </c>
      <c r="J113" s="5">
        <v>4</v>
      </c>
      <c r="K113" s="5">
        <v>97.3</v>
      </c>
      <c r="L113" s="5">
        <v>41</v>
      </c>
      <c r="M113" s="5">
        <v>34.4</v>
      </c>
      <c r="N113" s="5">
        <v>80.900000000000006</v>
      </c>
      <c r="O113" s="5">
        <v>23.8</v>
      </c>
      <c r="T113">
        <f t="shared" si="9"/>
        <v>0</v>
      </c>
      <c r="U113">
        <f t="shared" si="10"/>
        <v>0</v>
      </c>
      <c r="V113">
        <f t="shared" si="11"/>
        <v>0</v>
      </c>
      <c r="W113">
        <f t="shared" si="12"/>
        <v>0</v>
      </c>
      <c r="X113">
        <f t="shared" si="13"/>
        <v>1</v>
      </c>
      <c r="Y113">
        <f t="shared" si="14"/>
        <v>0</v>
      </c>
      <c r="Z113">
        <f t="shared" si="15"/>
        <v>0</v>
      </c>
      <c r="AA113">
        <f t="shared" si="16"/>
        <v>1</v>
      </c>
      <c r="AB113">
        <f t="shared" si="17"/>
        <v>0</v>
      </c>
    </row>
    <row r="114" spans="1:28" ht="15.5" x14ac:dyDescent="0.35">
      <c r="A114" s="4">
        <v>44166</v>
      </c>
      <c r="B114" s="7">
        <v>1530</v>
      </c>
      <c r="C114" s="8">
        <v>17950</v>
      </c>
      <c r="D114" s="3">
        <v>862</v>
      </c>
      <c r="E114" s="3">
        <v>775</v>
      </c>
      <c r="F114" s="3">
        <v>525</v>
      </c>
      <c r="G114" s="5">
        <v>41.9</v>
      </c>
      <c r="H114" s="5">
        <v>-2.4</v>
      </c>
      <c r="I114" s="5">
        <v>-1.3</v>
      </c>
      <c r="J114" s="5">
        <v>1.1000000000000001</v>
      </c>
      <c r="K114" s="5">
        <v>93.1</v>
      </c>
      <c r="L114" s="5">
        <v>62.7</v>
      </c>
      <c r="M114" s="5">
        <v>45.9</v>
      </c>
      <c r="N114" s="5">
        <v>107.9</v>
      </c>
      <c r="O114" s="5">
        <v>360.2</v>
      </c>
      <c r="T114">
        <f t="shared" si="9"/>
        <v>0</v>
      </c>
      <c r="U114">
        <f t="shared" si="10"/>
        <v>0</v>
      </c>
      <c r="V114">
        <f t="shared" si="11"/>
        <v>0</v>
      </c>
      <c r="W114">
        <f t="shared" si="12"/>
        <v>0</v>
      </c>
      <c r="X114">
        <f t="shared" si="13"/>
        <v>0</v>
      </c>
      <c r="Y114">
        <f t="shared" si="14"/>
        <v>0</v>
      </c>
      <c r="Z114">
        <f t="shared" si="15"/>
        <v>1</v>
      </c>
      <c r="AA114">
        <f t="shared" si="16"/>
        <v>1</v>
      </c>
      <c r="AB114">
        <f t="shared" si="17"/>
        <v>0</v>
      </c>
    </row>
    <row r="115" spans="1:28" ht="15.5" x14ac:dyDescent="0.35">
      <c r="A115" s="4">
        <v>44167</v>
      </c>
      <c r="B115" s="7">
        <v>330</v>
      </c>
      <c r="C115" s="8">
        <v>17130</v>
      </c>
      <c r="D115" s="3">
        <v>940</v>
      </c>
      <c r="E115" s="3">
        <v>875</v>
      </c>
      <c r="F115" s="3" t="s">
        <v>14</v>
      </c>
      <c r="G115" s="5">
        <v>39</v>
      </c>
      <c r="H115" s="5">
        <v>-4.3</v>
      </c>
      <c r="I115" s="5">
        <v>1.5</v>
      </c>
      <c r="J115" s="5">
        <v>3.7</v>
      </c>
      <c r="K115" s="5">
        <v>92.6</v>
      </c>
      <c r="L115" s="5">
        <v>60</v>
      </c>
      <c r="M115" s="5">
        <v>29.9</v>
      </c>
      <c r="N115" s="5">
        <v>-108.7</v>
      </c>
      <c r="O115" s="5" t="s">
        <v>14</v>
      </c>
      <c r="T115">
        <f t="shared" si="9"/>
        <v>0</v>
      </c>
      <c r="U115">
        <f t="shared" si="10"/>
        <v>0</v>
      </c>
      <c r="V115">
        <f t="shared" si="11"/>
        <v>0</v>
      </c>
      <c r="W115">
        <f t="shared" si="12"/>
        <v>0</v>
      </c>
      <c r="X115">
        <f t="shared" si="13"/>
        <v>0</v>
      </c>
      <c r="Y115">
        <f t="shared" si="14"/>
        <v>0</v>
      </c>
      <c r="Z115">
        <f t="shared" si="15"/>
        <v>0</v>
      </c>
      <c r="AA115">
        <f t="shared" si="16"/>
        <v>0</v>
      </c>
      <c r="AB115">
        <f t="shared" si="17"/>
        <v>1</v>
      </c>
    </row>
    <row r="116" spans="1:28" ht="15.5" x14ac:dyDescent="0.35">
      <c r="A116" s="4">
        <v>44167</v>
      </c>
      <c r="B116" s="7">
        <v>1630</v>
      </c>
      <c r="C116" s="8">
        <v>16680</v>
      </c>
      <c r="D116" s="3">
        <v>825</v>
      </c>
      <c r="E116" s="3">
        <v>710</v>
      </c>
      <c r="F116" s="3" t="s">
        <v>14</v>
      </c>
      <c r="G116" s="5">
        <v>37.799999999999997</v>
      </c>
      <c r="H116" s="5">
        <v>16.899999999999999</v>
      </c>
      <c r="I116" s="5">
        <v>0.4</v>
      </c>
      <c r="J116" s="5">
        <v>1.1000000000000001</v>
      </c>
      <c r="K116" s="5">
        <v>95.1</v>
      </c>
      <c r="L116" s="5">
        <v>48</v>
      </c>
      <c r="M116" s="5">
        <v>41.9</v>
      </c>
      <c r="N116" s="5">
        <v>-16.3</v>
      </c>
      <c r="O116" s="5" t="s">
        <v>14</v>
      </c>
      <c r="T116">
        <f t="shared" si="9"/>
        <v>0</v>
      </c>
      <c r="U116">
        <f t="shared" si="10"/>
        <v>0</v>
      </c>
      <c r="V116">
        <f t="shared" si="11"/>
        <v>0</v>
      </c>
      <c r="W116">
        <f t="shared" si="12"/>
        <v>0</v>
      </c>
      <c r="X116">
        <f t="shared" si="13"/>
        <v>0</v>
      </c>
      <c r="Y116">
        <f t="shared" si="14"/>
        <v>0</v>
      </c>
      <c r="Z116">
        <f t="shared" si="15"/>
        <v>1</v>
      </c>
      <c r="AA116">
        <f t="shared" si="16"/>
        <v>0</v>
      </c>
      <c r="AB116">
        <f t="shared" si="17"/>
        <v>1</v>
      </c>
    </row>
    <row r="117" spans="1:28" ht="15.5" x14ac:dyDescent="0.35">
      <c r="A117" s="4">
        <v>44168</v>
      </c>
      <c r="B117" s="7">
        <v>530</v>
      </c>
      <c r="C117" s="8">
        <v>16100</v>
      </c>
      <c r="D117" s="3">
        <v>940</v>
      </c>
      <c r="E117" s="3">
        <v>742</v>
      </c>
      <c r="F117" s="3" t="s">
        <v>14</v>
      </c>
      <c r="G117" s="5">
        <v>33.799999999999997</v>
      </c>
      <c r="H117" s="5">
        <v>4.5</v>
      </c>
      <c r="I117" s="5">
        <v>2.9</v>
      </c>
      <c r="J117" s="5">
        <v>7.5</v>
      </c>
      <c r="K117" s="5">
        <v>94.8</v>
      </c>
      <c r="L117" s="5">
        <v>63</v>
      </c>
      <c r="M117" s="5">
        <v>23.5</v>
      </c>
      <c r="N117" s="5">
        <v>-99.6</v>
      </c>
      <c r="O117" s="5" t="s">
        <v>14</v>
      </c>
      <c r="T117">
        <f t="shared" si="9"/>
        <v>0</v>
      </c>
      <c r="U117">
        <f t="shared" si="10"/>
        <v>0</v>
      </c>
      <c r="V117">
        <f t="shared" si="11"/>
        <v>0</v>
      </c>
      <c r="W117">
        <f t="shared" si="12"/>
        <v>0</v>
      </c>
      <c r="X117">
        <f t="shared" si="13"/>
        <v>0</v>
      </c>
      <c r="Y117">
        <f t="shared" si="14"/>
        <v>0</v>
      </c>
      <c r="Z117">
        <f t="shared" si="15"/>
        <v>0</v>
      </c>
      <c r="AA117">
        <f t="shared" si="16"/>
        <v>0</v>
      </c>
      <c r="AB117">
        <f t="shared" si="17"/>
        <v>1</v>
      </c>
    </row>
    <row r="118" spans="1:28" ht="15.5" x14ac:dyDescent="0.35">
      <c r="A118" s="4">
        <v>44168</v>
      </c>
      <c r="B118" s="7">
        <v>1630</v>
      </c>
      <c r="C118" s="8">
        <v>16300</v>
      </c>
      <c r="D118" s="3">
        <v>860</v>
      </c>
      <c r="E118" s="3">
        <v>730</v>
      </c>
      <c r="F118" s="3" t="s">
        <v>14</v>
      </c>
      <c r="G118" s="5">
        <v>32.200000000000003</v>
      </c>
      <c r="H118" s="5">
        <v>3.1</v>
      </c>
      <c r="I118" s="5">
        <v>1.6</v>
      </c>
      <c r="J118" s="5">
        <v>7.7</v>
      </c>
      <c r="K118" s="5">
        <v>93.5</v>
      </c>
      <c r="L118" s="5">
        <v>75</v>
      </c>
      <c r="M118" s="5">
        <v>34</v>
      </c>
      <c r="N118" s="5">
        <v>-232</v>
      </c>
      <c r="O118" s="5" t="s">
        <v>14</v>
      </c>
      <c r="T118">
        <f t="shared" si="9"/>
        <v>0</v>
      </c>
      <c r="U118">
        <f t="shared" si="10"/>
        <v>0</v>
      </c>
      <c r="V118">
        <f t="shared" si="11"/>
        <v>0</v>
      </c>
      <c r="W118">
        <f t="shared" si="12"/>
        <v>0</v>
      </c>
      <c r="X118">
        <f t="shared" si="13"/>
        <v>0</v>
      </c>
      <c r="Y118">
        <f t="shared" si="14"/>
        <v>0</v>
      </c>
      <c r="Z118">
        <f t="shared" si="15"/>
        <v>0</v>
      </c>
      <c r="AA118">
        <f t="shared" si="16"/>
        <v>0</v>
      </c>
      <c r="AB118">
        <f t="shared" si="17"/>
        <v>1</v>
      </c>
    </row>
    <row r="119" spans="1:28" ht="15.5" x14ac:dyDescent="0.35">
      <c r="A119" s="4">
        <v>44169</v>
      </c>
      <c r="B119" s="7">
        <v>430</v>
      </c>
      <c r="C119" s="8">
        <v>17110</v>
      </c>
      <c r="D119" s="3">
        <v>942</v>
      </c>
      <c r="E119" s="3">
        <v>695</v>
      </c>
      <c r="F119" s="3" t="s">
        <v>14</v>
      </c>
      <c r="G119" s="5">
        <v>35.6</v>
      </c>
      <c r="H119" s="5">
        <v>-3.3</v>
      </c>
      <c r="I119" s="5">
        <v>2.7</v>
      </c>
      <c r="J119" s="5">
        <v>6</v>
      </c>
      <c r="K119" s="5">
        <v>90.8</v>
      </c>
      <c r="L119" s="5">
        <v>79</v>
      </c>
      <c r="M119" s="5">
        <v>28</v>
      </c>
      <c r="N119" s="5">
        <v>-173.7</v>
      </c>
      <c r="O119" s="5" t="s">
        <v>14</v>
      </c>
      <c r="T119">
        <f t="shared" si="9"/>
        <v>0</v>
      </c>
      <c r="U119">
        <f t="shared" si="10"/>
        <v>0</v>
      </c>
      <c r="V119">
        <f t="shared" si="11"/>
        <v>0</v>
      </c>
      <c r="W119">
        <f t="shared" si="12"/>
        <v>0</v>
      </c>
      <c r="X119">
        <f t="shared" si="13"/>
        <v>0</v>
      </c>
      <c r="Y119">
        <f t="shared" si="14"/>
        <v>0</v>
      </c>
      <c r="Z119">
        <f t="shared" si="15"/>
        <v>0</v>
      </c>
      <c r="AA119">
        <f t="shared" si="16"/>
        <v>0</v>
      </c>
      <c r="AB119">
        <f t="shared" si="17"/>
        <v>1</v>
      </c>
    </row>
    <row r="120" spans="1:28" ht="15.5" x14ac:dyDescent="0.35">
      <c r="A120" s="4">
        <v>44169</v>
      </c>
      <c r="B120" s="7">
        <v>1630</v>
      </c>
      <c r="C120" s="8">
        <v>16880</v>
      </c>
      <c r="D120" s="3">
        <v>870</v>
      </c>
      <c r="E120" s="3">
        <v>785</v>
      </c>
      <c r="F120" s="3">
        <v>610</v>
      </c>
      <c r="G120" s="5">
        <v>41.8</v>
      </c>
      <c r="H120" s="5">
        <v>6.7</v>
      </c>
      <c r="I120" s="5">
        <v>-2.1</v>
      </c>
      <c r="J120" s="5">
        <v>2.2999999999999998</v>
      </c>
      <c r="K120" s="5">
        <v>95.4</v>
      </c>
      <c r="L120" s="5">
        <v>64</v>
      </c>
      <c r="M120" s="5">
        <v>44.5</v>
      </c>
      <c r="N120" s="5">
        <v>-38.6</v>
      </c>
      <c r="O120" s="5">
        <v>346.4</v>
      </c>
      <c r="T120">
        <f t="shared" si="9"/>
        <v>0</v>
      </c>
      <c r="U120">
        <f t="shared" si="10"/>
        <v>0</v>
      </c>
      <c r="V120">
        <f t="shared" si="11"/>
        <v>1</v>
      </c>
      <c r="W120">
        <f t="shared" si="12"/>
        <v>0</v>
      </c>
      <c r="X120">
        <f t="shared" si="13"/>
        <v>0</v>
      </c>
      <c r="Y120">
        <f t="shared" si="14"/>
        <v>0</v>
      </c>
      <c r="Z120">
        <f t="shared" si="15"/>
        <v>1</v>
      </c>
      <c r="AA120">
        <f t="shared" si="16"/>
        <v>0</v>
      </c>
      <c r="AB120">
        <f t="shared" si="17"/>
        <v>0</v>
      </c>
    </row>
    <row r="121" spans="1:28" ht="15.5" x14ac:dyDescent="0.35">
      <c r="A121" s="4">
        <v>44172</v>
      </c>
      <c r="B121" s="7">
        <v>1330</v>
      </c>
      <c r="C121" s="8">
        <v>16630</v>
      </c>
      <c r="D121" s="3">
        <v>830</v>
      </c>
      <c r="E121" s="3">
        <v>740</v>
      </c>
      <c r="F121" s="3">
        <v>610</v>
      </c>
      <c r="G121" s="5">
        <v>39.799999999999997</v>
      </c>
      <c r="H121" s="5">
        <v>1.1000000000000001</v>
      </c>
      <c r="I121" s="5">
        <v>-1.7</v>
      </c>
      <c r="J121" s="5">
        <v>3.8</v>
      </c>
      <c r="K121" s="5">
        <v>95.8</v>
      </c>
      <c r="L121" s="5">
        <v>80</v>
      </c>
      <c r="M121" s="5">
        <v>44.8</v>
      </c>
      <c r="N121" s="5">
        <v>-132.4</v>
      </c>
      <c r="O121" s="5">
        <v>729</v>
      </c>
      <c r="T121">
        <f t="shared" si="9"/>
        <v>0</v>
      </c>
      <c r="U121">
        <f t="shared" si="10"/>
        <v>0</v>
      </c>
      <c r="V121">
        <f t="shared" si="11"/>
        <v>0</v>
      </c>
      <c r="W121">
        <f t="shared" si="12"/>
        <v>0</v>
      </c>
      <c r="X121">
        <f t="shared" si="13"/>
        <v>1</v>
      </c>
      <c r="Y121">
        <f t="shared" si="14"/>
        <v>0</v>
      </c>
      <c r="Z121">
        <f t="shared" si="15"/>
        <v>1</v>
      </c>
      <c r="AA121">
        <f t="shared" si="16"/>
        <v>0</v>
      </c>
      <c r="AB121">
        <f t="shared" si="17"/>
        <v>0</v>
      </c>
    </row>
    <row r="122" spans="1:28" ht="15.5" x14ac:dyDescent="0.35">
      <c r="A122" s="4">
        <v>44209</v>
      </c>
      <c r="B122" s="7">
        <v>530</v>
      </c>
      <c r="C122" s="8">
        <v>16317</v>
      </c>
      <c r="D122" s="8">
        <v>940</v>
      </c>
      <c r="E122" s="3">
        <v>800</v>
      </c>
      <c r="F122" s="3"/>
      <c r="G122" s="3">
        <v>30.4</v>
      </c>
      <c r="H122" s="5">
        <v>9.5</v>
      </c>
      <c r="I122" s="5">
        <v>3.1</v>
      </c>
      <c r="J122" s="5">
        <v>5.9</v>
      </c>
      <c r="K122" s="5">
        <v>94.9</v>
      </c>
      <c r="L122" s="5">
        <v>66</v>
      </c>
      <c r="M122" s="5">
        <v>25.1</v>
      </c>
      <c r="N122" s="5">
        <v>-398.7</v>
      </c>
      <c r="O122" s="5" t="s">
        <v>14</v>
      </c>
      <c r="T122">
        <f t="shared" si="9"/>
        <v>0</v>
      </c>
      <c r="U122">
        <f t="shared" si="10"/>
        <v>0</v>
      </c>
      <c r="V122">
        <f t="shared" si="11"/>
        <v>0</v>
      </c>
      <c r="W122">
        <f t="shared" si="12"/>
        <v>0</v>
      </c>
      <c r="X122">
        <f t="shared" si="13"/>
        <v>0</v>
      </c>
      <c r="Y122">
        <f t="shared" si="14"/>
        <v>0</v>
      </c>
      <c r="Z122">
        <f t="shared" si="15"/>
        <v>0</v>
      </c>
      <c r="AA122">
        <f t="shared" si="16"/>
        <v>0</v>
      </c>
      <c r="AB122">
        <f t="shared" si="17"/>
        <v>1</v>
      </c>
    </row>
    <row r="123" spans="1:28" ht="15.5" x14ac:dyDescent="0.35">
      <c r="A123" s="4">
        <v>44210</v>
      </c>
      <c r="B123" s="7">
        <v>530</v>
      </c>
      <c r="C123" s="8">
        <v>16970</v>
      </c>
      <c r="D123" s="8">
        <v>942</v>
      </c>
      <c r="E123" s="3">
        <v>790</v>
      </c>
      <c r="F123" s="3"/>
      <c r="G123" s="3">
        <v>35.799999999999997</v>
      </c>
      <c r="H123" s="5">
        <v>4.7</v>
      </c>
      <c r="I123" s="5">
        <v>3.4</v>
      </c>
      <c r="J123" s="5">
        <v>9.1</v>
      </c>
      <c r="K123" s="5">
        <v>94.4</v>
      </c>
      <c r="L123" s="5">
        <v>59</v>
      </c>
      <c r="M123" s="5">
        <v>28.5</v>
      </c>
      <c r="N123" s="5">
        <v>1.2</v>
      </c>
      <c r="O123" s="5" t="s">
        <v>14</v>
      </c>
      <c r="T123">
        <f t="shared" si="9"/>
        <v>0</v>
      </c>
      <c r="U123">
        <f t="shared" si="10"/>
        <v>0</v>
      </c>
      <c r="V123">
        <f t="shared" si="11"/>
        <v>0</v>
      </c>
      <c r="W123">
        <f t="shared" si="12"/>
        <v>0</v>
      </c>
      <c r="X123">
        <f t="shared" si="13"/>
        <v>0</v>
      </c>
      <c r="Y123">
        <f t="shared" si="14"/>
        <v>0</v>
      </c>
      <c r="Z123">
        <f t="shared" si="15"/>
        <v>0</v>
      </c>
      <c r="AA123">
        <f t="shared" si="16"/>
        <v>0</v>
      </c>
      <c r="AB123">
        <f t="shared" si="17"/>
        <v>1</v>
      </c>
    </row>
    <row r="124" spans="1:28" ht="15.5" x14ac:dyDescent="0.35">
      <c r="A124" s="4">
        <v>44237</v>
      </c>
      <c r="B124" s="7">
        <v>1730</v>
      </c>
      <c r="C124" s="8">
        <v>17245</v>
      </c>
      <c r="D124" s="8">
        <v>890</v>
      </c>
      <c r="E124" s="3">
        <v>835</v>
      </c>
      <c r="F124" s="3">
        <v>750</v>
      </c>
      <c r="G124" s="3">
        <v>32.799999999999997</v>
      </c>
      <c r="H124" s="5">
        <v>-14.2</v>
      </c>
      <c r="I124" s="5">
        <v>-2.2999999999999998</v>
      </c>
      <c r="J124" s="5">
        <v>12.4</v>
      </c>
      <c r="K124" s="5">
        <v>93.3</v>
      </c>
      <c r="L124" s="5">
        <v>92.3</v>
      </c>
      <c r="M124" s="5">
        <v>35.9</v>
      </c>
      <c r="N124" s="5">
        <v>-332.4</v>
      </c>
      <c r="O124" s="5" t="s">
        <v>14</v>
      </c>
      <c r="T124">
        <f t="shared" si="9"/>
        <v>0</v>
      </c>
      <c r="U124">
        <f t="shared" si="10"/>
        <v>0</v>
      </c>
      <c r="V124">
        <f t="shared" si="11"/>
        <v>1</v>
      </c>
      <c r="W124">
        <f t="shared" si="12"/>
        <v>0</v>
      </c>
      <c r="X124">
        <f t="shared" si="13"/>
        <v>0</v>
      </c>
      <c r="Y124">
        <f t="shared" si="14"/>
        <v>0</v>
      </c>
      <c r="Z124">
        <f t="shared" si="15"/>
        <v>1</v>
      </c>
      <c r="AA124">
        <f t="shared" si="16"/>
        <v>0</v>
      </c>
      <c r="AB124">
        <f t="shared" si="17"/>
        <v>1</v>
      </c>
    </row>
    <row r="125" spans="1:28" ht="15.5" x14ac:dyDescent="0.35">
      <c r="A125" s="4">
        <v>44238</v>
      </c>
      <c r="B125" s="7">
        <v>1730</v>
      </c>
      <c r="C125" s="8">
        <v>17466</v>
      </c>
      <c r="D125" s="8">
        <v>870</v>
      </c>
      <c r="E125" s="3">
        <v>775</v>
      </c>
      <c r="F125" s="3">
        <v>495</v>
      </c>
      <c r="G125" s="3">
        <v>35.700000000000003</v>
      </c>
      <c r="H125" s="5">
        <v>-7.9</v>
      </c>
      <c r="I125" s="5">
        <v>0.3</v>
      </c>
      <c r="J125" s="5">
        <v>5.7</v>
      </c>
      <c r="K125" s="5">
        <v>93.8</v>
      </c>
      <c r="L125" s="5">
        <v>89</v>
      </c>
      <c r="M125" s="5">
        <v>37.200000000000003</v>
      </c>
      <c r="N125" s="5">
        <v>-30.3</v>
      </c>
      <c r="O125" s="5">
        <v>213.9</v>
      </c>
      <c r="T125">
        <f t="shared" si="9"/>
        <v>0</v>
      </c>
      <c r="U125">
        <f t="shared" si="10"/>
        <v>0</v>
      </c>
      <c r="V125">
        <f t="shared" si="11"/>
        <v>0</v>
      </c>
      <c r="W125">
        <f t="shared" si="12"/>
        <v>0</v>
      </c>
      <c r="X125">
        <f t="shared" si="13"/>
        <v>0</v>
      </c>
      <c r="Y125">
        <f t="shared" si="14"/>
        <v>0</v>
      </c>
      <c r="Z125">
        <f t="shared" si="15"/>
        <v>1</v>
      </c>
      <c r="AA125">
        <f t="shared" si="16"/>
        <v>0</v>
      </c>
      <c r="AB125">
        <f t="shared" si="17"/>
        <v>0</v>
      </c>
    </row>
    <row r="126" spans="1:28" ht="15.5" x14ac:dyDescent="0.35">
      <c r="A126" s="4">
        <v>44239</v>
      </c>
      <c r="B126" s="7">
        <v>1730</v>
      </c>
      <c r="C126" s="8">
        <v>17087</v>
      </c>
      <c r="D126" s="8">
        <v>810</v>
      </c>
      <c r="E126" s="3">
        <v>665</v>
      </c>
      <c r="F126" s="3"/>
      <c r="G126" s="3">
        <v>38</v>
      </c>
      <c r="H126" s="5">
        <v>-8.1999999999999993</v>
      </c>
      <c r="I126" s="5">
        <v>2.9</v>
      </c>
      <c r="J126" s="5">
        <v>3.7</v>
      </c>
      <c r="K126" s="5">
        <v>90.5</v>
      </c>
      <c r="L126" s="5">
        <v>86</v>
      </c>
      <c r="M126" s="5">
        <v>41.4</v>
      </c>
      <c r="N126" s="5">
        <v>-212.2</v>
      </c>
      <c r="O126" s="5" t="s">
        <v>14</v>
      </c>
      <c r="T126">
        <f t="shared" si="9"/>
        <v>0</v>
      </c>
      <c r="U126">
        <f t="shared" si="10"/>
        <v>0</v>
      </c>
      <c r="V126">
        <f t="shared" si="11"/>
        <v>0</v>
      </c>
      <c r="W126">
        <f t="shared" si="12"/>
        <v>0</v>
      </c>
      <c r="X126">
        <f t="shared" si="13"/>
        <v>0</v>
      </c>
      <c r="Y126">
        <f t="shared" si="14"/>
        <v>0</v>
      </c>
      <c r="Z126">
        <f t="shared" si="15"/>
        <v>1</v>
      </c>
      <c r="AA126">
        <f t="shared" si="16"/>
        <v>0</v>
      </c>
      <c r="AB126">
        <f t="shared" si="17"/>
        <v>1</v>
      </c>
    </row>
    <row r="127" spans="1:28" ht="15.5" x14ac:dyDescent="0.35">
      <c r="A127" s="4">
        <v>44240</v>
      </c>
      <c r="B127" s="7">
        <v>1730</v>
      </c>
      <c r="C127" s="8">
        <v>16427</v>
      </c>
      <c r="D127" s="8">
        <v>840</v>
      </c>
      <c r="E127" s="3">
        <v>700</v>
      </c>
      <c r="F127" s="3">
        <v>550</v>
      </c>
      <c r="G127" s="3">
        <v>38.1</v>
      </c>
      <c r="H127" s="5">
        <v>-12.8</v>
      </c>
      <c r="I127" s="5">
        <v>-1</v>
      </c>
      <c r="J127" s="5">
        <v>4</v>
      </c>
      <c r="K127" s="5">
        <v>92.2</v>
      </c>
      <c r="L127" s="5">
        <v>81.8</v>
      </c>
      <c r="M127" s="5">
        <v>38.9</v>
      </c>
      <c r="N127" s="5">
        <v>-112.4</v>
      </c>
      <c r="O127" s="5" t="s">
        <v>14</v>
      </c>
      <c r="T127">
        <f t="shared" si="9"/>
        <v>0</v>
      </c>
      <c r="U127">
        <f t="shared" si="10"/>
        <v>0</v>
      </c>
      <c r="V127">
        <f t="shared" si="11"/>
        <v>0</v>
      </c>
      <c r="W127">
        <f t="shared" si="12"/>
        <v>0</v>
      </c>
      <c r="X127">
        <f t="shared" si="13"/>
        <v>0</v>
      </c>
      <c r="Y127">
        <f t="shared" si="14"/>
        <v>0</v>
      </c>
      <c r="Z127">
        <f t="shared" si="15"/>
        <v>1</v>
      </c>
      <c r="AA127">
        <f t="shared" si="16"/>
        <v>0</v>
      </c>
      <c r="AB127">
        <f t="shared" si="17"/>
        <v>1</v>
      </c>
    </row>
    <row r="128" spans="1:28" ht="15.5" x14ac:dyDescent="0.35">
      <c r="A128" s="4">
        <v>44241</v>
      </c>
      <c r="B128" s="7">
        <v>1730</v>
      </c>
      <c r="C128" s="8">
        <v>16546</v>
      </c>
      <c r="D128" s="8">
        <v>880</v>
      </c>
      <c r="E128" s="3">
        <v>800</v>
      </c>
      <c r="F128" s="3">
        <v>600</v>
      </c>
      <c r="G128" s="3">
        <v>38.299999999999997</v>
      </c>
      <c r="H128" s="5">
        <v>6.4</v>
      </c>
      <c r="I128" s="5">
        <v>-2.6</v>
      </c>
      <c r="J128" s="5">
        <v>4.4000000000000004</v>
      </c>
      <c r="K128" s="5">
        <v>94.5</v>
      </c>
      <c r="L128" s="5">
        <v>67.8</v>
      </c>
      <c r="M128" s="5">
        <v>36.700000000000003</v>
      </c>
      <c r="N128" s="5">
        <v>-223.5</v>
      </c>
      <c r="O128" s="5">
        <v>213.5</v>
      </c>
      <c r="T128">
        <f t="shared" si="9"/>
        <v>0</v>
      </c>
      <c r="U128">
        <f t="shared" si="10"/>
        <v>0</v>
      </c>
      <c r="V128">
        <f t="shared" si="11"/>
        <v>1</v>
      </c>
      <c r="W128">
        <f t="shared" si="12"/>
        <v>0</v>
      </c>
      <c r="X128">
        <f t="shared" si="13"/>
        <v>0</v>
      </c>
      <c r="Y128">
        <f t="shared" si="14"/>
        <v>0</v>
      </c>
      <c r="Z128">
        <f t="shared" si="15"/>
        <v>1</v>
      </c>
      <c r="AA128">
        <f t="shared" si="16"/>
        <v>0</v>
      </c>
      <c r="AB128">
        <f t="shared" si="17"/>
        <v>0</v>
      </c>
    </row>
    <row r="129" spans="1:28" ht="15.5" x14ac:dyDescent="0.35">
      <c r="A129" s="4">
        <v>44242</v>
      </c>
      <c r="B129" s="7">
        <v>1730</v>
      </c>
      <c r="C129" s="8">
        <v>16328</v>
      </c>
      <c r="D129" s="8">
        <v>915</v>
      </c>
      <c r="E129" s="3">
        <v>875</v>
      </c>
      <c r="F129" s="3">
        <v>800</v>
      </c>
      <c r="G129" s="3">
        <v>39.9</v>
      </c>
      <c r="H129" s="5">
        <v>9.6</v>
      </c>
      <c r="I129" s="5">
        <v>-5.4</v>
      </c>
      <c r="J129" s="5">
        <v>3.5</v>
      </c>
      <c r="K129" s="5">
        <v>96.2</v>
      </c>
      <c r="L129" s="5">
        <v>61.4</v>
      </c>
      <c r="M129" s="5">
        <v>35.799999999999997</v>
      </c>
      <c r="N129" s="5">
        <v>28.2</v>
      </c>
      <c r="O129" s="5" t="s">
        <v>14</v>
      </c>
      <c r="T129">
        <f t="shared" si="9"/>
        <v>0</v>
      </c>
      <c r="U129">
        <f t="shared" si="10"/>
        <v>0</v>
      </c>
      <c r="V129">
        <f t="shared" si="11"/>
        <v>1</v>
      </c>
      <c r="W129">
        <f t="shared" si="12"/>
        <v>0</v>
      </c>
      <c r="X129">
        <f t="shared" si="13"/>
        <v>1</v>
      </c>
      <c r="Y129">
        <f t="shared" si="14"/>
        <v>0</v>
      </c>
      <c r="Z129">
        <f t="shared" si="15"/>
        <v>1</v>
      </c>
      <c r="AA129">
        <f t="shared" si="16"/>
        <v>1</v>
      </c>
      <c r="AB129">
        <f t="shared" si="17"/>
        <v>1</v>
      </c>
    </row>
    <row r="130" spans="1:28" ht="15.5" x14ac:dyDescent="0.35">
      <c r="A130" s="4">
        <v>44243</v>
      </c>
      <c r="B130" s="7">
        <v>1730</v>
      </c>
      <c r="C130" s="8">
        <v>15704</v>
      </c>
      <c r="D130" s="8">
        <v>990</v>
      </c>
      <c r="E130" s="3">
        <v>820</v>
      </c>
      <c r="F130" s="3">
        <v>750</v>
      </c>
      <c r="G130" s="3">
        <v>42.8</v>
      </c>
      <c r="H130" s="5">
        <v>11</v>
      </c>
      <c r="I130" s="5">
        <v>-4.2</v>
      </c>
      <c r="J130" s="5">
        <v>-2.6</v>
      </c>
      <c r="K130" s="5">
        <v>98.4</v>
      </c>
      <c r="L130" s="5">
        <v>62.1</v>
      </c>
      <c r="M130" s="5">
        <v>34.9</v>
      </c>
      <c r="N130" s="5">
        <v>138.5</v>
      </c>
      <c r="O130" s="5" t="s">
        <v>14</v>
      </c>
      <c r="T130">
        <f t="shared" si="9"/>
        <v>1</v>
      </c>
      <c r="U130">
        <f t="shared" si="10"/>
        <v>0</v>
      </c>
      <c r="V130">
        <f t="shared" si="11"/>
        <v>1</v>
      </c>
      <c r="W130">
        <f t="shared" si="12"/>
        <v>1</v>
      </c>
      <c r="X130">
        <f t="shared" si="13"/>
        <v>1</v>
      </c>
      <c r="Y130">
        <f t="shared" si="14"/>
        <v>0</v>
      </c>
      <c r="Z130">
        <f t="shared" si="15"/>
        <v>0</v>
      </c>
      <c r="AA130">
        <f t="shared" si="16"/>
        <v>1</v>
      </c>
      <c r="AB130">
        <f t="shared" si="17"/>
        <v>1</v>
      </c>
    </row>
    <row r="131" spans="1:28" ht="15.5" x14ac:dyDescent="0.35">
      <c r="A131" s="4">
        <v>44244</v>
      </c>
      <c r="B131" s="7">
        <v>1730</v>
      </c>
      <c r="C131" s="8">
        <v>14916</v>
      </c>
      <c r="D131" s="8">
        <v>992</v>
      </c>
      <c r="E131" s="3">
        <v>835</v>
      </c>
      <c r="F131" s="3">
        <v>755</v>
      </c>
      <c r="G131" s="3">
        <v>48.1</v>
      </c>
      <c r="H131" s="5">
        <v>25.6</v>
      </c>
      <c r="I131" s="5">
        <v>-3.8</v>
      </c>
      <c r="J131" s="5">
        <v>-1.6</v>
      </c>
      <c r="K131" s="5">
        <v>97.9</v>
      </c>
      <c r="L131" s="5">
        <v>45.7</v>
      </c>
      <c r="M131" s="5">
        <v>44.1</v>
      </c>
      <c r="N131" s="5">
        <v>107.8</v>
      </c>
      <c r="O131" s="5">
        <v>524.20000000000005</v>
      </c>
      <c r="T131">
        <f t="shared" ref="T131:T194" si="18">IF(G131&gt;42,1,0)</f>
        <v>1</v>
      </c>
      <c r="U131">
        <f t="shared" ref="U131:U194" si="19">IF(H131&gt;28,1,0)</f>
        <v>0</v>
      </c>
      <c r="V131">
        <f t="shared" ref="V131:V194" si="20">IF(I131&lt;-2,1,0)</f>
        <v>1</v>
      </c>
      <c r="W131">
        <f t="shared" ref="W131:W194" si="21">IF( J131&lt;1,1,0)</f>
        <v>1</v>
      </c>
      <c r="X131">
        <f t="shared" ref="X131:X194" si="22">IF(K131&gt;95.5,1,0)</f>
        <v>1</v>
      </c>
      <c r="Y131">
        <f t="shared" ref="Y131:Y194" si="23">IF(L131&lt;34,1,0)</f>
        <v>0</v>
      </c>
      <c r="Z131">
        <f t="shared" ref="Z131:Z194" si="24">IF(M131&gt;35,1,0)</f>
        <v>1</v>
      </c>
      <c r="AA131">
        <f t="shared" ref="AA131:AA194" si="25">IF(N131&gt;19,1,0)</f>
        <v>1</v>
      </c>
      <c r="AB131">
        <f t="shared" ref="AB131:AB194" si="26">IF(O131&gt;1300,1,0)</f>
        <v>0</v>
      </c>
    </row>
    <row r="132" spans="1:28" ht="15.5" x14ac:dyDescent="0.35">
      <c r="A132" s="4">
        <v>44245</v>
      </c>
      <c r="B132" s="7">
        <v>1730</v>
      </c>
      <c r="C132" s="8">
        <v>13724</v>
      </c>
      <c r="D132" s="8">
        <v>920</v>
      </c>
      <c r="E132" s="3">
        <v>870</v>
      </c>
      <c r="F132" s="3">
        <v>840</v>
      </c>
      <c r="G132" s="3">
        <v>47.5</v>
      </c>
      <c r="H132" s="5">
        <v>30.7</v>
      </c>
      <c r="I132" s="5">
        <v>-7.8</v>
      </c>
      <c r="J132" s="5">
        <v>-0.8</v>
      </c>
      <c r="K132" s="5">
        <v>99.3</v>
      </c>
      <c r="L132" s="5">
        <v>52.2</v>
      </c>
      <c r="M132" s="5">
        <v>43.7</v>
      </c>
      <c r="N132" s="5">
        <v>155.80000000000001</v>
      </c>
      <c r="O132" s="5">
        <v>1516.1</v>
      </c>
      <c r="T132">
        <f t="shared" si="18"/>
        <v>1</v>
      </c>
      <c r="U132">
        <f t="shared" si="19"/>
        <v>1</v>
      </c>
      <c r="V132">
        <f t="shared" si="20"/>
        <v>1</v>
      </c>
      <c r="W132">
        <f t="shared" si="21"/>
        <v>1</v>
      </c>
      <c r="X132">
        <f t="shared" si="22"/>
        <v>1</v>
      </c>
      <c r="Y132">
        <f t="shared" si="23"/>
        <v>0</v>
      </c>
      <c r="Z132">
        <f t="shared" si="24"/>
        <v>1</v>
      </c>
      <c r="AA132">
        <f t="shared" si="25"/>
        <v>1</v>
      </c>
      <c r="AB132">
        <f t="shared" si="26"/>
        <v>1</v>
      </c>
    </row>
    <row r="133" spans="1:28" ht="15.5" x14ac:dyDescent="0.35">
      <c r="A133" s="4">
        <v>44246</v>
      </c>
      <c r="B133" s="7">
        <v>1730</v>
      </c>
      <c r="C133" s="8">
        <v>12312</v>
      </c>
      <c r="D133" s="8">
        <v>850</v>
      </c>
      <c r="E133" s="3">
        <v>820</v>
      </c>
      <c r="F133" s="3">
        <v>795</v>
      </c>
      <c r="G133" s="3">
        <v>46.2</v>
      </c>
      <c r="H133" s="5">
        <v>36.1</v>
      </c>
      <c r="I133" s="5">
        <v>-2.8</v>
      </c>
      <c r="J133" s="5">
        <v>-0.7</v>
      </c>
      <c r="K133" s="5">
        <v>98</v>
      </c>
      <c r="L133" s="5">
        <v>43.2</v>
      </c>
      <c r="M133" s="5">
        <v>43.4</v>
      </c>
      <c r="N133" s="5">
        <v>146.69999999999999</v>
      </c>
      <c r="O133" s="5">
        <v>617.9</v>
      </c>
      <c r="T133">
        <f t="shared" si="18"/>
        <v>1</v>
      </c>
      <c r="U133">
        <f t="shared" si="19"/>
        <v>1</v>
      </c>
      <c r="V133">
        <f t="shared" si="20"/>
        <v>1</v>
      </c>
      <c r="W133">
        <f t="shared" si="21"/>
        <v>1</v>
      </c>
      <c r="X133">
        <f t="shared" si="22"/>
        <v>1</v>
      </c>
      <c r="Y133">
        <f t="shared" si="23"/>
        <v>0</v>
      </c>
      <c r="Z133">
        <f t="shared" si="24"/>
        <v>1</v>
      </c>
      <c r="AA133">
        <f t="shared" si="25"/>
        <v>1</v>
      </c>
      <c r="AB133">
        <f t="shared" si="26"/>
        <v>0</v>
      </c>
    </row>
    <row r="134" spans="1:28" ht="15.5" x14ac:dyDescent="0.35">
      <c r="A134" s="4">
        <v>44247</v>
      </c>
      <c r="B134" s="7">
        <v>1730</v>
      </c>
      <c r="C134" s="8">
        <v>12464</v>
      </c>
      <c r="D134" s="8">
        <v>860</v>
      </c>
      <c r="E134" s="3">
        <v>822</v>
      </c>
      <c r="F134" s="3">
        <v>795</v>
      </c>
      <c r="G134" s="3">
        <v>36</v>
      </c>
      <c r="H134" s="5">
        <v>28</v>
      </c>
      <c r="I134" s="5">
        <v>1.9</v>
      </c>
      <c r="J134" s="5">
        <v>4.9000000000000004</v>
      </c>
      <c r="K134" s="5">
        <v>98.7</v>
      </c>
      <c r="L134" s="5">
        <v>42.4</v>
      </c>
      <c r="M134" s="5">
        <v>38.4</v>
      </c>
      <c r="N134" s="5">
        <v>-172.4</v>
      </c>
      <c r="O134" s="5" t="s">
        <v>14</v>
      </c>
      <c r="T134">
        <f t="shared" si="18"/>
        <v>0</v>
      </c>
      <c r="U134">
        <f t="shared" si="19"/>
        <v>0</v>
      </c>
      <c r="V134">
        <f t="shared" si="20"/>
        <v>0</v>
      </c>
      <c r="W134">
        <f t="shared" si="21"/>
        <v>0</v>
      </c>
      <c r="X134">
        <f t="shared" si="22"/>
        <v>1</v>
      </c>
      <c r="Y134">
        <f t="shared" si="23"/>
        <v>0</v>
      </c>
      <c r="Z134">
        <f t="shared" si="24"/>
        <v>1</v>
      </c>
      <c r="AA134">
        <f t="shared" si="25"/>
        <v>0</v>
      </c>
      <c r="AB134">
        <f t="shared" si="26"/>
        <v>1</v>
      </c>
    </row>
    <row r="135" spans="1:28" ht="15.5" x14ac:dyDescent="0.35">
      <c r="A135" s="4">
        <v>44248</v>
      </c>
      <c r="B135" s="7">
        <v>1730</v>
      </c>
      <c r="C135" s="8">
        <v>13751</v>
      </c>
      <c r="D135" s="8">
        <v>835</v>
      </c>
      <c r="E135" s="3">
        <v>800</v>
      </c>
      <c r="F135" s="3">
        <v>776</v>
      </c>
      <c r="G135" s="3">
        <v>39</v>
      </c>
      <c r="H135" s="5">
        <v>28</v>
      </c>
      <c r="I135" s="5">
        <v>0</v>
      </c>
      <c r="J135" s="5">
        <v>3.3</v>
      </c>
      <c r="K135" s="5">
        <v>98.6</v>
      </c>
      <c r="L135" s="5">
        <v>45.2</v>
      </c>
      <c r="M135" s="5">
        <v>44.1</v>
      </c>
      <c r="N135" s="5">
        <v>71.8</v>
      </c>
      <c r="O135" s="5">
        <v>342.5</v>
      </c>
      <c r="T135">
        <f t="shared" si="18"/>
        <v>0</v>
      </c>
      <c r="U135">
        <f t="shared" si="19"/>
        <v>0</v>
      </c>
      <c r="V135">
        <f t="shared" si="20"/>
        <v>0</v>
      </c>
      <c r="W135">
        <f t="shared" si="21"/>
        <v>0</v>
      </c>
      <c r="X135">
        <f t="shared" si="22"/>
        <v>1</v>
      </c>
      <c r="Y135">
        <f t="shared" si="23"/>
        <v>0</v>
      </c>
      <c r="Z135">
        <f t="shared" si="24"/>
        <v>1</v>
      </c>
      <c r="AA135">
        <f t="shared" si="25"/>
        <v>1</v>
      </c>
      <c r="AB135">
        <f t="shared" si="26"/>
        <v>0</v>
      </c>
    </row>
    <row r="136" spans="1:28" ht="15.5" x14ac:dyDescent="0.35">
      <c r="A136" s="4">
        <v>44249</v>
      </c>
      <c r="B136" s="7">
        <v>530</v>
      </c>
      <c r="C136" s="8">
        <v>13668</v>
      </c>
      <c r="D136" s="8">
        <v>970</v>
      </c>
      <c r="E136" s="3">
        <v>885</v>
      </c>
      <c r="F136" s="3">
        <v>819</v>
      </c>
      <c r="G136" s="3">
        <v>40.799999999999997</v>
      </c>
      <c r="H136" s="5">
        <v>31.1</v>
      </c>
      <c r="I136" s="5">
        <v>-2.1</v>
      </c>
      <c r="J136" s="5">
        <v>2.5</v>
      </c>
      <c r="K136" s="5">
        <v>97.4</v>
      </c>
      <c r="L136" s="5">
        <v>30.2</v>
      </c>
      <c r="M136" s="5">
        <v>32.9</v>
      </c>
      <c r="N136" s="5">
        <v>94.4</v>
      </c>
      <c r="O136" s="5">
        <v>626.1</v>
      </c>
      <c r="T136">
        <f t="shared" si="18"/>
        <v>0</v>
      </c>
      <c r="U136">
        <f t="shared" si="19"/>
        <v>1</v>
      </c>
      <c r="V136">
        <f t="shared" si="20"/>
        <v>1</v>
      </c>
      <c r="W136">
        <f t="shared" si="21"/>
        <v>0</v>
      </c>
      <c r="X136">
        <f t="shared" si="22"/>
        <v>1</v>
      </c>
      <c r="Y136">
        <f t="shared" si="23"/>
        <v>1</v>
      </c>
      <c r="Z136">
        <f t="shared" si="24"/>
        <v>0</v>
      </c>
      <c r="AA136">
        <f t="shared" si="25"/>
        <v>1</v>
      </c>
      <c r="AB136">
        <f t="shared" si="26"/>
        <v>0</v>
      </c>
    </row>
    <row r="137" spans="1:28" ht="15.5" x14ac:dyDescent="0.35">
      <c r="A137" s="4">
        <v>44249</v>
      </c>
      <c r="B137" s="7">
        <v>1730</v>
      </c>
      <c r="C137" s="8">
        <v>14107</v>
      </c>
      <c r="D137" s="8">
        <v>872</v>
      </c>
      <c r="E137" s="3">
        <v>810</v>
      </c>
      <c r="F137" s="3">
        <v>770</v>
      </c>
      <c r="G137" s="3">
        <v>48.9</v>
      </c>
      <c r="H137" s="5">
        <v>4.8</v>
      </c>
      <c r="I137" s="5">
        <v>-5.6</v>
      </c>
      <c r="J137" s="5">
        <v>-1.5</v>
      </c>
      <c r="K137" s="5">
        <v>97.2</v>
      </c>
      <c r="L137" s="5">
        <v>15.3</v>
      </c>
      <c r="M137" s="5">
        <v>45</v>
      </c>
      <c r="N137" s="5">
        <v>36.299999999999997</v>
      </c>
      <c r="O137" s="5">
        <v>568.6</v>
      </c>
      <c r="T137">
        <f t="shared" si="18"/>
        <v>1</v>
      </c>
      <c r="U137">
        <f t="shared" si="19"/>
        <v>0</v>
      </c>
      <c r="V137">
        <f t="shared" si="20"/>
        <v>1</v>
      </c>
      <c r="W137">
        <f t="shared" si="21"/>
        <v>1</v>
      </c>
      <c r="X137">
        <f t="shared" si="22"/>
        <v>1</v>
      </c>
      <c r="Y137">
        <f t="shared" si="23"/>
        <v>1</v>
      </c>
      <c r="Z137">
        <f t="shared" si="24"/>
        <v>1</v>
      </c>
      <c r="AA137">
        <f t="shared" si="25"/>
        <v>1</v>
      </c>
      <c r="AB137">
        <f t="shared" si="26"/>
        <v>0</v>
      </c>
    </row>
    <row r="138" spans="1:28" ht="15.5" x14ac:dyDescent="0.35">
      <c r="A138" s="4">
        <v>44250</v>
      </c>
      <c r="B138" s="7">
        <v>1730</v>
      </c>
      <c r="C138" s="8">
        <v>14305</v>
      </c>
      <c r="D138" s="8">
        <v>878</v>
      </c>
      <c r="E138" s="3">
        <v>800</v>
      </c>
      <c r="F138" s="3">
        <v>740</v>
      </c>
      <c r="G138" s="3">
        <v>45.7</v>
      </c>
      <c r="H138" s="5">
        <v>31.9</v>
      </c>
      <c r="I138" s="5">
        <v>-2.9</v>
      </c>
      <c r="J138" s="5">
        <v>-0.2</v>
      </c>
      <c r="K138" s="5">
        <v>96.1</v>
      </c>
      <c r="L138" s="5">
        <v>32.700000000000003</v>
      </c>
      <c r="M138" s="5">
        <v>44.5</v>
      </c>
      <c r="N138" s="5">
        <v>151.30000000000001</v>
      </c>
      <c r="O138" s="5">
        <v>416.8</v>
      </c>
      <c r="T138">
        <f t="shared" si="18"/>
        <v>1</v>
      </c>
      <c r="U138">
        <f t="shared" si="19"/>
        <v>1</v>
      </c>
      <c r="V138">
        <f t="shared" si="20"/>
        <v>1</v>
      </c>
      <c r="W138">
        <f t="shared" si="21"/>
        <v>1</v>
      </c>
      <c r="X138">
        <f t="shared" si="22"/>
        <v>1</v>
      </c>
      <c r="Y138">
        <f t="shared" si="23"/>
        <v>1</v>
      </c>
      <c r="Z138">
        <f t="shared" si="24"/>
        <v>1</v>
      </c>
      <c r="AA138">
        <f t="shared" si="25"/>
        <v>1</v>
      </c>
      <c r="AB138">
        <f t="shared" si="26"/>
        <v>0</v>
      </c>
    </row>
    <row r="139" spans="1:28" ht="15.5" x14ac:dyDescent="0.35">
      <c r="A139" s="4">
        <v>44251</v>
      </c>
      <c r="B139" s="7">
        <v>1730</v>
      </c>
      <c r="C139" s="8">
        <v>14754</v>
      </c>
      <c r="D139" s="8">
        <v>840</v>
      </c>
      <c r="E139" s="3">
        <v>780</v>
      </c>
      <c r="F139" s="3">
        <v>734</v>
      </c>
      <c r="G139" s="3">
        <v>48.2</v>
      </c>
      <c r="H139" s="5">
        <v>24.7</v>
      </c>
      <c r="I139" s="5">
        <v>-6</v>
      </c>
      <c r="J139" s="5">
        <v>-0.4</v>
      </c>
      <c r="K139" s="5">
        <v>98.5</v>
      </c>
      <c r="L139" s="5">
        <v>55.8</v>
      </c>
      <c r="M139" s="5">
        <v>48.5</v>
      </c>
      <c r="N139" s="5">
        <v>228.9</v>
      </c>
      <c r="O139" s="5" t="s">
        <v>14</v>
      </c>
      <c r="T139">
        <f t="shared" si="18"/>
        <v>1</v>
      </c>
      <c r="U139">
        <f t="shared" si="19"/>
        <v>0</v>
      </c>
      <c r="V139">
        <f t="shared" si="20"/>
        <v>1</v>
      </c>
      <c r="W139">
        <f t="shared" si="21"/>
        <v>1</v>
      </c>
      <c r="X139">
        <f t="shared" si="22"/>
        <v>1</v>
      </c>
      <c r="Y139">
        <f t="shared" si="23"/>
        <v>0</v>
      </c>
      <c r="Z139">
        <f t="shared" si="24"/>
        <v>1</v>
      </c>
      <c r="AA139">
        <f t="shared" si="25"/>
        <v>1</v>
      </c>
      <c r="AB139">
        <f t="shared" si="26"/>
        <v>1</v>
      </c>
    </row>
    <row r="140" spans="1:28" ht="15.5" x14ac:dyDescent="0.35">
      <c r="A140" s="4">
        <v>44252</v>
      </c>
      <c r="B140" s="7">
        <v>1730</v>
      </c>
      <c r="C140" s="8">
        <v>15203</v>
      </c>
      <c r="D140" s="8">
        <v>912</v>
      </c>
      <c r="E140" s="3">
        <v>838</v>
      </c>
      <c r="F140" s="3">
        <v>792</v>
      </c>
      <c r="G140" s="3">
        <v>47.6</v>
      </c>
      <c r="H140" s="5">
        <v>26.8</v>
      </c>
      <c r="I140" s="5">
        <v>-8</v>
      </c>
      <c r="J140" s="5">
        <v>-0.6</v>
      </c>
      <c r="K140" s="5">
        <v>97.6</v>
      </c>
      <c r="L140" s="5">
        <v>54.6</v>
      </c>
      <c r="M140" s="5">
        <v>46</v>
      </c>
      <c r="N140" s="5">
        <v>5.3</v>
      </c>
      <c r="O140" s="5" t="s">
        <v>14</v>
      </c>
      <c r="T140">
        <f t="shared" si="18"/>
        <v>1</v>
      </c>
      <c r="U140">
        <f t="shared" si="19"/>
        <v>0</v>
      </c>
      <c r="V140">
        <f t="shared" si="20"/>
        <v>1</v>
      </c>
      <c r="W140">
        <f t="shared" si="21"/>
        <v>1</v>
      </c>
      <c r="X140">
        <f t="shared" si="22"/>
        <v>1</v>
      </c>
      <c r="Y140">
        <f t="shared" si="23"/>
        <v>0</v>
      </c>
      <c r="Z140">
        <f t="shared" si="24"/>
        <v>1</v>
      </c>
      <c r="AA140">
        <f t="shared" si="25"/>
        <v>0</v>
      </c>
      <c r="AB140">
        <f t="shared" si="26"/>
        <v>1</v>
      </c>
    </row>
    <row r="141" spans="1:28" ht="15.5" x14ac:dyDescent="0.35">
      <c r="A141" s="4">
        <v>44253</v>
      </c>
      <c r="B141" s="7">
        <v>1730</v>
      </c>
      <c r="C141" s="8">
        <v>15338</v>
      </c>
      <c r="D141" s="8">
        <v>925</v>
      </c>
      <c r="E141" s="3">
        <v>812</v>
      </c>
      <c r="F141" s="3">
        <v>765</v>
      </c>
      <c r="G141" s="3">
        <v>33.5</v>
      </c>
      <c r="H141" s="5">
        <v>4.9000000000000004</v>
      </c>
      <c r="I141" s="5">
        <v>-6.2</v>
      </c>
      <c r="J141" s="5">
        <v>7.8</v>
      </c>
      <c r="K141" s="5">
        <v>97.5</v>
      </c>
      <c r="L141" s="5">
        <v>71.400000000000006</v>
      </c>
      <c r="M141" s="5">
        <v>32.5</v>
      </c>
      <c r="N141" s="5">
        <v>-365.7</v>
      </c>
      <c r="O141" s="5">
        <v>1471.7</v>
      </c>
      <c r="T141">
        <f t="shared" si="18"/>
        <v>0</v>
      </c>
      <c r="U141">
        <f t="shared" si="19"/>
        <v>0</v>
      </c>
      <c r="V141">
        <f t="shared" si="20"/>
        <v>1</v>
      </c>
      <c r="W141">
        <f t="shared" si="21"/>
        <v>0</v>
      </c>
      <c r="X141">
        <f t="shared" si="22"/>
        <v>1</v>
      </c>
      <c r="Y141">
        <f t="shared" si="23"/>
        <v>0</v>
      </c>
      <c r="Z141">
        <f t="shared" si="24"/>
        <v>0</v>
      </c>
      <c r="AA141">
        <f t="shared" si="25"/>
        <v>0</v>
      </c>
      <c r="AB141">
        <f t="shared" si="26"/>
        <v>1</v>
      </c>
    </row>
    <row r="142" spans="1:28" ht="15.5" x14ac:dyDescent="0.35">
      <c r="A142" s="4">
        <v>44254</v>
      </c>
      <c r="B142" s="7">
        <v>1730</v>
      </c>
      <c r="C142" s="8">
        <v>15246</v>
      </c>
      <c r="D142" s="8">
        <v>922</v>
      </c>
      <c r="E142" s="3">
        <v>820</v>
      </c>
      <c r="F142" s="3">
        <v>760</v>
      </c>
      <c r="G142" s="3">
        <v>39.4</v>
      </c>
      <c r="H142" s="5">
        <v>26.6</v>
      </c>
      <c r="I142" s="5">
        <v>-0.3</v>
      </c>
      <c r="J142" s="5">
        <v>4.0999999999999996</v>
      </c>
      <c r="K142" s="5">
        <v>98.8</v>
      </c>
      <c r="L142" s="5">
        <v>57.1</v>
      </c>
      <c r="M142" s="5" t="s">
        <v>16</v>
      </c>
      <c r="N142" s="5">
        <v>35.6</v>
      </c>
      <c r="O142" s="5" t="s">
        <v>14</v>
      </c>
      <c r="T142">
        <f t="shared" si="18"/>
        <v>0</v>
      </c>
      <c r="U142">
        <f t="shared" si="19"/>
        <v>0</v>
      </c>
      <c r="V142">
        <f t="shared" si="20"/>
        <v>0</v>
      </c>
      <c r="W142">
        <f t="shared" si="21"/>
        <v>0</v>
      </c>
      <c r="X142">
        <f t="shared" si="22"/>
        <v>1</v>
      </c>
      <c r="Y142">
        <f t="shared" si="23"/>
        <v>0</v>
      </c>
      <c r="Z142">
        <f t="shared" si="24"/>
        <v>1</v>
      </c>
      <c r="AA142">
        <f t="shared" si="25"/>
        <v>1</v>
      </c>
      <c r="AB142">
        <f t="shared" si="26"/>
        <v>1</v>
      </c>
    </row>
    <row r="143" spans="1:28" ht="15.5" x14ac:dyDescent="0.35">
      <c r="A143" s="4">
        <v>44255</v>
      </c>
      <c r="B143" s="7">
        <v>1730</v>
      </c>
      <c r="C143" s="8">
        <v>15302</v>
      </c>
      <c r="D143" s="8">
        <v>918</v>
      </c>
      <c r="E143" s="3">
        <v>811</v>
      </c>
      <c r="F143" s="3">
        <v>765</v>
      </c>
      <c r="G143" s="3">
        <v>41.3</v>
      </c>
      <c r="H143" s="5">
        <v>30.6</v>
      </c>
      <c r="I143" s="5">
        <v>-2.9</v>
      </c>
      <c r="J143" s="5">
        <v>2.2999999999999998</v>
      </c>
      <c r="K143" s="5">
        <v>53.1</v>
      </c>
      <c r="L143" s="5">
        <v>53.1</v>
      </c>
      <c r="M143" s="5">
        <v>43.8</v>
      </c>
      <c r="N143" s="5">
        <v>46.5</v>
      </c>
      <c r="O143" s="5">
        <v>2716.7</v>
      </c>
      <c r="T143">
        <f t="shared" si="18"/>
        <v>0</v>
      </c>
      <c r="U143">
        <f t="shared" si="19"/>
        <v>1</v>
      </c>
      <c r="V143">
        <f t="shared" si="20"/>
        <v>1</v>
      </c>
      <c r="W143">
        <f t="shared" si="21"/>
        <v>0</v>
      </c>
      <c r="X143">
        <f t="shared" si="22"/>
        <v>0</v>
      </c>
      <c r="Y143">
        <f t="shared" si="23"/>
        <v>0</v>
      </c>
      <c r="Z143">
        <f t="shared" si="24"/>
        <v>1</v>
      </c>
      <c r="AA143">
        <f t="shared" si="25"/>
        <v>1</v>
      </c>
      <c r="AB143">
        <f t="shared" si="26"/>
        <v>1</v>
      </c>
    </row>
    <row r="144" spans="1:28" ht="15.5" x14ac:dyDescent="0.35">
      <c r="A144" s="4">
        <v>44256</v>
      </c>
      <c r="B144" s="7">
        <v>1630</v>
      </c>
      <c r="C144" s="8">
        <v>14196</v>
      </c>
      <c r="D144" s="8">
        <v>955</v>
      </c>
      <c r="E144" s="3">
        <v>798</v>
      </c>
      <c r="F144" s="3">
        <v>848</v>
      </c>
      <c r="G144" s="3">
        <v>34</v>
      </c>
      <c r="H144" s="5">
        <v>23</v>
      </c>
      <c r="I144" s="5">
        <v>-4.2</v>
      </c>
      <c r="J144" s="5">
        <v>6.6</v>
      </c>
      <c r="K144" s="5">
        <v>98.9</v>
      </c>
      <c r="L144" s="5">
        <v>62.1</v>
      </c>
      <c r="M144" s="5">
        <v>35.799999999999997</v>
      </c>
      <c r="N144" s="5">
        <v>-111.4</v>
      </c>
      <c r="O144" s="5">
        <v>3054.5</v>
      </c>
      <c r="T144">
        <f t="shared" si="18"/>
        <v>0</v>
      </c>
      <c r="U144">
        <f t="shared" si="19"/>
        <v>0</v>
      </c>
      <c r="V144">
        <f t="shared" si="20"/>
        <v>1</v>
      </c>
      <c r="W144">
        <f t="shared" si="21"/>
        <v>0</v>
      </c>
      <c r="X144">
        <f t="shared" si="22"/>
        <v>1</v>
      </c>
      <c r="Y144">
        <f t="shared" si="23"/>
        <v>0</v>
      </c>
      <c r="Z144">
        <f t="shared" si="24"/>
        <v>1</v>
      </c>
      <c r="AA144">
        <f t="shared" si="25"/>
        <v>0</v>
      </c>
      <c r="AB144">
        <f t="shared" si="26"/>
        <v>1</v>
      </c>
    </row>
    <row r="145" spans="1:28" ht="15.5" x14ac:dyDescent="0.35">
      <c r="A145" s="4">
        <v>44257</v>
      </c>
      <c r="B145" s="7">
        <v>1630</v>
      </c>
      <c r="C145" s="8">
        <v>15249</v>
      </c>
      <c r="D145" s="8">
        <v>940</v>
      </c>
      <c r="E145" s="3">
        <v>830</v>
      </c>
      <c r="F145" s="3">
        <v>775</v>
      </c>
      <c r="G145" s="3">
        <v>38.700000000000003</v>
      </c>
      <c r="H145" s="5">
        <v>30.6</v>
      </c>
      <c r="I145" s="5">
        <v>-0.3</v>
      </c>
      <c r="J145" s="5">
        <v>4</v>
      </c>
      <c r="K145" s="5">
        <v>99.7</v>
      </c>
      <c r="L145" s="5">
        <v>60.4</v>
      </c>
      <c r="M145" s="5">
        <v>40.4</v>
      </c>
      <c r="N145" s="5">
        <v>-191</v>
      </c>
      <c r="O145" s="5" t="s">
        <v>14</v>
      </c>
      <c r="T145">
        <f t="shared" si="18"/>
        <v>0</v>
      </c>
      <c r="U145">
        <f t="shared" si="19"/>
        <v>1</v>
      </c>
      <c r="V145">
        <f t="shared" si="20"/>
        <v>0</v>
      </c>
      <c r="W145">
        <f t="shared" si="21"/>
        <v>0</v>
      </c>
      <c r="X145">
        <f t="shared" si="22"/>
        <v>1</v>
      </c>
      <c r="Y145">
        <f t="shared" si="23"/>
        <v>0</v>
      </c>
      <c r="Z145">
        <f t="shared" si="24"/>
        <v>1</v>
      </c>
      <c r="AA145">
        <f t="shared" si="25"/>
        <v>0</v>
      </c>
      <c r="AB145">
        <f t="shared" si="26"/>
        <v>1</v>
      </c>
    </row>
    <row r="146" spans="1:28" ht="15.5" x14ac:dyDescent="0.35">
      <c r="A146" s="4">
        <v>44258</v>
      </c>
      <c r="B146" s="7">
        <v>1800</v>
      </c>
      <c r="C146" s="8">
        <v>18992</v>
      </c>
      <c r="D146" s="8">
        <v>930</v>
      </c>
      <c r="E146" s="3">
        <v>850</v>
      </c>
      <c r="F146" s="3">
        <v>815</v>
      </c>
      <c r="G146" s="3">
        <v>37.299999999999997</v>
      </c>
      <c r="H146" s="5">
        <v>26.7</v>
      </c>
      <c r="I146" s="5">
        <v>-2.2999999999999998</v>
      </c>
      <c r="J146" s="5">
        <v>4.4000000000000004</v>
      </c>
      <c r="K146" s="5">
        <v>98.4</v>
      </c>
      <c r="L146" s="5">
        <v>57.9</v>
      </c>
      <c r="M146" s="5">
        <v>42</v>
      </c>
      <c r="N146" s="5">
        <v>67.900000000000006</v>
      </c>
      <c r="O146" s="5">
        <v>2485.8000000000002</v>
      </c>
      <c r="T146">
        <f t="shared" si="18"/>
        <v>0</v>
      </c>
      <c r="U146">
        <f t="shared" si="19"/>
        <v>0</v>
      </c>
      <c r="V146">
        <f t="shared" si="20"/>
        <v>1</v>
      </c>
      <c r="W146">
        <f t="shared" si="21"/>
        <v>0</v>
      </c>
      <c r="X146">
        <f t="shared" si="22"/>
        <v>1</v>
      </c>
      <c r="Y146">
        <f t="shared" si="23"/>
        <v>0</v>
      </c>
      <c r="Z146">
        <f t="shared" si="24"/>
        <v>1</v>
      </c>
      <c r="AA146">
        <f t="shared" si="25"/>
        <v>1</v>
      </c>
      <c r="AB146">
        <f t="shared" si="26"/>
        <v>1</v>
      </c>
    </row>
    <row r="147" spans="1:28" ht="15.5" x14ac:dyDescent="0.35">
      <c r="A147" s="4">
        <v>44259</v>
      </c>
      <c r="B147" s="7">
        <v>1630</v>
      </c>
      <c r="C147" s="8">
        <v>18219</v>
      </c>
      <c r="D147" s="8">
        <v>895</v>
      </c>
      <c r="E147" s="3">
        <v>815</v>
      </c>
      <c r="F147" s="3">
        <v>780</v>
      </c>
      <c r="G147" s="3">
        <v>33.700000000000003</v>
      </c>
      <c r="H147" s="5">
        <v>20.9</v>
      </c>
      <c r="I147" s="5">
        <v>-0.5</v>
      </c>
      <c r="J147" s="5">
        <v>7.3</v>
      </c>
      <c r="K147" s="5">
        <v>97.5</v>
      </c>
      <c r="L147" s="5">
        <v>68.7</v>
      </c>
      <c r="M147" s="5">
        <v>34.200000000000003</v>
      </c>
      <c r="N147" s="5">
        <v>-207.3</v>
      </c>
      <c r="O147" s="5" t="s">
        <v>14</v>
      </c>
      <c r="T147">
        <f t="shared" si="18"/>
        <v>0</v>
      </c>
      <c r="U147">
        <f t="shared" si="19"/>
        <v>0</v>
      </c>
      <c r="V147">
        <f t="shared" si="20"/>
        <v>0</v>
      </c>
      <c r="W147">
        <f t="shared" si="21"/>
        <v>0</v>
      </c>
      <c r="X147">
        <f t="shared" si="22"/>
        <v>1</v>
      </c>
      <c r="Y147">
        <f t="shared" si="23"/>
        <v>0</v>
      </c>
      <c r="Z147">
        <f t="shared" si="24"/>
        <v>0</v>
      </c>
      <c r="AA147">
        <f t="shared" si="25"/>
        <v>0</v>
      </c>
      <c r="AB147">
        <f t="shared" si="26"/>
        <v>1</v>
      </c>
    </row>
    <row r="148" spans="1:28" ht="15.5" x14ac:dyDescent="0.35">
      <c r="A148" s="4">
        <v>44260</v>
      </c>
      <c r="B148" s="7">
        <v>1730</v>
      </c>
      <c r="C148" s="8">
        <v>16688</v>
      </c>
      <c r="D148" s="8">
        <v>900</v>
      </c>
      <c r="E148" s="3">
        <v>795</v>
      </c>
      <c r="F148" s="3">
        <v>700</v>
      </c>
      <c r="G148" s="3">
        <v>37.6</v>
      </c>
      <c r="H148" s="5">
        <v>4.0999999999999996</v>
      </c>
      <c r="I148" s="5">
        <v>-3.5</v>
      </c>
      <c r="J148" s="5">
        <v>4.7</v>
      </c>
      <c r="K148" s="5">
        <v>94</v>
      </c>
      <c r="L148" s="5">
        <v>85.7</v>
      </c>
      <c r="M148" s="5">
        <v>39.299999999999997</v>
      </c>
      <c r="N148" s="5">
        <v>-35</v>
      </c>
      <c r="O148" s="5">
        <v>870.7</v>
      </c>
      <c r="T148">
        <f t="shared" si="18"/>
        <v>0</v>
      </c>
      <c r="U148">
        <f t="shared" si="19"/>
        <v>0</v>
      </c>
      <c r="V148">
        <f t="shared" si="20"/>
        <v>1</v>
      </c>
      <c r="W148">
        <f t="shared" si="21"/>
        <v>0</v>
      </c>
      <c r="X148">
        <f t="shared" si="22"/>
        <v>0</v>
      </c>
      <c r="Y148">
        <f t="shared" si="23"/>
        <v>0</v>
      </c>
      <c r="Z148">
        <f t="shared" si="24"/>
        <v>1</v>
      </c>
      <c r="AA148">
        <f t="shared" si="25"/>
        <v>0</v>
      </c>
      <c r="AB148">
        <f t="shared" si="26"/>
        <v>0</v>
      </c>
    </row>
    <row r="149" spans="1:28" ht="15.5" x14ac:dyDescent="0.35">
      <c r="A149" s="4">
        <v>44261</v>
      </c>
      <c r="B149" s="7">
        <v>1730</v>
      </c>
      <c r="C149" s="8">
        <v>15526</v>
      </c>
      <c r="D149" s="8">
        <v>950</v>
      </c>
      <c r="E149" s="3">
        <v>850</v>
      </c>
      <c r="F149" s="3">
        <v>750</v>
      </c>
      <c r="G149" s="3">
        <v>35.1</v>
      </c>
      <c r="H149" s="5">
        <v>6.2</v>
      </c>
      <c r="I149" s="5">
        <v>-1.3</v>
      </c>
      <c r="J149" s="5">
        <v>6.5</v>
      </c>
      <c r="K149" s="5">
        <v>97.3</v>
      </c>
      <c r="L149" s="5">
        <v>74.900000000000006</v>
      </c>
      <c r="M149" s="5">
        <v>35.200000000000003</v>
      </c>
      <c r="N149" s="5">
        <v>-214.4</v>
      </c>
      <c r="O149" s="4" t="s">
        <v>14</v>
      </c>
      <c r="T149">
        <f t="shared" si="18"/>
        <v>0</v>
      </c>
      <c r="U149">
        <f t="shared" si="19"/>
        <v>0</v>
      </c>
      <c r="V149">
        <f t="shared" si="20"/>
        <v>0</v>
      </c>
      <c r="W149">
        <f t="shared" si="21"/>
        <v>0</v>
      </c>
      <c r="X149">
        <f t="shared" si="22"/>
        <v>1</v>
      </c>
      <c r="Y149">
        <f t="shared" si="23"/>
        <v>0</v>
      </c>
      <c r="Z149">
        <f t="shared" si="24"/>
        <v>1</v>
      </c>
      <c r="AA149">
        <f t="shared" si="25"/>
        <v>0</v>
      </c>
      <c r="AB149">
        <f t="shared" si="26"/>
        <v>1</v>
      </c>
    </row>
    <row r="150" spans="1:28" ht="15.5" x14ac:dyDescent="0.35">
      <c r="A150" s="4">
        <v>44262</v>
      </c>
      <c r="B150" s="7">
        <v>1700</v>
      </c>
      <c r="C150" s="8">
        <v>16915</v>
      </c>
      <c r="D150" s="8">
        <v>899</v>
      </c>
      <c r="E150" s="3">
        <v>795</v>
      </c>
      <c r="F150" s="3">
        <v>742</v>
      </c>
      <c r="G150" s="3">
        <v>35</v>
      </c>
      <c r="H150" s="5">
        <v>13</v>
      </c>
      <c r="I150" s="5">
        <v>-3.2</v>
      </c>
      <c r="J150" s="5">
        <v>6</v>
      </c>
      <c r="K150" s="5">
        <v>98.7</v>
      </c>
      <c r="L150" s="5">
        <v>78.5</v>
      </c>
      <c r="M150" s="5">
        <v>38</v>
      </c>
      <c r="N150" s="5">
        <v>-149.9</v>
      </c>
      <c r="O150" s="5" t="s">
        <v>14</v>
      </c>
      <c r="T150">
        <f t="shared" si="18"/>
        <v>0</v>
      </c>
      <c r="U150">
        <f t="shared" si="19"/>
        <v>0</v>
      </c>
      <c r="V150">
        <f t="shared" si="20"/>
        <v>1</v>
      </c>
      <c r="W150">
        <f t="shared" si="21"/>
        <v>0</v>
      </c>
      <c r="X150">
        <f t="shared" si="22"/>
        <v>1</v>
      </c>
      <c r="Y150">
        <f t="shared" si="23"/>
        <v>0</v>
      </c>
      <c r="Z150">
        <f t="shared" si="24"/>
        <v>1</v>
      </c>
      <c r="AA150">
        <f t="shared" si="25"/>
        <v>0</v>
      </c>
      <c r="AB150">
        <f t="shared" si="26"/>
        <v>1</v>
      </c>
    </row>
    <row r="151" spans="1:28" ht="15.5" x14ac:dyDescent="0.35">
      <c r="A151" s="4">
        <v>44263</v>
      </c>
      <c r="B151" s="7">
        <v>1530</v>
      </c>
      <c r="C151" s="8">
        <v>17404</v>
      </c>
      <c r="D151" s="8">
        <v>938</v>
      </c>
      <c r="E151" s="3">
        <v>830</v>
      </c>
      <c r="F151" s="3">
        <v>785</v>
      </c>
      <c r="G151" s="3">
        <v>38</v>
      </c>
      <c r="H151" s="5">
        <v>22</v>
      </c>
      <c r="I151" s="5">
        <v>-5.2</v>
      </c>
      <c r="J151" s="5">
        <v>4.4000000000000004</v>
      </c>
      <c r="K151" s="5">
        <v>98.7</v>
      </c>
      <c r="L151" s="5"/>
      <c r="M151" s="5">
        <v>41.4</v>
      </c>
      <c r="N151" s="5">
        <v>-28.5</v>
      </c>
      <c r="O151" s="5">
        <v>3496.4</v>
      </c>
      <c r="T151">
        <f t="shared" si="18"/>
        <v>0</v>
      </c>
      <c r="U151">
        <f t="shared" si="19"/>
        <v>0</v>
      </c>
      <c r="V151">
        <f t="shared" si="20"/>
        <v>1</v>
      </c>
      <c r="W151">
        <f t="shared" si="21"/>
        <v>0</v>
      </c>
      <c r="X151">
        <f t="shared" si="22"/>
        <v>1</v>
      </c>
      <c r="Y151">
        <f t="shared" si="23"/>
        <v>1</v>
      </c>
      <c r="Z151">
        <f t="shared" si="24"/>
        <v>1</v>
      </c>
      <c r="AA151">
        <f t="shared" si="25"/>
        <v>0</v>
      </c>
      <c r="AB151">
        <f t="shared" si="26"/>
        <v>1</v>
      </c>
    </row>
    <row r="152" spans="1:28" ht="15.5" x14ac:dyDescent="0.35">
      <c r="A152" s="4">
        <v>44264</v>
      </c>
      <c r="B152" s="7">
        <v>1630</v>
      </c>
      <c r="C152" s="8">
        <v>17318</v>
      </c>
      <c r="D152" s="8">
        <v>925</v>
      </c>
      <c r="E152" s="3">
        <v>835</v>
      </c>
      <c r="F152" s="3">
        <v>798</v>
      </c>
      <c r="G152" s="3">
        <v>40</v>
      </c>
      <c r="H152" s="5">
        <v>24</v>
      </c>
      <c r="I152" s="5">
        <v>-4.7</v>
      </c>
      <c r="J152" s="5">
        <v>2.6</v>
      </c>
      <c r="K152" s="5">
        <v>96.7</v>
      </c>
      <c r="L152" s="5">
        <v>59.4</v>
      </c>
      <c r="M152" s="5">
        <v>44.8</v>
      </c>
      <c r="N152" s="5">
        <v>-126.3</v>
      </c>
      <c r="O152" s="5">
        <v>3117.4</v>
      </c>
      <c r="T152">
        <f t="shared" si="18"/>
        <v>0</v>
      </c>
      <c r="U152">
        <f t="shared" si="19"/>
        <v>0</v>
      </c>
      <c r="V152">
        <f t="shared" si="20"/>
        <v>1</v>
      </c>
      <c r="W152">
        <f t="shared" si="21"/>
        <v>0</v>
      </c>
      <c r="X152">
        <f t="shared" si="22"/>
        <v>1</v>
      </c>
      <c r="Y152">
        <f t="shared" si="23"/>
        <v>0</v>
      </c>
      <c r="Z152">
        <f t="shared" si="24"/>
        <v>1</v>
      </c>
      <c r="AA152">
        <f t="shared" si="25"/>
        <v>0</v>
      </c>
      <c r="AB152">
        <f t="shared" si="26"/>
        <v>1</v>
      </c>
    </row>
    <row r="153" spans="1:28" ht="15.5" x14ac:dyDescent="0.35">
      <c r="A153" s="4">
        <v>44265</v>
      </c>
      <c r="B153" s="7">
        <v>1700</v>
      </c>
      <c r="C153" s="8">
        <v>16513</v>
      </c>
      <c r="D153" s="8">
        <v>925</v>
      </c>
      <c r="E153" s="3">
        <v>840</v>
      </c>
      <c r="F153" s="3">
        <v>785</v>
      </c>
      <c r="G153" s="3">
        <v>42</v>
      </c>
      <c r="H153" s="5">
        <v>28</v>
      </c>
      <c r="I153" s="5">
        <v>-3.6</v>
      </c>
      <c r="J153" s="5">
        <v>2.1</v>
      </c>
      <c r="K153" s="5">
        <v>98.3</v>
      </c>
      <c r="L153" s="5">
        <v>56.8</v>
      </c>
      <c r="M153" s="5">
        <v>42.6</v>
      </c>
      <c r="N153" s="5">
        <v>-16.2</v>
      </c>
      <c r="O153" s="5" t="s">
        <v>14</v>
      </c>
      <c r="T153">
        <f t="shared" si="18"/>
        <v>0</v>
      </c>
      <c r="U153">
        <f t="shared" si="19"/>
        <v>0</v>
      </c>
      <c r="V153">
        <f t="shared" si="20"/>
        <v>1</v>
      </c>
      <c r="W153">
        <f t="shared" si="21"/>
        <v>0</v>
      </c>
      <c r="X153">
        <f t="shared" si="22"/>
        <v>1</v>
      </c>
      <c r="Y153">
        <f t="shared" si="23"/>
        <v>0</v>
      </c>
      <c r="Z153">
        <f t="shared" si="24"/>
        <v>1</v>
      </c>
      <c r="AA153">
        <f t="shared" si="25"/>
        <v>0</v>
      </c>
      <c r="AB153">
        <f t="shared" si="26"/>
        <v>1</v>
      </c>
    </row>
    <row r="154" spans="1:28" ht="15.5" x14ac:dyDescent="0.35">
      <c r="A154" s="4">
        <v>44266</v>
      </c>
      <c r="B154" s="7">
        <v>1630</v>
      </c>
      <c r="C154" s="8">
        <v>16344</v>
      </c>
      <c r="D154" s="8">
        <v>925</v>
      </c>
      <c r="E154" s="3">
        <v>920</v>
      </c>
      <c r="F154" s="3">
        <v>800</v>
      </c>
      <c r="G154" s="3">
        <v>41</v>
      </c>
      <c r="H154" s="5">
        <v>22</v>
      </c>
      <c r="I154" s="5">
        <v>-7.3</v>
      </c>
      <c r="J154" s="5">
        <v>-16.7</v>
      </c>
      <c r="K154" s="5">
        <v>96.2</v>
      </c>
      <c r="L154" s="5">
        <v>52.4</v>
      </c>
      <c r="M154" s="5">
        <v>43.3</v>
      </c>
      <c r="N154" s="5">
        <v>-75.900000000000006</v>
      </c>
      <c r="O154" s="5">
        <v>2518.9</v>
      </c>
      <c r="T154">
        <f t="shared" si="18"/>
        <v>0</v>
      </c>
      <c r="U154">
        <f t="shared" si="19"/>
        <v>0</v>
      </c>
      <c r="V154">
        <f t="shared" si="20"/>
        <v>1</v>
      </c>
      <c r="W154">
        <f t="shared" si="21"/>
        <v>1</v>
      </c>
      <c r="X154">
        <f t="shared" si="22"/>
        <v>1</v>
      </c>
      <c r="Y154">
        <f t="shared" si="23"/>
        <v>0</v>
      </c>
      <c r="Z154">
        <f t="shared" si="24"/>
        <v>1</v>
      </c>
      <c r="AA154">
        <f t="shared" si="25"/>
        <v>0</v>
      </c>
      <c r="AB154">
        <f t="shared" si="26"/>
        <v>1</v>
      </c>
    </row>
    <row r="155" spans="1:28" ht="15.5" x14ac:dyDescent="0.35">
      <c r="A155" s="4">
        <v>44267</v>
      </c>
      <c r="B155" s="7">
        <v>1630</v>
      </c>
      <c r="C155" s="8">
        <v>16874</v>
      </c>
      <c r="D155" s="8">
        <v>882</v>
      </c>
      <c r="E155" s="3">
        <v>780</v>
      </c>
      <c r="F155" s="3">
        <v>868</v>
      </c>
      <c r="G155" s="3">
        <v>46</v>
      </c>
      <c r="H155" s="5">
        <v>29.7</v>
      </c>
      <c r="I155" s="5">
        <v>-2.4</v>
      </c>
      <c r="J155" s="5">
        <v>2.4</v>
      </c>
      <c r="K155" s="5">
        <v>97.1</v>
      </c>
      <c r="L155" s="5">
        <v>50</v>
      </c>
      <c r="M155" s="5">
        <v>47.9</v>
      </c>
      <c r="N155" s="5">
        <v>256.3</v>
      </c>
      <c r="O155" s="5" t="s">
        <v>14</v>
      </c>
      <c r="T155">
        <f t="shared" si="18"/>
        <v>1</v>
      </c>
      <c r="U155">
        <f t="shared" si="19"/>
        <v>1</v>
      </c>
      <c r="V155">
        <f t="shared" si="20"/>
        <v>1</v>
      </c>
      <c r="W155">
        <f t="shared" si="21"/>
        <v>0</v>
      </c>
      <c r="X155">
        <f t="shared" si="22"/>
        <v>1</v>
      </c>
      <c r="Y155">
        <f t="shared" si="23"/>
        <v>0</v>
      </c>
      <c r="Z155">
        <f t="shared" si="24"/>
        <v>1</v>
      </c>
      <c r="AA155">
        <f t="shared" si="25"/>
        <v>1</v>
      </c>
      <c r="AB155">
        <f t="shared" si="26"/>
        <v>1</v>
      </c>
    </row>
    <row r="156" spans="1:28" ht="15.5" x14ac:dyDescent="0.35">
      <c r="A156" s="4">
        <v>44270</v>
      </c>
      <c r="B156" s="7">
        <v>1630</v>
      </c>
      <c r="C156" s="8">
        <v>16801</v>
      </c>
      <c r="D156" s="8">
        <v>923</v>
      </c>
      <c r="E156" s="3">
        <v>835</v>
      </c>
      <c r="F156" s="3">
        <v>790</v>
      </c>
      <c r="G156" s="3">
        <v>41.2</v>
      </c>
      <c r="H156" s="5">
        <v>16.899999999999999</v>
      </c>
      <c r="I156" s="5">
        <v>-6.2</v>
      </c>
      <c r="J156" s="5">
        <v>3</v>
      </c>
      <c r="K156" s="5">
        <v>96.2</v>
      </c>
      <c r="L156" s="5">
        <v>67</v>
      </c>
      <c r="M156" s="5">
        <v>43.4</v>
      </c>
      <c r="N156" s="5">
        <v>84.3</v>
      </c>
      <c r="O156" s="5" t="s">
        <v>14</v>
      </c>
      <c r="T156">
        <f t="shared" si="18"/>
        <v>0</v>
      </c>
      <c r="U156">
        <f t="shared" si="19"/>
        <v>0</v>
      </c>
      <c r="V156">
        <f t="shared" si="20"/>
        <v>1</v>
      </c>
      <c r="W156">
        <f t="shared" si="21"/>
        <v>0</v>
      </c>
      <c r="X156">
        <f t="shared" si="22"/>
        <v>1</v>
      </c>
      <c r="Y156">
        <f t="shared" si="23"/>
        <v>0</v>
      </c>
      <c r="Z156">
        <f t="shared" si="24"/>
        <v>1</v>
      </c>
      <c r="AA156">
        <f t="shared" si="25"/>
        <v>1</v>
      </c>
      <c r="AB156">
        <f t="shared" si="26"/>
        <v>1</v>
      </c>
    </row>
    <row r="157" spans="1:28" ht="15.5" x14ac:dyDescent="0.35">
      <c r="A157" s="4">
        <v>44271</v>
      </c>
      <c r="B157" s="7">
        <v>1730</v>
      </c>
      <c r="C157" s="8">
        <v>16410</v>
      </c>
      <c r="D157" s="8">
        <v>926</v>
      </c>
      <c r="E157" s="3">
        <v>828</v>
      </c>
      <c r="F157" s="3">
        <v>785</v>
      </c>
      <c r="G157" s="3">
        <v>42.8</v>
      </c>
      <c r="H157" s="5">
        <v>28.1</v>
      </c>
      <c r="I157" s="5">
        <v>-7.2</v>
      </c>
      <c r="J157" s="5">
        <v>1.9</v>
      </c>
      <c r="K157" s="5">
        <v>97.8</v>
      </c>
      <c r="L157" s="5">
        <v>52</v>
      </c>
      <c r="M157" s="5">
        <v>43.2</v>
      </c>
      <c r="N157" s="5">
        <v>-14.4</v>
      </c>
      <c r="O157" s="5" t="s">
        <v>14</v>
      </c>
      <c r="T157">
        <f t="shared" si="18"/>
        <v>1</v>
      </c>
      <c r="U157">
        <f t="shared" si="19"/>
        <v>1</v>
      </c>
      <c r="V157">
        <f t="shared" si="20"/>
        <v>1</v>
      </c>
      <c r="W157">
        <f t="shared" si="21"/>
        <v>0</v>
      </c>
      <c r="X157">
        <f t="shared" si="22"/>
        <v>1</v>
      </c>
      <c r="Y157">
        <f t="shared" si="23"/>
        <v>0</v>
      </c>
      <c r="Z157">
        <f t="shared" si="24"/>
        <v>1</v>
      </c>
      <c r="AA157">
        <f t="shared" si="25"/>
        <v>0</v>
      </c>
      <c r="AB157">
        <f t="shared" si="26"/>
        <v>1</v>
      </c>
    </row>
    <row r="158" spans="1:28" ht="15.5" x14ac:dyDescent="0.35">
      <c r="A158" s="4">
        <v>44272</v>
      </c>
      <c r="B158" s="7">
        <v>1730</v>
      </c>
      <c r="C158" s="8">
        <v>16536</v>
      </c>
      <c r="D158" s="8">
        <v>915</v>
      </c>
      <c r="E158" s="3">
        <v>812</v>
      </c>
      <c r="F158" s="3">
        <v>765</v>
      </c>
      <c r="G158" s="3">
        <v>38.4</v>
      </c>
      <c r="H158" s="5">
        <v>25.5</v>
      </c>
      <c r="I158" s="5">
        <v>-4.9000000000000004</v>
      </c>
      <c r="J158" s="5">
        <v>4.9000000000000004</v>
      </c>
      <c r="K158" s="5">
        <v>97.5</v>
      </c>
      <c r="L158" s="5">
        <v>59</v>
      </c>
      <c r="M158" s="5">
        <v>38.9</v>
      </c>
      <c r="N158" s="5">
        <v>-37</v>
      </c>
      <c r="O158" s="5">
        <v>2281.5</v>
      </c>
      <c r="T158">
        <f t="shared" si="18"/>
        <v>0</v>
      </c>
      <c r="U158">
        <f t="shared" si="19"/>
        <v>0</v>
      </c>
      <c r="V158">
        <f t="shared" si="20"/>
        <v>1</v>
      </c>
      <c r="W158">
        <f t="shared" si="21"/>
        <v>0</v>
      </c>
      <c r="X158">
        <f t="shared" si="22"/>
        <v>1</v>
      </c>
      <c r="Y158">
        <f t="shared" si="23"/>
        <v>0</v>
      </c>
      <c r="Z158">
        <f t="shared" si="24"/>
        <v>1</v>
      </c>
      <c r="AA158">
        <f t="shared" si="25"/>
        <v>0</v>
      </c>
      <c r="AB158">
        <f t="shared" si="26"/>
        <v>1</v>
      </c>
    </row>
    <row r="159" spans="1:28" ht="15.5" x14ac:dyDescent="0.35">
      <c r="A159" s="4">
        <v>44273</v>
      </c>
      <c r="B159" s="7">
        <v>1730</v>
      </c>
      <c r="C159" s="8">
        <v>15915</v>
      </c>
      <c r="D159" s="8">
        <v>912</v>
      </c>
      <c r="E159" s="3">
        <v>830</v>
      </c>
      <c r="F159" s="3">
        <v>790</v>
      </c>
      <c r="G159" s="3">
        <v>47.4</v>
      </c>
      <c r="H159" s="5">
        <v>31.5</v>
      </c>
      <c r="I159" s="5">
        <v>-8.9</v>
      </c>
      <c r="J159" s="5">
        <v>0</v>
      </c>
      <c r="K159" s="5">
        <v>97.2</v>
      </c>
      <c r="L159" s="5">
        <v>46</v>
      </c>
      <c r="M159" s="5">
        <v>48</v>
      </c>
      <c r="N159" s="5">
        <v>162.80000000000001</v>
      </c>
      <c r="O159" s="5" t="s">
        <v>14</v>
      </c>
      <c r="T159">
        <f t="shared" si="18"/>
        <v>1</v>
      </c>
      <c r="U159">
        <f t="shared" si="19"/>
        <v>1</v>
      </c>
      <c r="V159">
        <f t="shared" si="20"/>
        <v>1</v>
      </c>
      <c r="W159">
        <f t="shared" si="21"/>
        <v>1</v>
      </c>
      <c r="X159">
        <f t="shared" si="22"/>
        <v>1</v>
      </c>
      <c r="Y159">
        <f t="shared" si="23"/>
        <v>0</v>
      </c>
      <c r="Z159">
        <f t="shared" si="24"/>
        <v>1</v>
      </c>
      <c r="AA159">
        <f t="shared" si="25"/>
        <v>1</v>
      </c>
      <c r="AB159">
        <f t="shared" si="26"/>
        <v>1</v>
      </c>
    </row>
    <row r="160" spans="1:28" ht="15.5" x14ac:dyDescent="0.35">
      <c r="A160" s="4">
        <v>44274</v>
      </c>
      <c r="B160" s="7">
        <v>1730</v>
      </c>
      <c r="C160" s="8">
        <v>15731</v>
      </c>
      <c r="D160" s="8">
        <v>885</v>
      </c>
      <c r="E160" s="3">
        <v>808</v>
      </c>
      <c r="F160" s="3">
        <v>770</v>
      </c>
      <c r="G160" s="3">
        <v>43.4</v>
      </c>
      <c r="H160" s="5">
        <v>33.4</v>
      </c>
      <c r="I160" s="5">
        <v>-4.7</v>
      </c>
      <c r="J160" s="5">
        <v>1.6</v>
      </c>
      <c r="K160" s="5">
        <v>98.1</v>
      </c>
      <c r="L160" s="5">
        <v>44.1</v>
      </c>
      <c r="M160" s="5">
        <v>46</v>
      </c>
      <c r="N160" s="5">
        <v>65.3</v>
      </c>
      <c r="O160" s="5">
        <v>1751</v>
      </c>
      <c r="T160">
        <f t="shared" si="18"/>
        <v>1</v>
      </c>
      <c r="U160">
        <f t="shared" si="19"/>
        <v>1</v>
      </c>
      <c r="V160">
        <f t="shared" si="20"/>
        <v>1</v>
      </c>
      <c r="W160">
        <f t="shared" si="21"/>
        <v>0</v>
      </c>
      <c r="X160">
        <f t="shared" si="22"/>
        <v>1</v>
      </c>
      <c r="Y160">
        <f t="shared" si="23"/>
        <v>0</v>
      </c>
      <c r="Z160">
        <f t="shared" si="24"/>
        <v>1</v>
      </c>
      <c r="AA160">
        <f t="shared" si="25"/>
        <v>1</v>
      </c>
      <c r="AB160">
        <f t="shared" si="26"/>
        <v>1</v>
      </c>
    </row>
    <row r="161" spans="1:28" ht="15.5" x14ac:dyDescent="0.35">
      <c r="A161" s="4">
        <v>44275</v>
      </c>
      <c r="B161" s="7">
        <v>1730</v>
      </c>
      <c r="C161" s="8">
        <v>14909</v>
      </c>
      <c r="D161" s="8">
        <v>918</v>
      </c>
      <c r="E161" s="3">
        <v>819</v>
      </c>
      <c r="F161" s="3">
        <v>770</v>
      </c>
      <c r="G161" s="3">
        <v>45.3</v>
      </c>
      <c r="H161" s="5">
        <v>28.9</v>
      </c>
      <c r="I161" s="5">
        <v>-6.4</v>
      </c>
      <c r="J161" s="5">
        <v>0.6</v>
      </c>
      <c r="K161" s="5">
        <v>97</v>
      </c>
      <c r="L161" s="5">
        <v>52.5</v>
      </c>
      <c r="M161" s="5">
        <v>44.9</v>
      </c>
      <c r="N161" s="5">
        <v>-56.6</v>
      </c>
      <c r="O161" s="5">
        <v>1971.5</v>
      </c>
      <c r="T161">
        <f t="shared" si="18"/>
        <v>1</v>
      </c>
      <c r="U161">
        <f t="shared" si="19"/>
        <v>1</v>
      </c>
      <c r="V161">
        <f t="shared" si="20"/>
        <v>1</v>
      </c>
      <c r="W161">
        <f t="shared" si="21"/>
        <v>1</v>
      </c>
      <c r="X161">
        <f t="shared" si="22"/>
        <v>1</v>
      </c>
      <c r="Y161">
        <f t="shared" si="23"/>
        <v>0</v>
      </c>
      <c r="Z161">
        <f t="shared" si="24"/>
        <v>1</v>
      </c>
      <c r="AA161">
        <f t="shared" si="25"/>
        <v>0</v>
      </c>
      <c r="AB161">
        <f t="shared" si="26"/>
        <v>1</v>
      </c>
    </row>
    <row r="162" spans="1:28" ht="15.5" x14ac:dyDescent="0.35">
      <c r="A162" s="4">
        <v>44276</v>
      </c>
      <c r="B162" s="7">
        <v>1730</v>
      </c>
      <c r="C162" s="8">
        <v>15275</v>
      </c>
      <c r="D162" s="8">
        <v>885</v>
      </c>
      <c r="E162" s="3">
        <v>788</v>
      </c>
      <c r="F162" s="3">
        <v>718</v>
      </c>
      <c r="G162" s="3">
        <v>48.5</v>
      </c>
      <c r="H162" s="5">
        <v>28.6</v>
      </c>
      <c r="I162" s="5">
        <v>-4.9000000000000004</v>
      </c>
      <c r="J162" s="5">
        <v>-1.3</v>
      </c>
      <c r="K162" s="5">
        <v>95.2</v>
      </c>
      <c r="L162" s="5">
        <v>48.8</v>
      </c>
      <c r="M162" s="5">
        <v>49.2</v>
      </c>
      <c r="N162" s="5">
        <v>59.1</v>
      </c>
      <c r="O162" s="5">
        <v>842</v>
      </c>
      <c r="T162">
        <f t="shared" si="18"/>
        <v>1</v>
      </c>
      <c r="U162">
        <f t="shared" si="19"/>
        <v>1</v>
      </c>
      <c r="V162">
        <f t="shared" si="20"/>
        <v>1</v>
      </c>
      <c r="W162">
        <f t="shared" si="21"/>
        <v>1</v>
      </c>
      <c r="X162">
        <f t="shared" si="22"/>
        <v>0</v>
      </c>
      <c r="Y162">
        <f t="shared" si="23"/>
        <v>0</v>
      </c>
      <c r="Z162">
        <f t="shared" si="24"/>
        <v>1</v>
      </c>
      <c r="AA162">
        <f t="shared" si="25"/>
        <v>1</v>
      </c>
      <c r="AB162">
        <f t="shared" si="26"/>
        <v>0</v>
      </c>
    </row>
    <row r="163" spans="1:28" ht="15.5" x14ac:dyDescent="0.35">
      <c r="A163" s="4">
        <v>44277</v>
      </c>
      <c r="B163" s="7">
        <v>1730</v>
      </c>
      <c r="C163" s="8">
        <v>15721</v>
      </c>
      <c r="D163" s="8">
        <v>909</v>
      </c>
      <c r="E163" s="3">
        <v>808</v>
      </c>
      <c r="F163" s="3">
        <v>768</v>
      </c>
      <c r="G163" s="3">
        <v>42</v>
      </c>
      <c r="H163" s="5">
        <v>22.3</v>
      </c>
      <c r="I163" s="5">
        <v>-8.6</v>
      </c>
      <c r="J163" s="5">
        <v>3.1</v>
      </c>
      <c r="K163" s="5">
        <v>97.5</v>
      </c>
      <c r="L163" s="5">
        <v>61.6</v>
      </c>
      <c r="M163" s="5">
        <v>42.4</v>
      </c>
      <c r="N163" s="5">
        <v>-210</v>
      </c>
      <c r="O163" s="5">
        <v>2835.5</v>
      </c>
      <c r="T163">
        <f t="shared" si="18"/>
        <v>0</v>
      </c>
      <c r="U163">
        <f t="shared" si="19"/>
        <v>0</v>
      </c>
      <c r="V163">
        <f t="shared" si="20"/>
        <v>1</v>
      </c>
      <c r="W163">
        <f t="shared" si="21"/>
        <v>0</v>
      </c>
      <c r="X163">
        <f t="shared" si="22"/>
        <v>1</v>
      </c>
      <c r="Y163">
        <f t="shared" si="23"/>
        <v>0</v>
      </c>
      <c r="Z163">
        <f t="shared" si="24"/>
        <v>1</v>
      </c>
      <c r="AA163">
        <f t="shared" si="25"/>
        <v>0</v>
      </c>
      <c r="AB163">
        <f t="shared" si="26"/>
        <v>1</v>
      </c>
    </row>
    <row r="164" spans="1:28" ht="15.5" x14ac:dyDescent="0.35">
      <c r="A164" s="4">
        <v>44278</v>
      </c>
      <c r="B164" s="7">
        <v>1730</v>
      </c>
      <c r="C164" s="8">
        <v>15397</v>
      </c>
      <c r="D164" s="8">
        <v>915</v>
      </c>
      <c r="E164" s="3">
        <v>830</v>
      </c>
      <c r="F164" s="3">
        <v>788</v>
      </c>
      <c r="G164" s="3">
        <v>51.9</v>
      </c>
      <c r="H164" s="5">
        <v>30.9</v>
      </c>
      <c r="I164" s="5">
        <v>-9.4</v>
      </c>
      <c r="J164" s="5">
        <v>-3.4</v>
      </c>
      <c r="K164" s="5">
        <v>95.6</v>
      </c>
      <c r="L164" s="5">
        <v>46.8</v>
      </c>
      <c r="M164" s="5">
        <v>53.1</v>
      </c>
      <c r="N164" s="5">
        <v>370.6</v>
      </c>
      <c r="O164" s="5">
        <v>3340</v>
      </c>
      <c r="T164">
        <f t="shared" si="18"/>
        <v>1</v>
      </c>
      <c r="U164">
        <f t="shared" si="19"/>
        <v>1</v>
      </c>
      <c r="V164">
        <f t="shared" si="20"/>
        <v>1</v>
      </c>
      <c r="W164">
        <f t="shared" si="21"/>
        <v>1</v>
      </c>
      <c r="X164">
        <f t="shared" si="22"/>
        <v>1</v>
      </c>
      <c r="Y164">
        <f t="shared" si="23"/>
        <v>0</v>
      </c>
      <c r="Z164">
        <f t="shared" si="24"/>
        <v>1</v>
      </c>
      <c r="AA164">
        <f t="shared" si="25"/>
        <v>1</v>
      </c>
      <c r="AB164">
        <f t="shared" si="26"/>
        <v>1</v>
      </c>
    </row>
    <row r="165" spans="1:28" ht="15.5" x14ac:dyDescent="0.35">
      <c r="A165" s="4">
        <v>44280</v>
      </c>
      <c r="B165" s="7">
        <v>1730</v>
      </c>
      <c r="C165" s="8">
        <v>15219</v>
      </c>
      <c r="D165" s="8">
        <v>898</v>
      </c>
      <c r="E165" s="3">
        <v>810</v>
      </c>
      <c r="F165" s="3">
        <v>770</v>
      </c>
      <c r="G165" s="3">
        <v>50.4</v>
      </c>
      <c r="H165" s="5">
        <v>36.5</v>
      </c>
      <c r="I165" s="5">
        <v>-8.6999999999999993</v>
      </c>
      <c r="J165" s="5">
        <v>-2.4</v>
      </c>
      <c r="K165" s="5">
        <v>97.8</v>
      </c>
      <c r="L165" s="5">
        <v>47.5</v>
      </c>
      <c r="M165" s="5">
        <v>52.7</v>
      </c>
      <c r="N165" s="5">
        <v>314.2</v>
      </c>
      <c r="O165" s="5">
        <v>3683.7</v>
      </c>
      <c r="T165">
        <f t="shared" si="18"/>
        <v>1</v>
      </c>
      <c r="U165">
        <f t="shared" si="19"/>
        <v>1</v>
      </c>
      <c r="V165">
        <f t="shared" si="20"/>
        <v>1</v>
      </c>
      <c r="W165">
        <f t="shared" si="21"/>
        <v>1</v>
      </c>
      <c r="X165">
        <f t="shared" si="22"/>
        <v>1</v>
      </c>
      <c r="Y165">
        <f t="shared" si="23"/>
        <v>0</v>
      </c>
      <c r="Z165">
        <f t="shared" si="24"/>
        <v>1</v>
      </c>
      <c r="AA165">
        <f t="shared" si="25"/>
        <v>1</v>
      </c>
      <c r="AB165">
        <f t="shared" si="26"/>
        <v>1</v>
      </c>
    </row>
    <row r="166" spans="1:28" ht="15.5" x14ac:dyDescent="0.35">
      <c r="A166" s="4">
        <v>44281</v>
      </c>
      <c r="B166" s="7">
        <v>1730</v>
      </c>
      <c r="C166" s="8">
        <v>16265</v>
      </c>
      <c r="D166" s="8">
        <v>922</v>
      </c>
      <c r="E166" s="3">
        <v>820</v>
      </c>
      <c r="F166" s="3">
        <v>780</v>
      </c>
      <c r="G166" s="3">
        <v>51.3</v>
      </c>
      <c r="H166" s="5">
        <v>35.6</v>
      </c>
      <c r="I166" s="5">
        <v>-10.5</v>
      </c>
      <c r="J166" s="5">
        <v>-2.2999999999999998</v>
      </c>
      <c r="K166" s="5">
        <v>96.8</v>
      </c>
      <c r="L166" s="5">
        <v>48.7</v>
      </c>
      <c r="M166" s="5">
        <v>54</v>
      </c>
      <c r="N166" s="5">
        <v>339.4</v>
      </c>
      <c r="O166" s="5">
        <v>5070.8999999999996</v>
      </c>
      <c r="T166">
        <f t="shared" si="18"/>
        <v>1</v>
      </c>
      <c r="U166">
        <f t="shared" si="19"/>
        <v>1</v>
      </c>
      <c r="V166">
        <f t="shared" si="20"/>
        <v>1</v>
      </c>
      <c r="W166">
        <f t="shared" si="21"/>
        <v>1</v>
      </c>
      <c r="X166">
        <f t="shared" si="22"/>
        <v>1</v>
      </c>
      <c r="Y166">
        <f t="shared" si="23"/>
        <v>0</v>
      </c>
      <c r="Z166">
        <f t="shared" si="24"/>
        <v>1</v>
      </c>
      <c r="AA166">
        <f t="shared" si="25"/>
        <v>1</v>
      </c>
      <c r="AB166">
        <f t="shared" si="26"/>
        <v>1</v>
      </c>
    </row>
    <row r="167" spans="1:28" ht="15.5" x14ac:dyDescent="0.35">
      <c r="A167" s="4">
        <v>44282</v>
      </c>
      <c r="B167" s="7">
        <v>1730</v>
      </c>
      <c r="C167" s="8">
        <v>16302</v>
      </c>
      <c r="D167" s="8">
        <v>932</v>
      </c>
      <c r="E167" s="3">
        <v>825</v>
      </c>
      <c r="F167" s="3">
        <v>785</v>
      </c>
      <c r="G167" s="3">
        <v>49.8</v>
      </c>
      <c r="H167" s="5">
        <v>34.200000000000003</v>
      </c>
      <c r="I167" s="5">
        <v>-9.6</v>
      </c>
      <c r="J167" s="5">
        <v>-2</v>
      </c>
      <c r="K167" s="5">
        <v>97.7</v>
      </c>
      <c r="L167" s="5">
        <v>52.6</v>
      </c>
      <c r="M167" s="5">
        <v>52.4</v>
      </c>
      <c r="N167" s="5">
        <v>241.3</v>
      </c>
      <c r="O167" s="5">
        <v>4670.8999999999996</v>
      </c>
      <c r="T167">
        <f t="shared" si="18"/>
        <v>1</v>
      </c>
      <c r="U167">
        <f t="shared" si="19"/>
        <v>1</v>
      </c>
      <c r="V167">
        <f t="shared" si="20"/>
        <v>1</v>
      </c>
      <c r="W167">
        <f t="shared" si="21"/>
        <v>1</v>
      </c>
      <c r="X167">
        <f t="shared" si="22"/>
        <v>1</v>
      </c>
      <c r="Y167">
        <f t="shared" si="23"/>
        <v>0</v>
      </c>
      <c r="Z167">
        <f t="shared" si="24"/>
        <v>1</v>
      </c>
      <c r="AA167">
        <f t="shared" si="25"/>
        <v>1</v>
      </c>
      <c r="AB167">
        <f t="shared" si="26"/>
        <v>1</v>
      </c>
    </row>
    <row r="168" spans="1:28" ht="15.5" x14ac:dyDescent="0.35">
      <c r="A168" s="4">
        <v>44283</v>
      </c>
      <c r="B168" s="7">
        <v>1730</v>
      </c>
      <c r="C168" s="8">
        <v>15312</v>
      </c>
      <c r="D168" s="8">
        <v>935</v>
      </c>
      <c r="E168" s="3">
        <v>935</v>
      </c>
      <c r="F168" s="3">
        <v>905</v>
      </c>
      <c r="G168" s="3">
        <v>46</v>
      </c>
      <c r="H168" s="5">
        <v>31.9</v>
      </c>
      <c r="I168" s="5">
        <v>-6.2</v>
      </c>
      <c r="J168" s="5">
        <v>-1</v>
      </c>
      <c r="K168" s="5">
        <v>96.9</v>
      </c>
      <c r="L168" s="5">
        <v>47.8</v>
      </c>
      <c r="M168" s="5">
        <v>51</v>
      </c>
      <c r="N168" s="5">
        <v>112.6</v>
      </c>
      <c r="O168" s="5" t="s">
        <v>14</v>
      </c>
      <c r="T168">
        <f t="shared" si="18"/>
        <v>1</v>
      </c>
      <c r="U168">
        <f t="shared" si="19"/>
        <v>1</v>
      </c>
      <c r="V168">
        <f t="shared" si="20"/>
        <v>1</v>
      </c>
      <c r="W168">
        <f t="shared" si="21"/>
        <v>1</v>
      </c>
      <c r="X168">
        <f t="shared" si="22"/>
        <v>1</v>
      </c>
      <c r="Y168">
        <f t="shared" si="23"/>
        <v>0</v>
      </c>
      <c r="Z168">
        <f t="shared" si="24"/>
        <v>1</v>
      </c>
      <c r="AA168">
        <f t="shared" si="25"/>
        <v>1</v>
      </c>
      <c r="AB168">
        <f t="shared" si="26"/>
        <v>1</v>
      </c>
    </row>
    <row r="169" spans="1:28" ht="15.5" x14ac:dyDescent="0.35">
      <c r="A169" s="4">
        <v>44284</v>
      </c>
      <c r="B169" s="7">
        <v>1730</v>
      </c>
      <c r="C169" s="8">
        <v>17638</v>
      </c>
      <c r="D169" s="8">
        <v>918</v>
      </c>
      <c r="E169" s="3">
        <v>808</v>
      </c>
      <c r="F169" s="3">
        <v>760</v>
      </c>
      <c r="G169" s="3">
        <v>45.3</v>
      </c>
      <c r="H169" s="5">
        <v>31.6</v>
      </c>
      <c r="I169" s="5">
        <v>-6.7</v>
      </c>
      <c r="J169" s="5">
        <v>0.8</v>
      </c>
      <c r="K169" s="5">
        <v>97.5</v>
      </c>
      <c r="L169" s="5">
        <v>50.9</v>
      </c>
      <c r="M169" s="5">
        <v>49.6</v>
      </c>
      <c r="N169" s="5">
        <v>113.2</v>
      </c>
      <c r="O169" s="5">
        <v>3509.7</v>
      </c>
      <c r="T169">
        <f t="shared" si="18"/>
        <v>1</v>
      </c>
      <c r="U169">
        <f t="shared" si="19"/>
        <v>1</v>
      </c>
      <c r="V169">
        <f t="shared" si="20"/>
        <v>1</v>
      </c>
      <c r="W169">
        <f t="shared" si="21"/>
        <v>1</v>
      </c>
      <c r="X169">
        <f t="shared" si="22"/>
        <v>1</v>
      </c>
      <c r="Y169">
        <f t="shared" si="23"/>
        <v>0</v>
      </c>
      <c r="Z169">
        <f t="shared" si="24"/>
        <v>1</v>
      </c>
      <c r="AA169">
        <f t="shared" si="25"/>
        <v>1</v>
      </c>
      <c r="AB169">
        <f t="shared" si="26"/>
        <v>1</v>
      </c>
    </row>
    <row r="170" spans="1:28" ht="15.5" x14ac:dyDescent="0.35">
      <c r="A170" s="4">
        <v>44285</v>
      </c>
      <c r="B170" s="7">
        <v>1730</v>
      </c>
      <c r="C170" s="8">
        <v>17882</v>
      </c>
      <c r="D170" s="8">
        <v>925</v>
      </c>
      <c r="E170" s="3">
        <v>850</v>
      </c>
      <c r="F170" s="3">
        <v>800</v>
      </c>
      <c r="G170" s="3">
        <v>43.1</v>
      </c>
      <c r="H170" s="5">
        <v>28.1</v>
      </c>
      <c r="I170" s="5">
        <v>-5.8</v>
      </c>
      <c r="J170" s="5">
        <v>0.8</v>
      </c>
      <c r="K170" s="5">
        <v>93.9</v>
      </c>
      <c r="L170" s="5">
        <v>54.7</v>
      </c>
      <c r="M170" s="5">
        <v>47.9</v>
      </c>
      <c r="N170" s="5">
        <v>178.1</v>
      </c>
      <c r="O170" s="5">
        <v>3530.2</v>
      </c>
      <c r="T170">
        <f t="shared" si="18"/>
        <v>1</v>
      </c>
      <c r="U170">
        <f t="shared" si="19"/>
        <v>1</v>
      </c>
      <c r="V170">
        <f t="shared" si="20"/>
        <v>1</v>
      </c>
      <c r="W170">
        <f t="shared" si="21"/>
        <v>1</v>
      </c>
      <c r="X170">
        <f t="shared" si="22"/>
        <v>0</v>
      </c>
      <c r="Y170">
        <f t="shared" si="23"/>
        <v>0</v>
      </c>
      <c r="Z170">
        <f t="shared" si="24"/>
        <v>1</v>
      </c>
      <c r="AA170">
        <f t="shared" si="25"/>
        <v>1</v>
      </c>
      <c r="AB170">
        <f t="shared" si="26"/>
        <v>1</v>
      </c>
    </row>
    <row r="171" spans="1:28" ht="15.5" x14ac:dyDescent="0.35">
      <c r="A171" s="4">
        <v>44286</v>
      </c>
      <c r="B171" s="7">
        <v>1730</v>
      </c>
      <c r="C171" s="8">
        <v>17635</v>
      </c>
      <c r="D171" s="8">
        <v>855</v>
      </c>
      <c r="E171" s="3">
        <v>722</v>
      </c>
      <c r="F171" s="3">
        <v>610</v>
      </c>
      <c r="G171" s="3">
        <v>38.5</v>
      </c>
      <c r="H171" s="5">
        <v>-0.7</v>
      </c>
      <c r="I171" s="5">
        <v>-2.6</v>
      </c>
      <c r="J171" s="5">
        <v>5.2</v>
      </c>
      <c r="K171" s="5">
        <v>92.2</v>
      </c>
      <c r="L171" s="5">
        <v>88.4</v>
      </c>
      <c r="M171" s="5">
        <v>42.1</v>
      </c>
      <c r="N171" s="5">
        <v>-200.3</v>
      </c>
      <c r="O171" s="5">
        <v>609.29999999999995</v>
      </c>
      <c r="T171">
        <f t="shared" si="18"/>
        <v>0</v>
      </c>
      <c r="U171">
        <f t="shared" si="19"/>
        <v>0</v>
      </c>
      <c r="V171">
        <f t="shared" si="20"/>
        <v>1</v>
      </c>
      <c r="W171">
        <f t="shared" si="21"/>
        <v>0</v>
      </c>
      <c r="X171">
        <f t="shared" si="22"/>
        <v>0</v>
      </c>
      <c r="Y171">
        <f t="shared" si="23"/>
        <v>0</v>
      </c>
      <c r="Z171">
        <f t="shared" si="24"/>
        <v>1</v>
      </c>
      <c r="AA171">
        <f t="shared" si="25"/>
        <v>0</v>
      </c>
      <c r="AB171">
        <f t="shared" si="26"/>
        <v>0</v>
      </c>
    </row>
    <row r="172" spans="1:28" ht="15.5" x14ac:dyDescent="0.35">
      <c r="A172" s="4">
        <v>44287</v>
      </c>
      <c r="B172" s="7">
        <v>1630</v>
      </c>
      <c r="C172" s="8">
        <v>17400</v>
      </c>
      <c r="D172" s="8">
        <v>895</v>
      </c>
      <c r="E172" s="3">
        <v>765</v>
      </c>
      <c r="F172" s="3">
        <v>655</v>
      </c>
      <c r="G172" s="3">
        <v>18.8</v>
      </c>
      <c r="H172" s="5">
        <v>-28.1</v>
      </c>
      <c r="I172" s="5">
        <v>-5.3</v>
      </c>
      <c r="J172" s="5">
        <v>13.6</v>
      </c>
      <c r="K172" s="5">
        <v>91.1</v>
      </c>
      <c r="L172" s="5">
        <v>118</v>
      </c>
      <c r="M172" s="5">
        <v>23.1</v>
      </c>
      <c r="N172" s="5">
        <v>-714</v>
      </c>
      <c r="O172" s="5" t="s">
        <v>14</v>
      </c>
      <c r="T172">
        <f t="shared" si="18"/>
        <v>0</v>
      </c>
      <c r="U172">
        <f t="shared" si="19"/>
        <v>0</v>
      </c>
      <c r="V172">
        <f t="shared" si="20"/>
        <v>1</v>
      </c>
      <c r="W172">
        <f t="shared" si="21"/>
        <v>0</v>
      </c>
      <c r="X172">
        <f t="shared" si="22"/>
        <v>0</v>
      </c>
      <c r="Y172">
        <f t="shared" si="23"/>
        <v>0</v>
      </c>
      <c r="Z172">
        <f t="shared" si="24"/>
        <v>0</v>
      </c>
      <c r="AA172">
        <f t="shared" si="25"/>
        <v>0</v>
      </c>
      <c r="AB172">
        <f t="shared" si="26"/>
        <v>1</v>
      </c>
    </row>
    <row r="173" spans="1:28" ht="15.5" x14ac:dyDescent="0.35">
      <c r="A173" s="4">
        <v>44288</v>
      </c>
      <c r="B173" s="7">
        <v>1630</v>
      </c>
      <c r="C173" s="8">
        <v>18000</v>
      </c>
      <c r="D173" s="8">
        <v>880</v>
      </c>
      <c r="E173" s="3">
        <v>760</v>
      </c>
      <c r="F173" s="3">
        <v>620</v>
      </c>
      <c r="G173" s="3">
        <v>24.6</v>
      </c>
      <c r="H173" s="5">
        <v>-7.1</v>
      </c>
      <c r="I173" s="5">
        <v>-3.5</v>
      </c>
      <c r="J173" s="5">
        <v>11.7</v>
      </c>
      <c r="K173" s="5">
        <v>92.7</v>
      </c>
      <c r="L173" s="5">
        <v>90</v>
      </c>
      <c r="M173" s="5">
        <v>29.6</v>
      </c>
      <c r="N173" s="5">
        <v>-471.5</v>
      </c>
      <c r="O173" s="5">
        <v>980.17</v>
      </c>
      <c r="T173">
        <f t="shared" si="18"/>
        <v>0</v>
      </c>
      <c r="U173">
        <f t="shared" si="19"/>
        <v>0</v>
      </c>
      <c r="V173">
        <f t="shared" si="20"/>
        <v>1</v>
      </c>
      <c r="W173">
        <f t="shared" si="21"/>
        <v>0</v>
      </c>
      <c r="X173">
        <f t="shared" si="22"/>
        <v>0</v>
      </c>
      <c r="Y173">
        <f t="shared" si="23"/>
        <v>0</v>
      </c>
      <c r="Z173">
        <f t="shared" si="24"/>
        <v>0</v>
      </c>
      <c r="AA173">
        <f t="shared" si="25"/>
        <v>0</v>
      </c>
      <c r="AB173">
        <f t="shared" si="26"/>
        <v>0</v>
      </c>
    </row>
    <row r="174" spans="1:28" ht="15.5" x14ac:dyDescent="0.35">
      <c r="A174" s="4">
        <v>44289</v>
      </c>
      <c r="B174" s="7">
        <v>1630</v>
      </c>
      <c r="C174" s="8">
        <v>17100</v>
      </c>
      <c r="D174" s="8">
        <v>875</v>
      </c>
      <c r="E174" s="3">
        <v>810</v>
      </c>
      <c r="F174" s="3">
        <v>740</v>
      </c>
      <c r="G174" s="3">
        <v>23.8</v>
      </c>
      <c r="H174" s="5">
        <v>9.1</v>
      </c>
      <c r="I174" s="5">
        <v>-3.2</v>
      </c>
      <c r="J174" s="5">
        <v>11.7</v>
      </c>
      <c r="K174" s="5">
        <v>94.5</v>
      </c>
      <c r="L174" s="5">
        <v>70</v>
      </c>
      <c r="M174" s="5">
        <v>29.1</v>
      </c>
      <c r="N174" s="5">
        <v>-532.9</v>
      </c>
      <c r="O174" s="5">
        <v>611.6</v>
      </c>
      <c r="T174">
        <f t="shared" si="18"/>
        <v>0</v>
      </c>
      <c r="U174">
        <f t="shared" si="19"/>
        <v>0</v>
      </c>
      <c r="V174">
        <f t="shared" si="20"/>
        <v>1</v>
      </c>
      <c r="W174">
        <f t="shared" si="21"/>
        <v>0</v>
      </c>
      <c r="X174">
        <f t="shared" si="22"/>
        <v>0</v>
      </c>
      <c r="Y174">
        <f t="shared" si="23"/>
        <v>0</v>
      </c>
      <c r="Z174">
        <f t="shared" si="24"/>
        <v>0</v>
      </c>
      <c r="AA174">
        <f t="shared" si="25"/>
        <v>0</v>
      </c>
      <c r="AB174">
        <f t="shared" si="26"/>
        <v>0</v>
      </c>
    </row>
    <row r="175" spans="1:28" ht="15.5" x14ac:dyDescent="0.35">
      <c r="A175" s="4">
        <v>44290</v>
      </c>
      <c r="B175" s="7">
        <v>1730</v>
      </c>
      <c r="C175" s="8">
        <v>16700</v>
      </c>
      <c r="D175" s="8">
        <v>900</v>
      </c>
      <c r="E175" s="3">
        <v>780</v>
      </c>
      <c r="F175" s="3">
        <v>720</v>
      </c>
      <c r="G175" s="3">
        <v>44</v>
      </c>
      <c r="H175" s="5">
        <v>25.7</v>
      </c>
      <c r="I175" s="5">
        <v>-5.7</v>
      </c>
      <c r="J175" s="5">
        <v>2.1</v>
      </c>
      <c r="K175" s="5">
        <v>97.3</v>
      </c>
      <c r="L175" s="5">
        <v>56</v>
      </c>
      <c r="M175" s="5">
        <v>45.3</v>
      </c>
      <c r="N175" s="5">
        <v>30.1</v>
      </c>
      <c r="O175" s="5">
        <v>1403</v>
      </c>
      <c r="T175">
        <f t="shared" si="18"/>
        <v>1</v>
      </c>
      <c r="U175">
        <f t="shared" si="19"/>
        <v>0</v>
      </c>
      <c r="V175">
        <f t="shared" si="20"/>
        <v>1</v>
      </c>
      <c r="W175">
        <f t="shared" si="21"/>
        <v>0</v>
      </c>
      <c r="X175">
        <f t="shared" si="22"/>
        <v>1</v>
      </c>
      <c r="Y175">
        <f t="shared" si="23"/>
        <v>0</v>
      </c>
      <c r="Z175">
        <f t="shared" si="24"/>
        <v>1</v>
      </c>
      <c r="AA175">
        <f t="shared" si="25"/>
        <v>1</v>
      </c>
      <c r="AB175">
        <f t="shared" si="26"/>
        <v>1</v>
      </c>
    </row>
    <row r="176" spans="1:28" ht="15.5" x14ac:dyDescent="0.35">
      <c r="A176" s="4">
        <v>44291</v>
      </c>
      <c r="B176" s="7">
        <v>1630</v>
      </c>
      <c r="C176" s="8">
        <v>16800</v>
      </c>
      <c r="D176" s="8">
        <v>920</v>
      </c>
      <c r="E176" s="3">
        <v>790</v>
      </c>
      <c r="F176" s="3">
        <v>745</v>
      </c>
      <c r="G176" s="3">
        <v>44.6</v>
      </c>
      <c r="H176" s="5">
        <v>27.9</v>
      </c>
      <c r="I176" s="5">
        <v>-6.3</v>
      </c>
      <c r="J176" s="5">
        <v>1.6</v>
      </c>
      <c r="K176" s="5">
        <v>97.9</v>
      </c>
      <c r="L176" s="5">
        <v>63</v>
      </c>
      <c r="M176" s="5">
        <v>47.4</v>
      </c>
      <c r="N176" s="5">
        <v>26.4</v>
      </c>
      <c r="O176" s="5">
        <v>2732.6</v>
      </c>
      <c r="T176">
        <f t="shared" si="18"/>
        <v>1</v>
      </c>
      <c r="U176">
        <f t="shared" si="19"/>
        <v>0</v>
      </c>
      <c r="V176">
        <f t="shared" si="20"/>
        <v>1</v>
      </c>
      <c r="W176">
        <f t="shared" si="21"/>
        <v>0</v>
      </c>
      <c r="X176">
        <f t="shared" si="22"/>
        <v>1</v>
      </c>
      <c r="Y176">
        <f t="shared" si="23"/>
        <v>0</v>
      </c>
      <c r="Z176">
        <f t="shared" si="24"/>
        <v>1</v>
      </c>
      <c r="AA176">
        <f t="shared" si="25"/>
        <v>1</v>
      </c>
      <c r="AB176">
        <f t="shared" si="26"/>
        <v>1</v>
      </c>
    </row>
    <row r="177" spans="1:28" ht="15.5" x14ac:dyDescent="0.35">
      <c r="A177" s="4">
        <v>44292</v>
      </c>
      <c r="B177" s="7">
        <v>1730</v>
      </c>
      <c r="C177" s="8">
        <v>14980</v>
      </c>
      <c r="D177" s="8">
        <v>935</v>
      </c>
      <c r="E177" s="3">
        <v>820</v>
      </c>
      <c r="F177" s="3">
        <v>780</v>
      </c>
      <c r="G177" s="3">
        <v>36</v>
      </c>
      <c r="H177" s="5">
        <v>31.3</v>
      </c>
      <c r="I177" s="5">
        <v>-3.6</v>
      </c>
      <c r="J177" s="5">
        <v>4.7</v>
      </c>
      <c r="K177" s="5">
        <v>103.1</v>
      </c>
      <c r="L177" s="5">
        <v>54.6</v>
      </c>
      <c r="M177" s="5">
        <v>42.9</v>
      </c>
      <c r="N177" s="5">
        <v>-178.4</v>
      </c>
      <c r="O177" s="5" t="s">
        <v>14</v>
      </c>
      <c r="T177">
        <f t="shared" si="18"/>
        <v>0</v>
      </c>
      <c r="U177">
        <f t="shared" si="19"/>
        <v>1</v>
      </c>
      <c r="V177">
        <f t="shared" si="20"/>
        <v>1</v>
      </c>
      <c r="W177">
        <f t="shared" si="21"/>
        <v>0</v>
      </c>
      <c r="X177">
        <f t="shared" si="22"/>
        <v>1</v>
      </c>
      <c r="Y177">
        <f t="shared" si="23"/>
        <v>0</v>
      </c>
      <c r="Z177">
        <f t="shared" si="24"/>
        <v>1</v>
      </c>
      <c r="AA177">
        <f t="shared" si="25"/>
        <v>0</v>
      </c>
      <c r="AB177">
        <f t="shared" si="26"/>
        <v>1</v>
      </c>
    </row>
    <row r="178" spans="1:28" ht="15.5" x14ac:dyDescent="0.35">
      <c r="A178" s="4">
        <v>44293</v>
      </c>
      <c r="B178" s="7">
        <v>1630</v>
      </c>
      <c r="C178" s="8">
        <v>15000</v>
      </c>
      <c r="D178" s="8">
        <v>890</v>
      </c>
      <c r="E178" s="3">
        <v>770</v>
      </c>
      <c r="F178" s="3">
        <v>710</v>
      </c>
      <c r="G178" s="3">
        <v>37.799999999999997</v>
      </c>
      <c r="H178" s="5">
        <v>20.9</v>
      </c>
      <c r="I178" s="5">
        <v>-2</v>
      </c>
      <c r="J178" s="5">
        <v>4.4000000000000004</v>
      </c>
      <c r="K178" s="5">
        <v>97.6</v>
      </c>
      <c r="L178" s="5">
        <v>71</v>
      </c>
      <c r="M178" s="5">
        <v>43.4</v>
      </c>
      <c r="N178" s="5">
        <v>-13.1</v>
      </c>
      <c r="O178" s="5">
        <v>1559.9</v>
      </c>
      <c r="T178">
        <f t="shared" si="18"/>
        <v>0</v>
      </c>
      <c r="U178">
        <f t="shared" si="19"/>
        <v>0</v>
      </c>
      <c r="V178">
        <f t="shared" si="20"/>
        <v>0</v>
      </c>
      <c r="W178">
        <f t="shared" si="21"/>
        <v>0</v>
      </c>
      <c r="X178">
        <f t="shared" si="22"/>
        <v>1</v>
      </c>
      <c r="Y178">
        <f t="shared" si="23"/>
        <v>0</v>
      </c>
      <c r="Z178">
        <f t="shared" si="24"/>
        <v>1</v>
      </c>
      <c r="AA178">
        <f t="shared" si="25"/>
        <v>0</v>
      </c>
      <c r="AB178">
        <f t="shared" si="26"/>
        <v>1</v>
      </c>
    </row>
    <row r="179" spans="1:28" ht="15.5" x14ac:dyDescent="0.35">
      <c r="A179" s="4">
        <v>44303</v>
      </c>
      <c r="B179" s="7">
        <v>1630</v>
      </c>
      <c r="C179" s="8">
        <v>17000</v>
      </c>
      <c r="D179" s="8">
        <v>910</v>
      </c>
      <c r="E179" s="3">
        <v>805</v>
      </c>
      <c r="F179" s="3">
        <v>760</v>
      </c>
      <c r="G179" s="3">
        <v>46.6</v>
      </c>
      <c r="H179" s="5">
        <v>30.9</v>
      </c>
      <c r="I179" s="5">
        <v>-6</v>
      </c>
      <c r="J179" s="5">
        <v>3.3</v>
      </c>
      <c r="K179" s="5">
        <v>97.5</v>
      </c>
      <c r="L179" s="5">
        <v>48</v>
      </c>
      <c r="M179" s="5">
        <v>49.4</v>
      </c>
      <c r="N179" s="5">
        <v>50.9</v>
      </c>
      <c r="O179" s="5">
        <v>2558.6</v>
      </c>
      <c r="T179">
        <f t="shared" si="18"/>
        <v>1</v>
      </c>
      <c r="U179">
        <f t="shared" si="19"/>
        <v>1</v>
      </c>
      <c r="V179">
        <f t="shared" si="20"/>
        <v>1</v>
      </c>
      <c r="W179">
        <f t="shared" si="21"/>
        <v>0</v>
      </c>
      <c r="X179">
        <f t="shared" si="22"/>
        <v>1</v>
      </c>
      <c r="Y179">
        <f t="shared" si="23"/>
        <v>0</v>
      </c>
      <c r="Z179">
        <f t="shared" si="24"/>
        <v>1</v>
      </c>
      <c r="AA179">
        <f t="shared" si="25"/>
        <v>1</v>
      </c>
      <c r="AB179">
        <f t="shared" si="26"/>
        <v>1</v>
      </c>
    </row>
    <row r="180" spans="1:28" ht="15.5" x14ac:dyDescent="0.35">
      <c r="A180" s="4">
        <v>44304</v>
      </c>
      <c r="B180" s="7">
        <v>1630</v>
      </c>
      <c r="C180" s="8">
        <v>16600</v>
      </c>
      <c r="D180" s="8">
        <v>925</v>
      </c>
      <c r="E180" s="3">
        <v>810</v>
      </c>
      <c r="F180" s="3">
        <v>760</v>
      </c>
      <c r="G180" s="3">
        <v>46.2</v>
      </c>
      <c r="H180" s="5">
        <v>31.9</v>
      </c>
      <c r="I180" s="5">
        <v>-5.8</v>
      </c>
      <c r="J180" s="5">
        <v>-0.8</v>
      </c>
      <c r="K180" s="5">
        <v>98.9</v>
      </c>
      <c r="L180" s="5">
        <v>50</v>
      </c>
      <c r="M180" s="5">
        <v>48.7</v>
      </c>
      <c r="N180" s="5">
        <v>202.2</v>
      </c>
      <c r="O180" s="5">
        <v>3769</v>
      </c>
      <c r="T180">
        <f t="shared" si="18"/>
        <v>1</v>
      </c>
      <c r="U180">
        <f t="shared" si="19"/>
        <v>1</v>
      </c>
      <c r="V180">
        <f t="shared" si="20"/>
        <v>1</v>
      </c>
      <c r="W180">
        <f t="shared" si="21"/>
        <v>1</v>
      </c>
      <c r="X180">
        <f t="shared" si="22"/>
        <v>1</v>
      </c>
      <c r="Y180">
        <f t="shared" si="23"/>
        <v>0</v>
      </c>
      <c r="Z180">
        <f t="shared" si="24"/>
        <v>1</v>
      </c>
      <c r="AA180">
        <f t="shared" si="25"/>
        <v>1</v>
      </c>
      <c r="AB180">
        <f t="shared" si="26"/>
        <v>1</v>
      </c>
    </row>
    <row r="181" spans="1:28" ht="15.5" x14ac:dyDescent="0.35">
      <c r="A181" s="4">
        <v>44305</v>
      </c>
      <c r="B181" s="7">
        <v>1630</v>
      </c>
      <c r="C181" s="8">
        <v>17100</v>
      </c>
      <c r="D181" s="8">
        <v>920</v>
      </c>
      <c r="E181" s="3">
        <v>860</v>
      </c>
      <c r="F181" s="3">
        <v>810</v>
      </c>
      <c r="G181" s="3">
        <v>46.4</v>
      </c>
      <c r="H181" s="5">
        <v>36.1</v>
      </c>
      <c r="I181" s="5">
        <v>-7.5</v>
      </c>
      <c r="J181" s="5">
        <v>-1.8</v>
      </c>
      <c r="K181" s="5">
        <v>98.1</v>
      </c>
      <c r="L181" s="5">
        <v>38</v>
      </c>
      <c r="M181" s="5">
        <v>52.3</v>
      </c>
      <c r="N181" s="5">
        <v>17.5</v>
      </c>
      <c r="O181" s="5">
        <v>3998</v>
      </c>
      <c r="T181">
        <f t="shared" si="18"/>
        <v>1</v>
      </c>
      <c r="U181">
        <f t="shared" si="19"/>
        <v>1</v>
      </c>
      <c r="V181">
        <f t="shared" si="20"/>
        <v>1</v>
      </c>
      <c r="W181">
        <f t="shared" si="21"/>
        <v>1</v>
      </c>
      <c r="X181">
        <f t="shared" si="22"/>
        <v>1</v>
      </c>
      <c r="Y181">
        <f t="shared" si="23"/>
        <v>0</v>
      </c>
      <c r="Z181">
        <f t="shared" si="24"/>
        <v>1</v>
      </c>
      <c r="AA181">
        <f t="shared" si="25"/>
        <v>0</v>
      </c>
      <c r="AB181">
        <f t="shared" si="26"/>
        <v>1</v>
      </c>
    </row>
    <row r="182" spans="1:28" ht="15.5" x14ac:dyDescent="0.35">
      <c r="A182" s="4">
        <v>44306</v>
      </c>
      <c r="B182" s="7">
        <v>1630</v>
      </c>
      <c r="C182" s="8">
        <v>16300</v>
      </c>
      <c r="D182" s="8">
        <v>890</v>
      </c>
      <c r="E182" s="3">
        <v>800</v>
      </c>
      <c r="F182" s="3">
        <v>750</v>
      </c>
      <c r="G182" s="3">
        <v>43.8</v>
      </c>
      <c r="H182" s="5">
        <v>35.6</v>
      </c>
      <c r="I182" s="5">
        <v>-4.9000000000000004</v>
      </c>
      <c r="J182" s="5">
        <v>1.1000000000000001</v>
      </c>
      <c r="K182" s="5">
        <v>89</v>
      </c>
      <c r="L182" s="5">
        <v>40.299999999999997</v>
      </c>
      <c r="M182" s="5">
        <v>48.1</v>
      </c>
      <c r="N182" s="5">
        <v>71.2</v>
      </c>
      <c r="O182" s="5">
        <v>2594.5</v>
      </c>
      <c r="T182">
        <f t="shared" si="18"/>
        <v>1</v>
      </c>
      <c r="U182">
        <f t="shared" si="19"/>
        <v>1</v>
      </c>
      <c r="V182">
        <f t="shared" si="20"/>
        <v>1</v>
      </c>
      <c r="W182">
        <f t="shared" si="21"/>
        <v>0</v>
      </c>
      <c r="X182">
        <f t="shared" si="22"/>
        <v>0</v>
      </c>
      <c r="Y182">
        <f t="shared" si="23"/>
        <v>0</v>
      </c>
      <c r="Z182">
        <f t="shared" si="24"/>
        <v>1</v>
      </c>
      <c r="AA182">
        <f t="shared" si="25"/>
        <v>1</v>
      </c>
      <c r="AB182">
        <f t="shared" si="26"/>
        <v>1</v>
      </c>
    </row>
    <row r="183" spans="1:28" ht="15.5" x14ac:dyDescent="0.35">
      <c r="A183" s="4">
        <v>44307</v>
      </c>
      <c r="B183" s="7">
        <v>1630</v>
      </c>
      <c r="C183" s="8">
        <v>15800</v>
      </c>
      <c r="D183" s="8">
        <v>900</v>
      </c>
      <c r="E183" s="3">
        <v>780</v>
      </c>
      <c r="F183" s="3">
        <v>720</v>
      </c>
      <c r="G183" s="3">
        <v>41</v>
      </c>
      <c r="H183" s="5">
        <v>30.3</v>
      </c>
      <c r="I183" s="5">
        <v>-2.7</v>
      </c>
      <c r="J183" s="5">
        <v>3.1</v>
      </c>
      <c r="K183" s="5">
        <v>98.7</v>
      </c>
      <c r="L183" s="5">
        <v>50</v>
      </c>
      <c r="M183" s="5">
        <v>40.299999999999997</v>
      </c>
      <c r="N183" s="5">
        <v>-170.5</v>
      </c>
      <c r="O183" s="5" t="s">
        <v>14</v>
      </c>
      <c r="T183">
        <f t="shared" si="18"/>
        <v>0</v>
      </c>
      <c r="U183">
        <f t="shared" si="19"/>
        <v>1</v>
      </c>
      <c r="V183">
        <f t="shared" si="20"/>
        <v>1</v>
      </c>
      <c r="W183">
        <f t="shared" si="21"/>
        <v>0</v>
      </c>
      <c r="X183">
        <f t="shared" si="22"/>
        <v>1</v>
      </c>
      <c r="Y183">
        <f t="shared" si="23"/>
        <v>0</v>
      </c>
      <c r="Z183">
        <f t="shared" si="24"/>
        <v>1</v>
      </c>
      <c r="AA183">
        <f t="shared" si="25"/>
        <v>0</v>
      </c>
      <c r="AB183">
        <f t="shared" si="26"/>
        <v>1</v>
      </c>
    </row>
    <row r="184" spans="1:28" ht="15.5" x14ac:dyDescent="0.35">
      <c r="A184" s="4">
        <v>44308</v>
      </c>
      <c r="B184" s="7">
        <v>1530</v>
      </c>
      <c r="C184" s="8">
        <v>16400</v>
      </c>
      <c r="D184" s="8">
        <v>910</v>
      </c>
      <c r="E184" s="3">
        <v>820</v>
      </c>
      <c r="F184" s="3">
        <v>770</v>
      </c>
      <c r="G184" s="3">
        <v>49.2</v>
      </c>
      <c r="H184" s="5">
        <v>34.700000000000003</v>
      </c>
      <c r="I184" s="5">
        <v>-5.7</v>
      </c>
      <c r="J184" s="5">
        <v>-2.7</v>
      </c>
      <c r="K184" s="5">
        <v>97.9</v>
      </c>
      <c r="L184" s="5">
        <v>34</v>
      </c>
      <c r="M184" s="5">
        <v>51.7</v>
      </c>
      <c r="N184" s="5">
        <v>230.4</v>
      </c>
      <c r="O184" s="5">
        <v>2860.2</v>
      </c>
      <c r="T184">
        <f t="shared" si="18"/>
        <v>1</v>
      </c>
      <c r="U184">
        <f t="shared" si="19"/>
        <v>1</v>
      </c>
      <c r="V184">
        <f t="shared" si="20"/>
        <v>1</v>
      </c>
      <c r="W184">
        <f t="shared" si="21"/>
        <v>1</v>
      </c>
      <c r="X184">
        <f t="shared" si="22"/>
        <v>1</v>
      </c>
      <c r="Y184">
        <f t="shared" si="23"/>
        <v>0</v>
      </c>
      <c r="Z184">
        <f t="shared" si="24"/>
        <v>1</v>
      </c>
      <c r="AA184">
        <f t="shared" si="25"/>
        <v>1</v>
      </c>
      <c r="AB184">
        <f t="shared" si="26"/>
        <v>1</v>
      </c>
    </row>
    <row r="185" spans="1:28" ht="15.5" x14ac:dyDescent="0.35">
      <c r="A185" s="4">
        <v>44309</v>
      </c>
      <c r="B185" s="7">
        <v>1630</v>
      </c>
      <c r="C185" s="8">
        <v>16000</v>
      </c>
      <c r="D185" s="8">
        <v>910</v>
      </c>
      <c r="E185" s="3">
        <v>820</v>
      </c>
      <c r="F185" s="3">
        <v>780</v>
      </c>
      <c r="G185" s="3">
        <v>40.4</v>
      </c>
      <c r="H185" s="5">
        <v>25.3</v>
      </c>
      <c r="I185" s="5">
        <v>-6.3</v>
      </c>
      <c r="J185" s="5">
        <v>2.9</v>
      </c>
      <c r="K185" s="5">
        <v>98.4</v>
      </c>
      <c r="L185" s="5">
        <v>40</v>
      </c>
      <c r="M185" s="5">
        <v>43</v>
      </c>
      <c r="N185" s="5">
        <v>-44.5</v>
      </c>
      <c r="O185" s="5">
        <v>3137.6</v>
      </c>
      <c r="T185">
        <f t="shared" si="18"/>
        <v>0</v>
      </c>
      <c r="U185">
        <f t="shared" si="19"/>
        <v>0</v>
      </c>
      <c r="V185">
        <f t="shared" si="20"/>
        <v>1</v>
      </c>
      <c r="W185">
        <f t="shared" si="21"/>
        <v>0</v>
      </c>
      <c r="X185">
        <f t="shared" si="22"/>
        <v>1</v>
      </c>
      <c r="Y185">
        <f t="shared" si="23"/>
        <v>0</v>
      </c>
      <c r="Z185">
        <f t="shared" si="24"/>
        <v>1</v>
      </c>
      <c r="AA185">
        <f t="shared" si="25"/>
        <v>0</v>
      </c>
      <c r="AB185">
        <f t="shared" si="26"/>
        <v>1</v>
      </c>
    </row>
    <row r="186" spans="1:28" ht="15.5" x14ac:dyDescent="0.35">
      <c r="A186" s="4">
        <v>44310</v>
      </c>
      <c r="B186" s="7">
        <v>1630</v>
      </c>
      <c r="C186" s="8">
        <v>16600</v>
      </c>
      <c r="D186" s="8">
        <v>880</v>
      </c>
      <c r="E186" s="3">
        <v>800</v>
      </c>
      <c r="F186" s="3">
        <v>740</v>
      </c>
      <c r="G186" s="3">
        <v>46.8</v>
      </c>
      <c r="H186" s="5">
        <v>28.3</v>
      </c>
      <c r="I186" s="5">
        <v>-4.7</v>
      </c>
      <c r="J186" s="5">
        <v>-1.3</v>
      </c>
      <c r="K186" s="5">
        <v>98.9</v>
      </c>
      <c r="L186" s="5">
        <v>34</v>
      </c>
      <c r="M186" s="5">
        <v>50.6</v>
      </c>
      <c r="N186" s="5">
        <v>147</v>
      </c>
      <c r="O186" s="5" t="s">
        <v>14</v>
      </c>
      <c r="T186">
        <f t="shared" si="18"/>
        <v>1</v>
      </c>
      <c r="U186">
        <f t="shared" si="19"/>
        <v>1</v>
      </c>
      <c r="V186">
        <f t="shared" si="20"/>
        <v>1</v>
      </c>
      <c r="W186">
        <f t="shared" si="21"/>
        <v>1</v>
      </c>
      <c r="X186">
        <f t="shared" si="22"/>
        <v>1</v>
      </c>
      <c r="Y186">
        <f t="shared" si="23"/>
        <v>0</v>
      </c>
      <c r="Z186">
        <f t="shared" si="24"/>
        <v>1</v>
      </c>
      <c r="AA186">
        <f t="shared" si="25"/>
        <v>1</v>
      </c>
      <c r="AB186">
        <f t="shared" si="26"/>
        <v>1</v>
      </c>
    </row>
    <row r="187" spans="1:28" ht="15.5" x14ac:dyDescent="0.35">
      <c r="A187" s="4">
        <v>44333</v>
      </c>
      <c r="B187" s="7">
        <v>530</v>
      </c>
      <c r="C187" s="8">
        <v>17614</v>
      </c>
      <c r="D187" s="8">
        <v>979</v>
      </c>
      <c r="E187" s="3">
        <v>950</v>
      </c>
      <c r="F187" s="3">
        <v>960</v>
      </c>
      <c r="G187" s="3">
        <v>39.5</v>
      </c>
      <c r="H187" s="5">
        <v>33.5</v>
      </c>
      <c r="I187" s="5">
        <v>-5.8</v>
      </c>
      <c r="J187" s="5">
        <v>1.8</v>
      </c>
      <c r="K187" s="5">
        <v>96.6</v>
      </c>
      <c r="L187" s="5">
        <v>10.4</v>
      </c>
      <c r="M187" s="5">
        <v>41.4</v>
      </c>
      <c r="N187" s="5">
        <v>167.7</v>
      </c>
      <c r="O187" s="5" t="s">
        <v>14</v>
      </c>
      <c r="T187">
        <f t="shared" si="18"/>
        <v>0</v>
      </c>
      <c r="U187">
        <f t="shared" si="19"/>
        <v>1</v>
      </c>
      <c r="V187">
        <f t="shared" si="20"/>
        <v>1</v>
      </c>
      <c r="W187">
        <f t="shared" si="21"/>
        <v>0</v>
      </c>
      <c r="X187">
        <f t="shared" si="22"/>
        <v>1</v>
      </c>
      <c r="Y187">
        <f t="shared" si="23"/>
        <v>1</v>
      </c>
      <c r="Z187">
        <f t="shared" si="24"/>
        <v>1</v>
      </c>
      <c r="AA187">
        <f t="shared" si="25"/>
        <v>1</v>
      </c>
      <c r="AB187">
        <f t="shared" si="26"/>
        <v>1</v>
      </c>
    </row>
    <row r="188" spans="1:28" ht="15.5" x14ac:dyDescent="0.35">
      <c r="A188" s="4">
        <v>44413</v>
      </c>
      <c r="B188" s="7">
        <v>530</v>
      </c>
      <c r="C188" s="8">
        <v>16000</v>
      </c>
      <c r="D188" s="8">
        <v>1008</v>
      </c>
      <c r="E188" s="3">
        <v>1008</v>
      </c>
      <c r="F188" s="3">
        <v>1008</v>
      </c>
      <c r="G188" s="3">
        <v>36.700000000000003</v>
      </c>
      <c r="H188" s="5">
        <v>24</v>
      </c>
      <c r="I188" s="5">
        <v>-5.2</v>
      </c>
      <c r="J188" s="5">
        <v>3.3</v>
      </c>
      <c r="K188" s="5">
        <v>94.4</v>
      </c>
      <c r="L188" s="5">
        <v>28.7</v>
      </c>
      <c r="M188" s="5">
        <v>36.5</v>
      </c>
      <c r="N188" s="5">
        <v>-126.3</v>
      </c>
      <c r="O188" s="5">
        <v>2970.2</v>
      </c>
      <c r="T188">
        <f t="shared" si="18"/>
        <v>0</v>
      </c>
      <c r="U188">
        <f t="shared" si="19"/>
        <v>0</v>
      </c>
      <c r="V188">
        <f t="shared" si="20"/>
        <v>1</v>
      </c>
      <c r="W188">
        <f t="shared" si="21"/>
        <v>0</v>
      </c>
      <c r="X188">
        <f t="shared" si="22"/>
        <v>0</v>
      </c>
      <c r="Y188">
        <f t="shared" si="23"/>
        <v>1</v>
      </c>
      <c r="Z188">
        <f t="shared" si="24"/>
        <v>1</v>
      </c>
      <c r="AA188">
        <f t="shared" si="25"/>
        <v>0</v>
      </c>
      <c r="AB188">
        <f t="shared" si="26"/>
        <v>1</v>
      </c>
    </row>
    <row r="189" spans="1:28" ht="15.5" x14ac:dyDescent="0.35">
      <c r="A189" s="4">
        <v>44413</v>
      </c>
      <c r="B189" s="7">
        <v>1730</v>
      </c>
      <c r="C189" s="8">
        <v>16750</v>
      </c>
      <c r="D189" s="8">
        <v>1009</v>
      </c>
      <c r="E189" s="3">
        <v>1009</v>
      </c>
      <c r="F189" s="3">
        <v>1009</v>
      </c>
      <c r="G189" s="3">
        <v>38.799999999999997</v>
      </c>
      <c r="H189" s="5">
        <v>33.9</v>
      </c>
      <c r="I189" s="5">
        <v>-6.7</v>
      </c>
      <c r="J189" s="5">
        <v>2.8</v>
      </c>
      <c r="K189" s="5">
        <v>96.8</v>
      </c>
      <c r="L189" s="5">
        <v>10.8</v>
      </c>
      <c r="M189" s="5">
        <v>40.1</v>
      </c>
      <c r="N189" s="5">
        <v>161.9</v>
      </c>
      <c r="O189" s="5" t="s">
        <v>14</v>
      </c>
      <c r="T189">
        <f t="shared" si="18"/>
        <v>0</v>
      </c>
      <c r="U189">
        <f t="shared" si="19"/>
        <v>1</v>
      </c>
      <c r="V189">
        <f t="shared" si="20"/>
        <v>1</v>
      </c>
      <c r="W189">
        <f t="shared" si="21"/>
        <v>0</v>
      </c>
      <c r="X189">
        <f t="shared" si="22"/>
        <v>1</v>
      </c>
      <c r="Y189">
        <f t="shared" si="23"/>
        <v>1</v>
      </c>
      <c r="Z189">
        <f t="shared" si="24"/>
        <v>1</v>
      </c>
      <c r="AA189">
        <f t="shared" si="25"/>
        <v>1</v>
      </c>
      <c r="AB189">
        <f t="shared" si="26"/>
        <v>1</v>
      </c>
    </row>
    <row r="190" spans="1:28" ht="15.5" x14ac:dyDescent="0.35">
      <c r="A190" s="4">
        <v>44414</v>
      </c>
      <c r="B190" s="7">
        <v>430</v>
      </c>
      <c r="C190" s="8">
        <v>16800</v>
      </c>
      <c r="D190" s="8">
        <v>1006</v>
      </c>
      <c r="E190" s="3">
        <v>1006</v>
      </c>
      <c r="F190" s="3">
        <v>1006</v>
      </c>
      <c r="G190" s="3">
        <v>39.700000000000003</v>
      </c>
      <c r="H190" s="5">
        <v>31</v>
      </c>
      <c r="I190" s="5">
        <v>-4.8</v>
      </c>
      <c r="J190" s="5">
        <v>1.7</v>
      </c>
      <c r="K190" s="5">
        <v>94.9</v>
      </c>
      <c r="L190" s="5">
        <v>14.9</v>
      </c>
      <c r="M190" s="5">
        <v>36.299999999999997</v>
      </c>
      <c r="N190" s="5">
        <v>117.7</v>
      </c>
      <c r="O190" s="5">
        <v>2527</v>
      </c>
      <c r="T190">
        <f t="shared" si="18"/>
        <v>0</v>
      </c>
      <c r="U190">
        <f t="shared" si="19"/>
        <v>1</v>
      </c>
      <c r="V190">
        <f t="shared" si="20"/>
        <v>1</v>
      </c>
      <c r="W190">
        <f t="shared" si="21"/>
        <v>0</v>
      </c>
      <c r="X190">
        <f t="shared" si="22"/>
        <v>0</v>
      </c>
      <c r="Y190">
        <f t="shared" si="23"/>
        <v>1</v>
      </c>
      <c r="Z190">
        <f t="shared" si="24"/>
        <v>1</v>
      </c>
      <c r="AA190">
        <f t="shared" si="25"/>
        <v>1</v>
      </c>
      <c r="AB190">
        <f t="shared" si="26"/>
        <v>1</v>
      </c>
    </row>
    <row r="191" spans="1:28" ht="15.5" x14ac:dyDescent="0.35">
      <c r="A191" s="4">
        <v>44415</v>
      </c>
      <c r="B191" s="7">
        <v>530</v>
      </c>
      <c r="C191" s="8">
        <v>16800</v>
      </c>
      <c r="D191" s="8">
        <v>950</v>
      </c>
      <c r="E191" s="3">
        <v>905</v>
      </c>
      <c r="F191" s="3">
        <v>640</v>
      </c>
      <c r="G191" s="3">
        <v>34.799999999999997</v>
      </c>
      <c r="H191" s="5">
        <v>24.9</v>
      </c>
      <c r="I191" s="5">
        <v>2</v>
      </c>
      <c r="J191" s="5">
        <v>4.0999999999999996</v>
      </c>
      <c r="K191" s="5">
        <v>94.4</v>
      </c>
      <c r="L191" s="5">
        <v>27.4</v>
      </c>
      <c r="M191" s="5">
        <v>33.200000000000003</v>
      </c>
      <c r="N191" s="5">
        <v>175</v>
      </c>
      <c r="O191" s="5" t="s">
        <v>14</v>
      </c>
      <c r="T191">
        <f t="shared" si="18"/>
        <v>0</v>
      </c>
      <c r="U191">
        <f t="shared" si="19"/>
        <v>0</v>
      </c>
      <c r="V191">
        <f t="shared" si="20"/>
        <v>0</v>
      </c>
      <c r="W191">
        <f t="shared" si="21"/>
        <v>0</v>
      </c>
      <c r="X191">
        <f t="shared" si="22"/>
        <v>0</v>
      </c>
      <c r="Y191">
        <f t="shared" si="23"/>
        <v>1</v>
      </c>
      <c r="Z191">
        <f t="shared" si="24"/>
        <v>0</v>
      </c>
      <c r="AA191">
        <f t="shared" si="25"/>
        <v>1</v>
      </c>
      <c r="AB191">
        <f t="shared" si="26"/>
        <v>1</v>
      </c>
    </row>
    <row r="192" spans="1:28" ht="15.5" x14ac:dyDescent="0.35">
      <c r="A192" s="4">
        <v>44416</v>
      </c>
      <c r="B192" s="7">
        <v>530</v>
      </c>
      <c r="C192" s="8">
        <v>17650</v>
      </c>
      <c r="D192" s="8">
        <v>995</v>
      </c>
      <c r="E192" s="3">
        <v>970</v>
      </c>
      <c r="F192" s="3">
        <v>920</v>
      </c>
      <c r="G192" s="3">
        <v>39</v>
      </c>
      <c r="H192" s="5">
        <v>26.3</v>
      </c>
      <c r="I192" s="5">
        <v>-2</v>
      </c>
      <c r="J192" s="5">
        <v>2.1</v>
      </c>
      <c r="K192" s="5">
        <v>94</v>
      </c>
      <c r="L192" s="5">
        <v>19.399999999999999</v>
      </c>
      <c r="M192" s="5">
        <v>34.9</v>
      </c>
      <c r="N192" s="5">
        <v>-119.8</v>
      </c>
      <c r="O192" s="5">
        <v>467.2</v>
      </c>
      <c r="T192">
        <f t="shared" si="18"/>
        <v>0</v>
      </c>
      <c r="U192">
        <f t="shared" si="19"/>
        <v>0</v>
      </c>
      <c r="V192">
        <f t="shared" si="20"/>
        <v>0</v>
      </c>
      <c r="W192">
        <f t="shared" si="21"/>
        <v>0</v>
      </c>
      <c r="X192">
        <f t="shared" si="22"/>
        <v>0</v>
      </c>
      <c r="Y192">
        <f t="shared" si="23"/>
        <v>1</v>
      </c>
      <c r="Z192">
        <f t="shared" si="24"/>
        <v>0</v>
      </c>
      <c r="AA192">
        <f t="shared" si="25"/>
        <v>0</v>
      </c>
      <c r="AB192">
        <f t="shared" si="26"/>
        <v>0</v>
      </c>
    </row>
    <row r="193" spans="1:28" ht="15.5" x14ac:dyDescent="0.35">
      <c r="A193" s="4">
        <v>44417</v>
      </c>
      <c r="B193" s="7">
        <v>530</v>
      </c>
      <c r="C193" s="8">
        <v>18000</v>
      </c>
      <c r="D193" s="8">
        <v>1008</v>
      </c>
      <c r="E193" s="3">
        <v>1008</v>
      </c>
      <c r="F193" s="3">
        <v>1008</v>
      </c>
      <c r="G193" s="3">
        <v>37.700000000000003</v>
      </c>
      <c r="H193" s="5">
        <v>28.6</v>
      </c>
      <c r="I193" s="5">
        <v>-3.3</v>
      </c>
      <c r="J193" s="5">
        <v>2.7</v>
      </c>
      <c r="K193" s="5">
        <v>95.3</v>
      </c>
      <c r="L193" s="5">
        <v>19.7</v>
      </c>
      <c r="M193" s="5">
        <v>34.799999999999997</v>
      </c>
      <c r="N193" s="5">
        <v>47</v>
      </c>
      <c r="O193" s="5">
        <v>1635.9</v>
      </c>
      <c r="T193">
        <f t="shared" si="18"/>
        <v>0</v>
      </c>
      <c r="U193">
        <f t="shared" si="19"/>
        <v>1</v>
      </c>
      <c r="V193">
        <f t="shared" si="20"/>
        <v>1</v>
      </c>
      <c r="W193">
        <f t="shared" si="21"/>
        <v>0</v>
      </c>
      <c r="X193">
        <f t="shared" si="22"/>
        <v>0</v>
      </c>
      <c r="Y193">
        <f t="shared" si="23"/>
        <v>1</v>
      </c>
      <c r="Z193">
        <f t="shared" si="24"/>
        <v>0</v>
      </c>
      <c r="AA193">
        <f t="shared" si="25"/>
        <v>1</v>
      </c>
      <c r="AB193">
        <f t="shared" si="26"/>
        <v>1</v>
      </c>
    </row>
    <row r="194" spans="1:28" ht="15.5" x14ac:dyDescent="0.35">
      <c r="A194" s="4">
        <v>44418</v>
      </c>
      <c r="B194" s="7">
        <v>430</v>
      </c>
      <c r="C194" s="8">
        <v>17100</v>
      </c>
      <c r="D194" s="8">
        <v>990</v>
      </c>
      <c r="E194" s="3">
        <v>950</v>
      </c>
      <c r="F194" s="3">
        <v>940</v>
      </c>
      <c r="G194" s="3">
        <v>37.799999999999997</v>
      </c>
      <c r="H194" s="5">
        <v>28.3</v>
      </c>
      <c r="I194" s="5">
        <v>-0.8</v>
      </c>
      <c r="J194" s="5">
        <v>3.6</v>
      </c>
      <c r="K194" s="5">
        <v>93.7</v>
      </c>
      <c r="L194" s="5">
        <v>22.8</v>
      </c>
      <c r="M194" s="5">
        <v>33.5</v>
      </c>
      <c r="N194" s="5">
        <v>70</v>
      </c>
      <c r="O194" s="5" t="s">
        <v>14</v>
      </c>
      <c r="T194">
        <f t="shared" si="18"/>
        <v>0</v>
      </c>
      <c r="U194">
        <f t="shared" si="19"/>
        <v>1</v>
      </c>
      <c r="V194">
        <f t="shared" si="20"/>
        <v>0</v>
      </c>
      <c r="W194">
        <f t="shared" si="21"/>
        <v>0</v>
      </c>
      <c r="X194">
        <f t="shared" si="22"/>
        <v>0</v>
      </c>
      <c r="Y194">
        <f t="shared" si="23"/>
        <v>1</v>
      </c>
      <c r="Z194">
        <f t="shared" si="24"/>
        <v>0</v>
      </c>
      <c r="AA194">
        <f t="shared" si="25"/>
        <v>1</v>
      </c>
      <c r="AB194">
        <f t="shared" si="26"/>
        <v>1</v>
      </c>
    </row>
    <row r="195" spans="1:28" ht="15.5" x14ac:dyDescent="0.35">
      <c r="A195" s="4">
        <v>44418</v>
      </c>
      <c r="B195" s="7">
        <v>1730</v>
      </c>
      <c r="C195" s="8">
        <v>17800</v>
      </c>
      <c r="D195" s="8">
        <v>1000</v>
      </c>
      <c r="E195" s="3">
        <v>1000</v>
      </c>
      <c r="F195" s="3">
        <v>1000</v>
      </c>
      <c r="G195" s="3">
        <v>40.9</v>
      </c>
      <c r="H195" s="5">
        <v>27</v>
      </c>
      <c r="I195" s="5">
        <v>-7.6</v>
      </c>
      <c r="J195" s="5">
        <v>0.7</v>
      </c>
      <c r="K195" s="5">
        <v>94.4</v>
      </c>
      <c r="L195" s="5">
        <v>17.7</v>
      </c>
      <c r="M195" s="5">
        <v>42</v>
      </c>
      <c r="N195" s="5">
        <v>-21</v>
      </c>
      <c r="O195" s="5">
        <v>5540</v>
      </c>
      <c r="T195">
        <f t="shared" ref="T195:T258" si="27">IF(G195&gt;42,1,0)</f>
        <v>0</v>
      </c>
      <c r="U195">
        <f t="shared" ref="U195:U258" si="28">IF(H195&gt;28,1,0)</f>
        <v>0</v>
      </c>
      <c r="V195">
        <f t="shared" ref="V195:V258" si="29">IF(I195&lt;-2,1,0)</f>
        <v>1</v>
      </c>
      <c r="W195">
        <f t="shared" ref="W195:W258" si="30">IF( J195&lt;1,1,0)</f>
        <v>1</v>
      </c>
      <c r="X195">
        <f t="shared" ref="X195:X258" si="31">IF(K195&gt;95.5,1,0)</f>
        <v>0</v>
      </c>
      <c r="Y195">
        <f t="shared" ref="Y195:Y258" si="32">IF(L195&lt;34,1,0)</f>
        <v>1</v>
      </c>
      <c r="Z195">
        <f t="shared" ref="Z195:Z258" si="33">IF(M195&gt;35,1,0)</f>
        <v>1</v>
      </c>
      <c r="AA195">
        <f t="shared" ref="AA195:AA258" si="34">IF(N195&gt;19,1,0)</f>
        <v>0</v>
      </c>
      <c r="AB195">
        <f t="shared" ref="AB195:AB258" si="35">IF(O195&gt;1300,1,0)</f>
        <v>1</v>
      </c>
    </row>
    <row r="196" spans="1:28" ht="15.5" x14ac:dyDescent="0.35">
      <c r="A196" s="4">
        <v>44419</v>
      </c>
      <c r="B196" s="7">
        <v>430</v>
      </c>
      <c r="C196" s="8">
        <v>17500</v>
      </c>
      <c r="D196" s="8">
        <v>995</v>
      </c>
      <c r="E196" s="3">
        <v>970</v>
      </c>
      <c r="F196" s="3">
        <v>910</v>
      </c>
      <c r="G196" s="3">
        <v>39.200000000000003</v>
      </c>
      <c r="H196" s="5">
        <v>32.5</v>
      </c>
      <c r="I196" s="5">
        <v>-2.5</v>
      </c>
      <c r="J196" s="5">
        <v>2.4</v>
      </c>
      <c r="K196" s="5">
        <v>95.5</v>
      </c>
      <c r="L196" s="5">
        <v>15.6</v>
      </c>
      <c r="M196" s="5">
        <v>34.799999999999997</v>
      </c>
      <c r="N196" s="5">
        <v>24.3</v>
      </c>
      <c r="O196" s="5">
        <v>1329</v>
      </c>
      <c r="T196">
        <f t="shared" si="27"/>
        <v>0</v>
      </c>
      <c r="U196">
        <f t="shared" si="28"/>
        <v>1</v>
      </c>
      <c r="V196">
        <f t="shared" si="29"/>
        <v>1</v>
      </c>
      <c r="W196">
        <f t="shared" si="30"/>
        <v>0</v>
      </c>
      <c r="X196">
        <f t="shared" si="31"/>
        <v>0</v>
      </c>
      <c r="Y196">
        <f t="shared" si="32"/>
        <v>1</v>
      </c>
      <c r="Z196">
        <f t="shared" si="33"/>
        <v>0</v>
      </c>
      <c r="AA196">
        <f t="shared" si="34"/>
        <v>1</v>
      </c>
      <c r="AB196">
        <f t="shared" si="35"/>
        <v>1</v>
      </c>
    </row>
    <row r="197" spans="1:28" ht="15.5" x14ac:dyDescent="0.35">
      <c r="A197" s="4">
        <v>44420</v>
      </c>
      <c r="B197" s="7">
        <v>430</v>
      </c>
      <c r="C197" s="8">
        <v>17100</v>
      </c>
      <c r="D197" s="8">
        <v>1009</v>
      </c>
      <c r="E197" s="3">
        <v>1009</v>
      </c>
      <c r="F197" s="3">
        <v>1009</v>
      </c>
      <c r="G197" s="3">
        <v>39.9</v>
      </c>
      <c r="H197" s="5">
        <v>31.2</v>
      </c>
      <c r="I197" s="5">
        <v>-2.7</v>
      </c>
      <c r="J197" s="5">
        <v>2.2999999999999998</v>
      </c>
      <c r="K197" s="5">
        <v>93.2</v>
      </c>
      <c r="L197" s="5">
        <v>18.5</v>
      </c>
      <c r="M197" s="5">
        <v>35.200000000000003</v>
      </c>
      <c r="N197" s="5">
        <v>-71</v>
      </c>
      <c r="O197" s="5">
        <v>733.8</v>
      </c>
      <c r="T197">
        <f t="shared" si="27"/>
        <v>0</v>
      </c>
      <c r="U197">
        <f t="shared" si="28"/>
        <v>1</v>
      </c>
      <c r="V197">
        <f t="shared" si="29"/>
        <v>1</v>
      </c>
      <c r="W197">
        <f t="shared" si="30"/>
        <v>0</v>
      </c>
      <c r="X197">
        <f t="shared" si="31"/>
        <v>0</v>
      </c>
      <c r="Y197">
        <f t="shared" si="32"/>
        <v>1</v>
      </c>
      <c r="Z197">
        <f t="shared" si="33"/>
        <v>1</v>
      </c>
      <c r="AA197">
        <f t="shared" si="34"/>
        <v>0</v>
      </c>
      <c r="AB197">
        <f t="shared" si="35"/>
        <v>0</v>
      </c>
    </row>
    <row r="198" spans="1:28" ht="15.5" x14ac:dyDescent="0.35">
      <c r="A198" s="4">
        <v>44421</v>
      </c>
      <c r="B198" s="7">
        <v>530</v>
      </c>
      <c r="C198" s="8">
        <v>17000</v>
      </c>
      <c r="D198" s="8">
        <v>1009</v>
      </c>
      <c r="E198" s="3">
        <v>1009</v>
      </c>
      <c r="F198" s="3">
        <v>1009</v>
      </c>
      <c r="G198" s="3">
        <v>37.6</v>
      </c>
      <c r="H198" s="5">
        <v>17.7</v>
      </c>
      <c r="I198" s="5">
        <v>-5.2</v>
      </c>
      <c r="J198" s="5">
        <v>3.9</v>
      </c>
      <c r="K198" s="5">
        <v>93.1</v>
      </c>
      <c r="L198" s="5">
        <v>31.6</v>
      </c>
      <c r="M198" s="5">
        <v>35</v>
      </c>
      <c r="N198" s="5">
        <v>63.8</v>
      </c>
      <c r="O198" s="5">
        <v>2954.9</v>
      </c>
      <c r="T198">
        <f t="shared" si="27"/>
        <v>0</v>
      </c>
      <c r="U198">
        <f t="shared" si="28"/>
        <v>0</v>
      </c>
      <c r="V198">
        <f t="shared" si="29"/>
        <v>1</v>
      </c>
      <c r="W198">
        <f t="shared" si="30"/>
        <v>0</v>
      </c>
      <c r="X198">
        <f t="shared" si="31"/>
        <v>0</v>
      </c>
      <c r="Y198">
        <f t="shared" si="32"/>
        <v>1</v>
      </c>
      <c r="Z198">
        <f t="shared" si="33"/>
        <v>0</v>
      </c>
      <c r="AA198">
        <f t="shared" si="34"/>
        <v>1</v>
      </c>
      <c r="AB198">
        <f t="shared" si="35"/>
        <v>1</v>
      </c>
    </row>
    <row r="199" spans="1:28" ht="15.5" x14ac:dyDescent="0.35">
      <c r="A199" s="4">
        <v>44423</v>
      </c>
      <c r="B199" s="7">
        <v>530</v>
      </c>
      <c r="C199" s="8">
        <v>17400</v>
      </c>
      <c r="D199" s="8">
        <v>995</v>
      </c>
      <c r="E199" s="3">
        <v>980</v>
      </c>
      <c r="F199" s="3">
        <v>970</v>
      </c>
      <c r="G199" s="3">
        <v>37.6</v>
      </c>
      <c r="H199" s="5">
        <v>21.9</v>
      </c>
      <c r="I199" s="5">
        <v>-4.2</v>
      </c>
      <c r="J199" s="5">
        <v>3.4</v>
      </c>
      <c r="K199" s="5">
        <v>95.3</v>
      </c>
      <c r="L199" s="5">
        <v>22.8</v>
      </c>
      <c r="M199" s="5">
        <v>34.9</v>
      </c>
      <c r="N199" s="5">
        <v>88.8</v>
      </c>
      <c r="O199" s="5">
        <v>2005.1</v>
      </c>
      <c r="T199">
        <f t="shared" si="27"/>
        <v>0</v>
      </c>
      <c r="U199">
        <f t="shared" si="28"/>
        <v>0</v>
      </c>
      <c r="V199">
        <f t="shared" si="29"/>
        <v>1</v>
      </c>
      <c r="W199">
        <f t="shared" si="30"/>
        <v>0</v>
      </c>
      <c r="X199">
        <f t="shared" si="31"/>
        <v>0</v>
      </c>
      <c r="Y199">
        <f t="shared" si="32"/>
        <v>1</v>
      </c>
      <c r="Z199">
        <f t="shared" si="33"/>
        <v>0</v>
      </c>
      <c r="AA199">
        <f t="shared" si="34"/>
        <v>1</v>
      </c>
      <c r="AB199">
        <f t="shared" si="35"/>
        <v>1</v>
      </c>
    </row>
    <row r="200" spans="1:28" ht="15.5" x14ac:dyDescent="0.35">
      <c r="A200" s="4">
        <v>44424</v>
      </c>
      <c r="B200" s="7">
        <v>430</v>
      </c>
      <c r="C200" s="8">
        <v>15400</v>
      </c>
      <c r="D200" s="8">
        <v>995</v>
      </c>
      <c r="E200" s="3">
        <v>980</v>
      </c>
      <c r="F200" s="3">
        <v>970</v>
      </c>
      <c r="G200" s="3">
        <v>44.5</v>
      </c>
      <c r="H200" s="5">
        <v>39.6</v>
      </c>
      <c r="I200" s="5">
        <v>-2.6</v>
      </c>
      <c r="J200" s="5">
        <v>-1.4</v>
      </c>
      <c r="K200" s="5">
        <v>95.5</v>
      </c>
      <c r="L200" s="5">
        <v>0.1</v>
      </c>
      <c r="M200" s="5">
        <v>38.6</v>
      </c>
      <c r="N200" s="5">
        <v>27.3</v>
      </c>
      <c r="O200" s="5">
        <v>731.2</v>
      </c>
      <c r="T200">
        <f t="shared" si="27"/>
        <v>1</v>
      </c>
      <c r="U200">
        <f t="shared" si="28"/>
        <v>1</v>
      </c>
      <c r="V200">
        <f t="shared" si="29"/>
        <v>1</v>
      </c>
      <c r="W200">
        <f t="shared" si="30"/>
        <v>1</v>
      </c>
      <c r="X200">
        <f t="shared" si="31"/>
        <v>0</v>
      </c>
      <c r="Y200">
        <f t="shared" si="32"/>
        <v>1</v>
      </c>
      <c r="Z200">
        <f t="shared" si="33"/>
        <v>1</v>
      </c>
      <c r="AA200">
        <f t="shared" si="34"/>
        <v>1</v>
      </c>
      <c r="AB200">
        <f t="shared" si="35"/>
        <v>0</v>
      </c>
    </row>
    <row r="201" spans="1:28" ht="15.5" x14ac:dyDescent="0.35">
      <c r="A201" s="4">
        <v>44425</v>
      </c>
      <c r="B201" s="7">
        <v>530</v>
      </c>
      <c r="C201" s="8">
        <v>16300</v>
      </c>
      <c r="D201" s="8">
        <v>980</v>
      </c>
      <c r="E201" s="3">
        <v>890</v>
      </c>
      <c r="F201" s="3">
        <v>610</v>
      </c>
      <c r="G201" s="3">
        <v>40</v>
      </c>
      <c r="H201" s="5">
        <v>32.9</v>
      </c>
      <c r="I201" s="5">
        <v>-0.1</v>
      </c>
      <c r="J201" s="5">
        <v>1.3</v>
      </c>
      <c r="K201" s="5">
        <v>94.9</v>
      </c>
      <c r="L201" s="5">
        <v>7.6</v>
      </c>
      <c r="M201" s="5">
        <v>31.8</v>
      </c>
      <c r="N201" s="5">
        <v>-17.899999999999999</v>
      </c>
      <c r="O201" s="5">
        <v>0.1</v>
      </c>
      <c r="T201">
        <f t="shared" si="27"/>
        <v>0</v>
      </c>
      <c r="U201">
        <f t="shared" si="28"/>
        <v>1</v>
      </c>
      <c r="V201">
        <f t="shared" si="29"/>
        <v>0</v>
      </c>
      <c r="W201">
        <f t="shared" si="30"/>
        <v>0</v>
      </c>
      <c r="X201">
        <f t="shared" si="31"/>
        <v>0</v>
      </c>
      <c r="Y201">
        <f t="shared" si="32"/>
        <v>1</v>
      </c>
      <c r="Z201">
        <f t="shared" si="33"/>
        <v>0</v>
      </c>
      <c r="AA201">
        <f t="shared" si="34"/>
        <v>0</v>
      </c>
      <c r="AB201">
        <f t="shared" si="35"/>
        <v>0</v>
      </c>
    </row>
    <row r="202" spans="1:28" ht="15.5" x14ac:dyDescent="0.35">
      <c r="A202" s="4">
        <v>44426</v>
      </c>
      <c r="B202" s="7">
        <v>530</v>
      </c>
      <c r="C202" s="8">
        <v>16700</v>
      </c>
      <c r="D202" s="8">
        <v>990</v>
      </c>
      <c r="E202" s="3">
        <v>955</v>
      </c>
      <c r="F202" s="3">
        <v>710</v>
      </c>
      <c r="G202" s="3">
        <v>42.4</v>
      </c>
      <c r="H202" s="5">
        <v>38.299999999999997</v>
      </c>
      <c r="I202" s="5">
        <v>-0.2</v>
      </c>
      <c r="J202" s="5">
        <v>0.3</v>
      </c>
      <c r="K202" s="5">
        <v>95.6</v>
      </c>
      <c r="L202" s="5">
        <v>0.6</v>
      </c>
      <c r="M202" s="5">
        <v>35.5</v>
      </c>
      <c r="N202" s="5">
        <v>240.3</v>
      </c>
      <c r="O202" s="5">
        <v>99.8</v>
      </c>
      <c r="T202">
        <f t="shared" si="27"/>
        <v>1</v>
      </c>
      <c r="U202">
        <f t="shared" si="28"/>
        <v>1</v>
      </c>
      <c r="V202">
        <f t="shared" si="29"/>
        <v>0</v>
      </c>
      <c r="W202">
        <f t="shared" si="30"/>
        <v>1</v>
      </c>
      <c r="X202">
        <f t="shared" si="31"/>
        <v>1</v>
      </c>
      <c r="Y202">
        <f t="shared" si="32"/>
        <v>1</v>
      </c>
      <c r="Z202">
        <f t="shared" si="33"/>
        <v>1</v>
      </c>
      <c r="AA202">
        <f t="shared" si="34"/>
        <v>1</v>
      </c>
      <c r="AB202">
        <f t="shared" si="35"/>
        <v>0</v>
      </c>
    </row>
    <row r="203" spans="1:28" ht="15.5" x14ac:dyDescent="0.35">
      <c r="A203" s="4">
        <v>44427</v>
      </c>
      <c r="B203" s="7">
        <v>530</v>
      </c>
      <c r="C203" s="8">
        <v>16400</v>
      </c>
      <c r="D203" s="8">
        <v>990</v>
      </c>
      <c r="E203" s="3">
        <v>960</v>
      </c>
      <c r="F203" s="3">
        <v>910</v>
      </c>
      <c r="G203" s="3">
        <v>40.700000000000003</v>
      </c>
      <c r="H203" s="5">
        <v>30.2</v>
      </c>
      <c r="I203" s="5">
        <v>-1.7</v>
      </c>
      <c r="J203" s="5">
        <v>1.5</v>
      </c>
      <c r="K203" s="5">
        <v>95.5</v>
      </c>
      <c r="L203" s="5">
        <v>10.6</v>
      </c>
      <c r="M203" s="5">
        <v>35.200000000000003</v>
      </c>
      <c r="N203" s="5">
        <v>10.5</v>
      </c>
      <c r="O203" s="5">
        <v>382.2</v>
      </c>
      <c r="T203">
        <f t="shared" si="27"/>
        <v>0</v>
      </c>
      <c r="U203">
        <f t="shared" si="28"/>
        <v>1</v>
      </c>
      <c r="V203">
        <f t="shared" si="29"/>
        <v>0</v>
      </c>
      <c r="W203">
        <f t="shared" si="30"/>
        <v>0</v>
      </c>
      <c r="X203">
        <f t="shared" si="31"/>
        <v>0</v>
      </c>
      <c r="Y203">
        <f t="shared" si="32"/>
        <v>1</v>
      </c>
      <c r="Z203">
        <f t="shared" si="33"/>
        <v>1</v>
      </c>
      <c r="AA203">
        <f t="shared" si="34"/>
        <v>0</v>
      </c>
      <c r="AB203">
        <f t="shared" si="35"/>
        <v>0</v>
      </c>
    </row>
    <row r="204" spans="1:28" ht="15.5" x14ac:dyDescent="0.35">
      <c r="A204" s="4">
        <v>44428</v>
      </c>
      <c r="B204" s="7">
        <v>430</v>
      </c>
      <c r="C204" s="8">
        <v>16900</v>
      </c>
      <c r="D204" s="8">
        <v>1006</v>
      </c>
      <c r="E204" s="3">
        <v>1006</v>
      </c>
      <c r="F204" s="3">
        <v>1006</v>
      </c>
      <c r="G204" s="3">
        <v>40.1</v>
      </c>
      <c r="H204" s="5">
        <v>18.600000000000001</v>
      </c>
      <c r="I204" s="5">
        <v>-2.8</v>
      </c>
      <c r="J204" s="5">
        <v>1.7</v>
      </c>
      <c r="K204" s="5">
        <v>94.1</v>
      </c>
      <c r="L204" s="5">
        <v>24.5</v>
      </c>
      <c r="M204" s="5">
        <v>33.9</v>
      </c>
      <c r="N204" s="5">
        <v>91.9</v>
      </c>
      <c r="O204" s="5">
        <v>1511.4</v>
      </c>
      <c r="T204">
        <f t="shared" si="27"/>
        <v>0</v>
      </c>
      <c r="U204">
        <f t="shared" si="28"/>
        <v>0</v>
      </c>
      <c r="V204">
        <f t="shared" si="29"/>
        <v>1</v>
      </c>
      <c r="W204">
        <f t="shared" si="30"/>
        <v>0</v>
      </c>
      <c r="X204">
        <f t="shared" si="31"/>
        <v>0</v>
      </c>
      <c r="Y204">
        <f t="shared" si="32"/>
        <v>1</v>
      </c>
      <c r="Z204">
        <f t="shared" si="33"/>
        <v>0</v>
      </c>
      <c r="AA204">
        <f t="shared" si="34"/>
        <v>1</v>
      </c>
      <c r="AB204">
        <f t="shared" si="35"/>
        <v>1</v>
      </c>
    </row>
    <row r="205" spans="1:28" ht="15.5" x14ac:dyDescent="0.35">
      <c r="A205" s="4">
        <v>44429</v>
      </c>
      <c r="B205" s="7">
        <v>630</v>
      </c>
      <c r="C205" s="8">
        <v>17100</v>
      </c>
      <c r="D205" s="8">
        <v>990</v>
      </c>
      <c r="E205" s="3">
        <v>950</v>
      </c>
      <c r="F205" s="3">
        <v>860</v>
      </c>
      <c r="G205" s="3">
        <v>39.4</v>
      </c>
      <c r="H205" s="5">
        <v>16.899999999999999</v>
      </c>
      <c r="I205" s="5">
        <v>-1.7</v>
      </c>
      <c r="J205" s="5">
        <v>2.2999999999999998</v>
      </c>
      <c r="K205" s="5">
        <v>94.2</v>
      </c>
      <c r="L205" s="5">
        <v>26.4</v>
      </c>
      <c r="M205" s="5">
        <v>33.5</v>
      </c>
      <c r="N205" s="5">
        <v>117.9</v>
      </c>
      <c r="O205" s="5">
        <v>87.9</v>
      </c>
      <c r="T205">
        <f t="shared" si="27"/>
        <v>0</v>
      </c>
      <c r="U205">
        <f t="shared" si="28"/>
        <v>0</v>
      </c>
      <c r="V205">
        <f t="shared" si="29"/>
        <v>0</v>
      </c>
      <c r="W205">
        <f t="shared" si="30"/>
        <v>0</v>
      </c>
      <c r="X205">
        <f t="shared" si="31"/>
        <v>0</v>
      </c>
      <c r="Y205">
        <f t="shared" si="32"/>
        <v>1</v>
      </c>
      <c r="Z205">
        <f t="shared" si="33"/>
        <v>0</v>
      </c>
      <c r="AA205">
        <f t="shared" si="34"/>
        <v>1</v>
      </c>
      <c r="AB205">
        <f t="shared" si="35"/>
        <v>0</v>
      </c>
    </row>
    <row r="206" spans="1:28" ht="15.5" x14ac:dyDescent="0.35">
      <c r="A206" s="4">
        <v>44430</v>
      </c>
      <c r="B206" s="7">
        <v>530</v>
      </c>
      <c r="C206" s="8">
        <v>18000</v>
      </c>
      <c r="D206" s="8">
        <v>970</v>
      </c>
      <c r="E206" s="3">
        <v>920</v>
      </c>
      <c r="F206" s="3">
        <v>760</v>
      </c>
      <c r="G206" s="3">
        <v>42</v>
      </c>
      <c r="H206" s="5">
        <v>26.7</v>
      </c>
      <c r="I206" s="5">
        <v>-2.5</v>
      </c>
      <c r="J206" s="5">
        <v>0.8</v>
      </c>
      <c r="K206" s="5">
        <v>95.8</v>
      </c>
      <c r="L206" s="5">
        <v>17.899999999999999</v>
      </c>
      <c r="M206" s="5">
        <v>36.9</v>
      </c>
      <c r="N206" s="5">
        <v>-72.599999999999994</v>
      </c>
      <c r="O206" s="5">
        <v>663.9</v>
      </c>
      <c r="T206">
        <f t="shared" si="27"/>
        <v>0</v>
      </c>
      <c r="U206">
        <f t="shared" si="28"/>
        <v>0</v>
      </c>
      <c r="V206">
        <f t="shared" si="29"/>
        <v>1</v>
      </c>
      <c r="W206">
        <f t="shared" si="30"/>
        <v>1</v>
      </c>
      <c r="X206">
        <f t="shared" si="31"/>
        <v>1</v>
      </c>
      <c r="Y206">
        <f t="shared" si="32"/>
        <v>1</v>
      </c>
      <c r="Z206">
        <f t="shared" si="33"/>
        <v>1</v>
      </c>
      <c r="AA206">
        <f t="shared" si="34"/>
        <v>0</v>
      </c>
      <c r="AB206">
        <f t="shared" si="35"/>
        <v>0</v>
      </c>
    </row>
    <row r="207" spans="1:28" ht="15.5" x14ac:dyDescent="0.35">
      <c r="A207" s="4">
        <v>44431</v>
      </c>
      <c r="B207" s="7">
        <v>530</v>
      </c>
      <c r="C207" s="8">
        <v>16300</v>
      </c>
      <c r="D207" s="8">
        <v>980</v>
      </c>
      <c r="E207" s="3">
        <v>940</v>
      </c>
      <c r="F207" s="3">
        <v>900</v>
      </c>
      <c r="G207" s="3">
        <v>42.4</v>
      </c>
      <c r="H207" s="5">
        <v>28.9</v>
      </c>
      <c r="I207" s="5">
        <v>-2.9</v>
      </c>
      <c r="J207" s="5">
        <v>0.6</v>
      </c>
      <c r="K207" s="5">
        <v>95.3</v>
      </c>
      <c r="L207" s="5">
        <v>16.600000000000001</v>
      </c>
      <c r="M207" s="5">
        <v>37</v>
      </c>
      <c r="N207" s="5">
        <v>159.1</v>
      </c>
      <c r="O207" s="5">
        <v>1091.5</v>
      </c>
      <c r="T207">
        <f t="shared" si="27"/>
        <v>1</v>
      </c>
      <c r="U207">
        <f t="shared" si="28"/>
        <v>1</v>
      </c>
      <c r="V207">
        <f t="shared" si="29"/>
        <v>1</v>
      </c>
      <c r="W207">
        <f t="shared" si="30"/>
        <v>1</v>
      </c>
      <c r="X207">
        <f t="shared" si="31"/>
        <v>0</v>
      </c>
      <c r="Y207">
        <f t="shared" si="32"/>
        <v>1</v>
      </c>
      <c r="Z207">
        <f t="shared" si="33"/>
        <v>1</v>
      </c>
      <c r="AA207">
        <f t="shared" si="34"/>
        <v>1</v>
      </c>
      <c r="AB207">
        <f t="shared" si="35"/>
        <v>0</v>
      </c>
    </row>
    <row r="208" spans="1:28" ht="15.5" x14ac:dyDescent="0.35">
      <c r="A208" s="4">
        <v>44432</v>
      </c>
      <c r="B208" s="7">
        <v>530</v>
      </c>
      <c r="C208" s="8">
        <v>17000</v>
      </c>
      <c r="D208" s="8">
        <v>995</v>
      </c>
      <c r="E208" s="3">
        <v>970</v>
      </c>
      <c r="F208" s="3">
        <v>900</v>
      </c>
      <c r="G208" s="3">
        <v>40.799999999999997</v>
      </c>
      <c r="H208" s="5">
        <v>30.5</v>
      </c>
      <c r="I208" s="5">
        <v>-2.7</v>
      </c>
      <c r="J208" s="5">
        <v>1.5</v>
      </c>
      <c r="K208" s="5">
        <v>95.4</v>
      </c>
      <c r="L208" s="5">
        <v>21.4</v>
      </c>
      <c r="M208" s="5">
        <v>36.299999999999997</v>
      </c>
      <c r="N208" s="5">
        <v>149.30000000000001</v>
      </c>
      <c r="O208" s="5">
        <v>1635.6</v>
      </c>
      <c r="T208">
        <f t="shared" si="27"/>
        <v>0</v>
      </c>
      <c r="U208">
        <f t="shared" si="28"/>
        <v>1</v>
      </c>
      <c r="V208">
        <f t="shared" si="29"/>
        <v>1</v>
      </c>
      <c r="W208">
        <f t="shared" si="30"/>
        <v>0</v>
      </c>
      <c r="X208">
        <f t="shared" si="31"/>
        <v>0</v>
      </c>
      <c r="Y208">
        <f t="shared" si="32"/>
        <v>1</v>
      </c>
      <c r="Z208">
        <f t="shared" si="33"/>
        <v>1</v>
      </c>
      <c r="AA208">
        <f t="shared" si="34"/>
        <v>1</v>
      </c>
      <c r="AB208">
        <f t="shared" si="35"/>
        <v>1</v>
      </c>
    </row>
    <row r="209" spans="1:28" ht="15.5" x14ac:dyDescent="0.35">
      <c r="A209" s="4">
        <v>44433</v>
      </c>
      <c r="B209" s="7">
        <v>430</v>
      </c>
      <c r="C209" s="8">
        <v>16800</v>
      </c>
      <c r="D209" s="8">
        <v>980</v>
      </c>
      <c r="E209" s="3">
        <v>960</v>
      </c>
      <c r="F209" s="3">
        <v>930</v>
      </c>
      <c r="G209" s="3">
        <v>40.6</v>
      </c>
      <c r="H209" s="5">
        <v>30.5</v>
      </c>
      <c r="I209" s="5">
        <v>-3</v>
      </c>
      <c r="J209" s="5">
        <v>1.7</v>
      </c>
      <c r="K209" s="5">
        <v>95</v>
      </c>
      <c r="L209" s="5">
        <v>19.600000000000001</v>
      </c>
      <c r="M209" s="5">
        <v>37.700000000000003</v>
      </c>
      <c r="N209" s="5">
        <v>106</v>
      </c>
      <c r="O209" s="5">
        <v>1547</v>
      </c>
      <c r="T209">
        <f t="shared" si="27"/>
        <v>0</v>
      </c>
      <c r="U209">
        <f t="shared" si="28"/>
        <v>1</v>
      </c>
      <c r="V209">
        <f t="shared" si="29"/>
        <v>1</v>
      </c>
      <c r="W209">
        <f t="shared" si="30"/>
        <v>0</v>
      </c>
      <c r="X209">
        <f t="shared" si="31"/>
        <v>0</v>
      </c>
      <c r="Y209">
        <f t="shared" si="32"/>
        <v>1</v>
      </c>
      <c r="Z209">
        <f t="shared" si="33"/>
        <v>1</v>
      </c>
      <c r="AA209">
        <f t="shared" si="34"/>
        <v>1</v>
      </c>
      <c r="AB209">
        <f t="shared" si="35"/>
        <v>1</v>
      </c>
    </row>
    <row r="210" spans="1:28" ht="15.5" x14ac:dyDescent="0.35">
      <c r="A210" s="4">
        <v>44434</v>
      </c>
      <c r="B210" s="7">
        <v>530</v>
      </c>
      <c r="C210" s="8">
        <v>16900</v>
      </c>
      <c r="D210" s="8">
        <v>990</v>
      </c>
      <c r="E210" s="3">
        <v>980</v>
      </c>
      <c r="F210" s="3">
        <v>960</v>
      </c>
      <c r="G210" s="3">
        <v>42.5</v>
      </c>
      <c r="H210" s="5">
        <v>31.6</v>
      </c>
      <c r="I210" s="5">
        <v>-3.8</v>
      </c>
      <c r="J210" s="5">
        <v>1.3</v>
      </c>
      <c r="K210" s="5">
        <v>94.8</v>
      </c>
      <c r="L210" s="5">
        <v>17.5</v>
      </c>
      <c r="M210" s="5">
        <v>38.6</v>
      </c>
      <c r="N210" s="5">
        <v>176.1</v>
      </c>
      <c r="O210" s="5" t="s">
        <v>14</v>
      </c>
      <c r="T210">
        <f t="shared" si="27"/>
        <v>1</v>
      </c>
      <c r="U210">
        <f t="shared" si="28"/>
        <v>1</v>
      </c>
      <c r="V210">
        <f t="shared" si="29"/>
        <v>1</v>
      </c>
      <c r="W210">
        <f t="shared" si="30"/>
        <v>0</v>
      </c>
      <c r="X210">
        <f t="shared" si="31"/>
        <v>0</v>
      </c>
      <c r="Y210">
        <f t="shared" si="32"/>
        <v>1</v>
      </c>
      <c r="Z210">
        <f t="shared" si="33"/>
        <v>1</v>
      </c>
      <c r="AA210">
        <f t="shared" si="34"/>
        <v>1</v>
      </c>
      <c r="AB210">
        <f t="shared" si="35"/>
        <v>1</v>
      </c>
    </row>
    <row r="211" spans="1:28" ht="15.5" x14ac:dyDescent="0.35">
      <c r="A211" s="4">
        <v>44435</v>
      </c>
      <c r="B211" s="7">
        <v>430</v>
      </c>
      <c r="C211" s="8">
        <v>16000</v>
      </c>
      <c r="D211" s="8">
        <v>990</v>
      </c>
      <c r="E211" s="3">
        <v>950</v>
      </c>
      <c r="F211" s="3">
        <v>800</v>
      </c>
      <c r="G211" s="3">
        <v>41.8</v>
      </c>
      <c r="H211" s="5">
        <v>33</v>
      </c>
      <c r="I211" s="5">
        <v>-2.2000000000000002</v>
      </c>
      <c r="J211" s="5">
        <v>0.3</v>
      </c>
      <c r="K211" s="5">
        <v>95.7</v>
      </c>
      <c r="L211" s="5">
        <v>13.7</v>
      </c>
      <c r="M211" s="5">
        <v>36.299999999999997</v>
      </c>
      <c r="N211" s="5">
        <v>-50.6</v>
      </c>
      <c r="O211" s="5">
        <v>313.10000000000002</v>
      </c>
      <c r="T211">
        <f t="shared" si="27"/>
        <v>0</v>
      </c>
      <c r="U211">
        <f t="shared" si="28"/>
        <v>1</v>
      </c>
      <c r="V211">
        <f t="shared" si="29"/>
        <v>1</v>
      </c>
      <c r="W211">
        <f t="shared" si="30"/>
        <v>1</v>
      </c>
      <c r="X211">
        <f t="shared" si="31"/>
        <v>1</v>
      </c>
      <c r="Y211">
        <f t="shared" si="32"/>
        <v>1</v>
      </c>
      <c r="Z211">
        <f t="shared" si="33"/>
        <v>1</v>
      </c>
      <c r="AA211">
        <f t="shared" si="34"/>
        <v>0</v>
      </c>
      <c r="AB211">
        <f t="shared" si="35"/>
        <v>0</v>
      </c>
    </row>
    <row r="212" spans="1:28" ht="15.5" x14ac:dyDescent="0.35">
      <c r="A212" s="4">
        <v>44436</v>
      </c>
      <c r="B212" s="7">
        <v>530</v>
      </c>
      <c r="C212" s="8">
        <v>16500</v>
      </c>
      <c r="D212" s="8">
        <v>1004</v>
      </c>
      <c r="E212" s="3">
        <v>1004</v>
      </c>
      <c r="F212" s="3">
        <v>1004</v>
      </c>
      <c r="G212" s="3">
        <v>40.799999999999997</v>
      </c>
      <c r="H212" s="5">
        <v>35.700000000000003</v>
      </c>
      <c r="I212" s="5">
        <v>-3.7</v>
      </c>
      <c r="J212" s="5">
        <v>1.2</v>
      </c>
      <c r="K212" s="5">
        <v>95.8</v>
      </c>
      <c r="L212" s="5">
        <v>3.5</v>
      </c>
      <c r="M212" s="5">
        <v>35.9</v>
      </c>
      <c r="N212" s="5">
        <v>85.8</v>
      </c>
      <c r="O212" s="5" t="s">
        <v>14</v>
      </c>
      <c r="T212">
        <f t="shared" si="27"/>
        <v>0</v>
      </c>
      <c r="U212">
        <f t="shared" si="28"/>
        <v>1</v>
      </c>
      <c r="V212">
        <f t="shared" si="29"/>
        <v>1</v>
      </c>
      <c r="W212">
        <f t="shared" si="30"/>
        <v>0</v>
      </c>
      <c r="X212">
        <f t="shared" si="31"/>
        <v>1</v>
      </c>
      <c r="Y212">
        <f t="shared" si="32"/>
        <v>1</v>
      </c>
      <c r="Z212">
        <f t="shared" si="33"/>
        <v>1</v>
      </c>
      <c r="AA212">
        <f t="shared" si="34"/>
        <v>1</v>
      </c>
      <c r="AB212">
        <f t="shared" si="35"/>
        <v>1</v>
      </c>
    </row>
    <row r="213" spans="1:28" ht="15.5" x14ac:dyDescent="0.35">
      <c r="A213" s="4">
        <v>44437</v>
      </c>
      <c r="B213" s="7">
        <v>530</v>
      </c>
      <c r="C213" s="8">
        <v>16600</v>
      </c>
      <c r="D213" s="8">
        <v>1003</v>
      </c>
      <c r="E213" s="3">
        <v>1003</v>
      </c>
      <c r="F213" s="3">
        <v>1003</v>
      </c>
      <c r="G213" s="3">
        <v>40</v>
      </c>
      <c r="H213" s="5">
        <v>24.9</v>
      </c>
      <c r="I213" s="5">
        <v>-2.2000000000000002</v>
      </c>
      <c r="J213" s="5">
        <v>1.7</v>
      </c>
      <c r="K213" s="5">
        <v>95.7</v>
      </c>
      <c r="L213" s="5">
        <v>16.899999999999999</v>
      </c>
      <c r="M213" s="5">
        <v>34</v>
      </c>
      <c r="N213" s="5">
        <v>-91.9</v>
      </c>
      <c r="O213" s="5">
        <v>494.6</v>
      </c>
      <c r="T213">
        <f t="shared" si="27"/>
        <v>0</v>
      </c>
      <c r="U213">
        <f t="shared" si="28"/>
        <v>0</v>
      </c>
      <c r="V213">
        <f t="shared" si="29"/>
        <v>1</v>
      </c>
      <c r="W213">
        <f t="shared" si="30"/>
        <v>0</v>
      </c>
      <c r="X213">
        <f t="shared" si="31"/>
        <v>1</v>
      </c>
      <c r="Y213">
        <f t="shared" si="32"/>
        <v>1</v>
      </c>
      <c r="Z213">
        <f t="shared" si="33"/>
        <v>0</v>
      </c>
      <c r="AA213">
        <f t="shared" si="34"/>
        <v>0</v>
      </c>
      <c r="AB213">
        <f t="shared" si="35"/>
        <v>0</v>
      </c>
    </row>
    <row r="214" spans="1:28" ht="15.5" x14ac:dyDescent="0.35">
      <c r="A214" s="4">
        <v>44438</v>
      </c>
      <c r="B214" s="7">
        <v>530</v>
      </c>
      <c r="C214" s="8">
        <v>16300</v>
      </c>
      <c r="D214" s="8">
        <v>1000</v>
      </c>
      <c r="E214" s="3">
        <v>1000</v>
      </c>
      <c r="F214" s="3" t="s">
        <v>14</v>
      </c>
      <c r="G214" s="3">
        <v>41</v>
      </c>
      <c r="H214" s="5">
        <v>32.5</v>
      </c>
      <c r="I214" s="5">
        <v>-5.3</v>
      </c>
      <c r="J214" s="5">
        <v>1.5</v>
      </c>
      <c r="K214" s="5">
        <v>96.2</v>
      </c>
      <c r="L214" s="5">
        <v>10.8</v>
      </c>
      <c r="M214" s="5">
        <v>39.1</v>
      </c>
      <c r="N214" s="5">
        <v>170.4</v>
      </c>
      <c r="O214" s="5" t="s">
        <v>14</v>
      </c>
      <c r="T214">
        <f t="shared" si="27"/>
        <v>0</v>
      </c>
      <c r="U214">
        <f t="shared" si="28"/>
        <v>1</v>
      </c>
      <c r="V214">
        <f t="shared" si="29"/>
        <v>1</v>
      </c>
      <c r="W214">
        <f t="shared" si="30"/>
        <v>0</v>
      </c>
      <c r="X214">
        <f t="shared" si="31"/>
        <v>1</v>
      </c>
      <c r="Y214">
        <f t="shared" si="32"/>
        <v>1</v>
      </c>
      <c r="Z214">
        <f t="shared" si="33"/>
        <v>1</v>
      </c>
      <c r="AA214">
        <f t="shared" si="34"/>
        <v>1</v>
      </c>
      <c r="AB214">
        <f t="shared" si="35"/>
        <v>1</v>
      </c>
    </row>
    <row r="215" spans="1:28" ht="15.5" x14ac:dyDescent="0.35">
      <c r="A215" s="4">
        <v>44439</v>
      </c>
      <c r="B215" s="7">
        <v>530</v>
      </c>
      <c r="C215" s="8">
        <v>16600</v>
      </c>
      <c r="D215" s="8">
        <v>990</v>
      </c>
      <c r="E215" s="3">
        <v>930</v>
      </c>
      <c r="F215" s="3">
        <v>740</v>
      </c>
      <c r="G215" s="3">
        <v>38.799999999999997</v>
      </c>
      <c r="H215" s="5">
        <v>18.100000000000001</v>
      </c>
      <c r="I215" s="5">
        <v>-1.4</v>
      </c>
      <c r="J215" s="5">
        <v>2.2000000000000002</v>
      </c>
      <c r="K215" s="5">
        <v>94.8</v>
      </c>
      <c r="L215" s="5">
        <v>24.6</v>
      </c>
      <c r="M215" s="5">
        <v>33.9</v>
      </c>
      <c r="N215" s="5">
        <v>-88.7</v>
      </c>
      <c r="O215" s="5">
        <v>225.7</v>
      </c>
      <c r="T215">
        <f t="shared" si="27"/>
        <v>0</v>
      </c>
      <c r="U215">
        <f t="shared" si="28"/>
        <v>0</v>
      </c>
      <c r="V215">
        <f t="shared" si="29"/>
        <v>0</v>
      </c>
      <c r="W215">
        <f t="shared" si="30"/>
        <v>0</v>
      </c>
      <c r="X215">
        <f t="shared" si="31"/>
        <v>0</v>
      </c>
      <c r="Y215">
        <f t="shared" si="32"/>
        <v>1</v>
      </c>
      <c r="Z215">
        <f t="shared" si="33"/>
        <v>0</v>
      </c>
      <c r="AA215">
        <f t="shared" si="34"/>
        <v>0</v>
      </c>
      <c r="AB215">
        <f t="shared" si="35"/>
        <v>0</v>
      </c>
    </row>
    <row r="216" spans="1:28" ht="15.5" x14ac:dyDescent="0.35">
      <c r="A216" s="4">
        <v>44440</v>
      </c>
      <c r="B216" s="7">
        <v>430</v>
      </c>
      <c r="C216" s="8">
        <v>16500</v>
      </c>
      <c r="D216" s="8">
        <v>990</v>
      </c>
      <c r="E216" s="3">
        <v>910</v>
      </c>
      <c r="F216" s="3">
        <v>625</v>
      </c>
      <c r="G216" s="3">
        <v>40.5</v>
      </c>
      <c r="H216" s="5">
        <v>32.799999999999997</v>
      </c>
      <c r="I216" s="5">
        <v>-0.7</v>
      </c>
      <c r="J216" s="5">
        <v>2.1</v>
      </c>
      <c r="K216" s="5">
        <v>95.5</v>
      </c>
      <c r="L216" s="5">
        <v>11</v>
      </c>
      <c r="M216" s="5">
        <v>32.6</v>
      </c>
      <c r="N216" s="5">
        <v>-104.9</v>
      </c>
      <c r="O216" s="5">
        <v>12.6</v>
      </c>
      <c r="T216">
        <f t="shared" si="27"/>
        <v>0</v>
      </c>
      <c r="U216">
        <f t="shared" si="28"/>
        <v>1</v>
      </c>
      <c r="V216">
        <f t="shared" si="29"/>
        <v>0</v>
      </c>
      <c r="W216">
        <f t="shared" si="30"/>
        <v>0</v>
      </c>
      <c r="X216">
        <f t="shared" si="31"/>
        <v>0</v>
      </c>
      <c r="Y216">
        <f t="shared" si="32"/>
        <v>1</v>
      </c>
      <c r="Z216">
        <f t="shared" si="33"/>
        <v>0</v>
      </c>
      <c r="AA216">
        <f t="shared" si="34"/>
        <v>0</v>
      </c>
      <c r="AB216">
        <f t="shared" si="35"/>
        <v>0</v>
      </c>
    </row>
    <row r="217" spans="1:28" ht="15.5" x14ac:dyDescent="0.35">
      <c r="A217" s="4">
        <v>44441</v>
      </c>
      <c r="B217" s="7">
        <v>430</v>
      </c>
      <c r="C217" s="8">
        <v>16569</v>
      </c>
      <c r="D217" s="8">
        <v>991</v>
      </c>
      <c r="E217" s="3">
        <v>958</v>
      </c>
      <c r="F217" s="3">
        <v>900</v>
      </c>
      <c r="G217" s="3">
        <v>40</v>
      </c>
      <c r="H217" s="5">
        <v>31.7</v>
      </c>
      <c r="I217" s="5">
        <v>-1.8</v>
      </c>
      <c r="J217" s="5">
        <v>1.6</v>
      </c>
      <c r="K217" s="5">
        <v>95</v>
      </c>
      <c r="L217" s="5">
        <v>10.3</v>
      </c>
      <c r="M217" s="5">
        <v>34.200000000000003</v>
      </c>
      <c r="N217" s="5">
        <v>150.69999999999999</v>
      </c>
      <c r="O217" s="5">
        <v>421.1</v>
      </c>
      <c r="T217">
        <f t="shared" si="27"/>
        <v>0</v>
      </c>
      <c r="U217">
        <f t="shared" si="28"/>
        <v>1</v>
      </c>
      <c r="V217">
        <f t="shared" si="29"/>
        <v>0</v>
      </c>
      <c r="W217">
        <f t="shared" si="30"/>
        <v>0</v>
      </c>
      <c r="X217">
        <f t="shared" si="31"/>
        <v>0</v>
      </c>
      <c r="Y217">
        <f t="shared" si="32"/>
        <v>1</v>
      </c>
      <c r="Z217">
        <f t="shared" si="33"/>
        <v>0</v>
      </c>
      <c r="AA217">
        <f t="shared" si="34"/>
        <v>1</v>
      </c>
      <c r="AB217">
        <f t="shared" si="35"/>
        <v>0</v>
      </c>
    </row>
    <row r="218" spans="1:28" ht="15.5" x14ac:dyDescent="0.35">
      <c r="A218" s="4">
        <v>44442</v>
      </c>
      <c r="B218" s="7">
        <v>530</v>
      </c>
      <c r="C218" s="8">
        <v>16750</v>
      </c>
      <c r="D218" s="8">
        <v>990</v>
      </c>
      <c r="E218" s="3">
        <v>938</v>
      </c>
      <c r="F218" s="3">
        <v>878</v>
      </c>
      <c r="G218" s="3">
        <v>41.6</v>
      </c>
      <c r="H218" s="5">
        <v>22.7</v>
      </c>
      <c r="I218" s="5">
        <v>-2.4</v>
      </c>
      <c r="J218" s="5">
        <v>1</v>
      </c>
      <c r="K218" s="5">
        <v>94.7</v>
      </c>
      <c r="L218" s="5">
        <v>21.3</v>
      </c>
      <c r="M218" s="5">
        <v>35.4</v>
      </c>
      <c r="N218" s="5">
        <v>22.9</v>
      </c>
      <c r="O218" s="5" t="s">
        <v>14</v>
      </c>
      <c r="T218">
        <f t="shared" si="27"/>
        <v>0</v>
      </c>
      <c r="U218">
        <f t="shared" si="28"/>
        <v>0</v>
      </c>
      <c r="V218">
        <f t="shared" si="29"/>
        <v>1</v>
      </c>
      <c r="W218">
        <f t="shared" si="30"/>
        <v>0</v>
      </c>
      <c r="X218">
        <f t="shared" si="31"/>
        <v>0</v>
      </c>
      <c r="Y218">
        <f t="shared" si="32"/>
        <v>1</v>
      </c>
      <c r="Z218">
        <f t="shared" si="33"/>
        <v>1</v>
      </c>
      <c r="AA218">
        <f t="shared" si="34"/>
        <v>1</v>
      </c>
      <c r="AB218">
        <f t="shared" si="35"/>
        <v>1</v>
      </c>
    </row>
    <row r="219" spans="1:28" ht="15.5" x14ac:dyDescent="0.35">
      <c r="A219" s="4">
        <v>44443</v>
      </c>
      <c r="B219" s="7">
        <v>430</v>
      </c>
      <c r="C219" s="8">
        <v>16066</v>
      </c>
      <c r="D219" s="8">
        <v>985</v>
      </c>
      <c r="E219" s="3">
        <v>960</v>
      </c>
      <c r="F219" s="3">
        <v>942</v>
      </c>
      <c r="G219" s="3">
        <v>41.4</v>
      </c>
      <c r="H219" s="5">
        <v>31.4</v>
      </c>
      <c r="I219" s="5">
        <v>-3.4</v>
      </c>
      <c r="J219" s="5">
        <v>0.9</v>
      </c>
      <c r="K219" s="5">
        <v>94.6</v>
      </c>
      <c r="L219" s="5">
        <v>10.5</v>
      </c>
      <c r="M219" s="5">
        <v>36.1</v>
      </c>
      <c r="N219" s="5">
        <v>-1</v>
      </c>
      <c r="O219" s="5" t="s">
        <v>14</v>
      </c>
      <c r="T219">
        <f t="shared" si="27"/>
        <v>0</v>
      </c>
      <c r="U219">
        <f t="shared" si="28"/>
        <v>1</v>
      </c>
      <c r="V219">
        <f t="shared" si="29"/>
        <v>1</v>
      </c>
      <c r="W219">
        <f t="shared" si="30"/>
        <v>1</v>
      </c>
      <c r="X219">
        <f t="shared" si="31"/>
        <v>0</v>
      </c>
      <c r="Y219">
        <f t="shared" si="32"/>
        <v>1</v>
      </c>
      <c r="Z219">
        <f t="shared" si="33"/>
        <v>1</v>
      </c>
      <c r="AA219">
        <f t="shared" si="34"/>
        <v>0</v>
      </c>
      <c r="AB219">
        <f t="shared" si="35"/>
        <v>1</v>
      </c>
    </row>
    <row r="220" spans="1:28" ht="15.5" x14ac:dyDescent="0.35">
      <c r="A220" s="4">
        <v>44444</v>
      </c>
      <c r="B220" s="7">
        <v>530</v>
      </c>
      <c r="C220" s="8">
        <v>16402</v>
      </c>
      <c r="D220" s="8">
        <v>987</v>
      </c>
      <c r="E220" s="3">
        <v>945</v>
      </c>
      <c r="F220" s="3">
        <v>855</v>
      </c>
      <c r="G220" s="3">
        <v>40.6</v>
      </c>
      <c r="H220" s="5">
        <v>32.700000000000003</v>
      </c>
      <c r="I220" s="5">
        <v>-1.8</v>
      </c>
      <c r="J220" s="5">
        <v>1.7</v>
      </c>
      <c r="K220" s="5">
        <v>96.2</v>
      </c>
      <c r="L220" s="5">
        <v>7.6</v>
      </c>
      <c r="M220" s="5">
        <v>35.299999999999997</v>
      </c>
      <c r="N220" s="5">
        <v>-69.3</v>
      </c>
      <c r="O220" s="5" t="s">
        <v>14</v>
      </c>
      <c r="T220">
        <f t="shared" si="27"/>
        <v>0</v>
      </c>
      <c r="U220">
        <f t="shared" si="28"/>
        <v>1</v>
      </c>
      <c r="V220">
        <f t="shared" si="29"/>
        <v>0</v>
      </c>
      <c r="W220">
        <f t="shared" si="30"/>
        <v>0</v>
      </c>
      <c r="X220">
        <f t="shared" si="31"/>
        <v>1</v>
      </c>
      <c r="Y220">
        <f t="shared" si="32"/>
        <v>1</v>
      </c>
      <c r="Z220">
        <f t="shared" si="33"/>
        <v>1</v>
      </c>
      <c r="AA220">
        <f t="shared" si="34"/>
        <v>0</v>
      </c>
      <c r="AB220">
        <f t="shared" si="35"/>
        <v>1</v>
      </c>
    </row>
    <row r="221" spans="1:28" ht="15.5" x14ac:dyDescent="0.35">
      <c r="A221" s="4">
        <v>44445</v>
      </c>
      <c r="B221" s="7">
        <v>430</v>
      </c>
      <c r="C221" s="8">
        <v>16375</v>
      </c>
      <c r="D221" s="8">
        <v>990</v>
      </c>
      <c r="E221" s="3" t="s">
        <v>14</v>
      </c>
      <c r="F221" s="3" t="s">
        <v>14</v>
      </c>
      <c r="G221" s="3">
        <v>37</v>
      </c>
      <c r="H221" s="5">
        <v>31.6</v>
      </c>
      <c r="I221" s="5">
        <v>-2.8</v>
      </c>
      <c r="J221" s="5">
        <v>3.7</v>
      </c>
      <c r="K221" s="5">
        <v>95.2</v>
      </c>
      <c r="L221" s="5">
        <v>4.5999999999999996</v>
      </c>
      <c r="M221" s="5">
        <v>33.6</v>
      </c>
      <c r="N221" s="5">
        <v>92.9</v>
      </c>
      <c r="O221" s="5" t="s">
        <v>14</v>
      </c>
      <c r="T221">
        <f t="shared" si="27"/>
        <v>0</v>
      </c>
      <c r="U221">
        <f t="shared" si="28"/>
        <v>1</v>
      </c>
      <c r="V221">
        <f t="shared" si="29"/>
        <v>1</v>
      </c>
      <c r="W221">
        <f t="shared" si="30"/>
        <v>0</v>
      </c>
      <c r="X221">
        <f t="shared" si="31"/>
        <v>0</v>
      </c>
      <c r="Y221">
        <f t="shared" si="32"/>
        <v>1</v>
      </c>
      <c r="Z221">
        <f t="shared" si="33"/>
        <v>0</v>
      </c>
      <c r="AA221">
        <f t="shared" si="34"/>
        <v>1</v>
      </c>
      <c r="AB221">
        <f t="shared" si="35"/>
        <v>1</v>
      </c>
    </row>
    <row r="222" spans="1:28" ht="15.5" x14ac:dyDescent="0.35">
      <c r="A222" s="4">
        <v>44447</v>
      </c>
      <c r="B222" s="7">
        <v>530</v>
      </c>
      <c r="C222" s="8">
        <v>16375</v>
      </c>
      <c r="D222" s="8">
        <v>990</v>
      </c>
      <c r="E222" s="3" t="s">
        <v>14</v>
      </c>
      <c r="F222" s="3" t="s">
        <v>14</v>
      </c>
      <c r="G222" s="3">
        <v>38.4</v>
      </c>
      <c r="H222" s="5">
        <v>31.8</v>
      </c>
      <c r="I222" s="5">
        <v>0</v>
      </c>
      <c r="J222" s="5">
        <v>2.7</v>
      </c>
      <c r="K222" s="5">
        <v>92.3</v>
      </c>
      <c r="L222" s="5">
        <v>7.9</v>
      </c>
      <c r="M222" s="5">
        <v>32.5</v>
      </c>
      <c r="N222" s="5">
        <v>83.6</v>
      </c>
      <c r="O222" s="5" t="s">
        <v>14</v>
      </c>
      <c r="T222">
        <f t="shared" si="27"/>
        <v>0</v>
      </c>
      <c r="U222">
        <f t="shared" si="28"/>
        <v>1</v>
      </c>
      <c r="V222">
        <f t="shared" si="29"/>
        <v>0</v>
      </c>
      <c r="W222">
        <f t="shared" si="30"/>
        <v>0</v>
      </c>
      <c r="X222">
        <f t="shared" si="31"/>
        <v>0</v>
      </c>
      <c r="Y222">
        <f t="shared" si="32"/>
        <v>1</v>
      </c>
      <c r="Z222">
        <f t="shared" si="33"/>
        <v>0</v>
      </c>
      <c r="AA222">
        <f t="shared" si="34"/>
        <v>1</v>
      </c>
      <c r="AB222">
        <f t="shared" si="35"/>
        <v>1</v>
      </c>
    </row>
    <row r="223" spans="1:28" ht="15.5" x14ac:dyDescent="0.35">
      <c r="A223" s="4">
        <v>44448</v>
      </c>
      <c r="B223" s="7">
        <v>530</v>
      </c>
      <c r="C223" s="8">
        <v>17603</v>
      </c>
      <c r="D223" s="8">
        <v>976</v>
      </c>
      <c r="E223" s="3">
        <v>935</v>
      </c>
      <c r="F223" s="3">
        <v>870</v>
      </c>
      <c r="G223" s="3">
        <v>39.4</v>
      </c>
      <c r="H223" s="5">
        <v>28.3</v>
      </c>
      <c r="I223" s="5">
        <v>-1.6</v>
      </c>
      <c r="J223" s="5">
        <v>2</v>
      </c>
      <c r="K223" s="5">
        <v>95.6</v>
      </c>
      <c r="L223" s="5">
        <v>18.399999999999999</v>
      </c>
      <c r="M223" s="5">
        <v>35.4</v>
      </c>
      <c r="N223" s="5">
        <v>-58.4</v>
      </c>
      <c r="O223" s="5" t="s">
        <v>14</v>
      </c>
      <c r="T223">
        <f t="shared" si="27"/>
        <v>0</v>
      </c>
      <c r="U223">
        <f t="shared" si="28"/>
        <v>1</v>
      </c>
      <c r="V223">
        <f t="shared" si="29"/>
        <v>0</v>
      </c>
      <c r="W223">
        <f t="shared" si="30"/>
        <v>0</v>
      </c>
      <c r="X223">
        <f t="shared" si="31"/>
        <v>1</v>
      </c>
      <c r="Y223">
        <f t="shared" si="32"/>
        <v>1</v>
      </c>
      <c r="Z223">
        <f t="shared" si="33"/>
        <v>1</v>
      </c>
      <c r="AA223">
        <f t="shared" si="34"/>
        <v>0</v>
      </c>
      <c r="AB223">
        <f t="shared" si="35"/>
        <v>1</v>
      </c>
    </row>
    <row r="224" spans="1:28" ht="15.5" x14ac:dyDescent="0.35">
      <c r="A224" s="4">
        <v>44449</v>
      </c>
      <c r="B224" s="7">
        <v>530</v>
      </c>
      <c r="C224" s="8" t="s">
        <v>14</v>
      </c>
      <c r="D224" s="8">
        <v>986</v>
      </c>
      <c r="E224" s="3">
        <v>954</v>
      </c>
      <c r="F224" s="3">
        <v>933</v>
      </c>
      <c r="G224" s="3">
        <v>39</v>
      </c>
      <c r="H224" s="5">
        <v>27.7</v>
      </c>
      <c r="I224" s="5">
        <v>-2</v>
      </c>
      <c r="J224" s="5">
        <v>2.4</v>
      </c>
      <c r="K224" s="5">
        <v>93.6</v>
      </c>
      <c r="L224" s="5">
        <v>27.2</v>
      </c>
      <c r="M224" s="5">
        <v>36.299999999999997</v>
      </c>
      <c r="N224" s="5">
        <v>-64.7</v>
      </c>
      <c r="O224" s="5" t="s">
        <v>14</v>
      </c>
      <c r="T224">
        <f t="shared" si="27"/>
        <v>0</v>
      </c>
      <c r="U224">
        <f t="shared" si="28"/>
        <v>0</v>
      </c>
      <c r="V224">
        <f t="shared" si="29"/>
        <v>0</v>
      </c>
      <c r="W224">
        <f t="shared" si="30"/>
        <v>0</v>
      </c>
      <c r="X224">
        <f t="shared" si="31"/>
        <v>0</v>
      </c>
      <c r="Y224">
        <f t="shared" si="32"/>
        <v>1</v>
      </c>
      <c r="Z224">
        <f t="shared" si="33"/>
        <v>1</v>
      </c>
      <c r="AA224">
        <f t="shared" si="34"/>
        <v>0</v>
      </c>
      <c r="AB224">
        <f t="shared" si="35"/>
        <v>1</v>
      </c>
    </row>
    <row r="225" spans="1:28" ht="15.5" x14ac:dyDescent="0.35">
      <c r="A225" s="4">
        <v>44450</v>
      </c>
      <c r="B225" s="7">
        <v>530</v>
      </c>
      <c r="C225" s="8">
        <v>18302</v>
      </c>
      <c r="D225" s="8">
        <v>984</v>
      </c>
      <c r="E225" s="3">
        <v>967</v>
      </c>
      <c r="F225" s="3">
        <v>948</v>
      </c>
      <c r="G225" s="3">
        <v>37.200000000000003</v>
      </c>
      <c r="H225" s="5">
        <v>28.3</v>
      </c>
      <c r="I225" s="5">
        <v>-1.9</v>
      </c>
      <c r="J225" s="5">
        <v>3.4</v>
      </c>
      <c r="K225" s="5">
        <v>95</v>
      </c>
      <c r="L225" s="5">
        <v>29.2</v>
      </c>
      <c r="M225" s="5">
        <v>35.200000000000003</v>
      </c>
      <c r="N225" s="5">
        <v>70.5</v>
      </c>
      <c r="O225" s="5" t="s">
        <v>14</v>
      </c>
      <c r="T225">
        <f t="shared" si="27"/>
        <v>0</v>
      </c>
      <c r="U225">
        <f t="shared" si="28"/>
        <v>1</v>
      </c>
      <c r="V225">
        <f t="shared" si="29"/>
        <v>0</v>
      </c>
      <c r="W225">
        <f t="shared" si="30"/>
        <v>0</v>
      </c>
      <c r="X225">
        <f t="shared" si="31"/>
        <v>0</v>
      </c>
      <c r="Y225">
        <f t="shared" si="32"/>
        <v>1</v>
      </c>
      <c r="Z225">
        <f t="shared" si="33"/>
        <v>1</v>
      </c>
      <c r="AA225">
        <f t="shared" si="34"/>
        <v>1</v>
      </c>
      <c r="AB225">
        <f t="shared" si="35"/>
        <v>1</v>
      </c>
    </row>
    <row r="226" spans="1:28" ht="15.5" x14ac:dyDescent="0.35">
      <c r="A226" s="4">
        <v>44451</v>
      </c>
      <c r="B226" s="7">
        <v>630</v>
      </c>
      <c r="C226" s="8">
        <v>17664</v>
      </c>
      <c r="D226" s="8">
        <v>978</v>
      </c>
      <c r="E226" s="3">
        <v>968</v>
      </c>
      <c r="F226" s="3">
        <v>950</v>
      </c>
      <c r="G226" s="3">
        <v>37.9</v>
      </c>
      <c r="H226" s="5">
        <v>31.3</v>
      </c>
      <c r="I226" s="5">
        <v>-2.2000000000000002</v>
      </c>
      <c r="J226" s="5">
        <v>3.1</v>
      </c>
      <c r="K226" s="5">
        <v>95.6</v>
      </c>
      <c r="L226" s="5">
        <v>18.600000000000001</v>
      </c>
      <c r="M226" s="5">
        <v>37.200000000000003</v>
      </c>
      <c r="N226" s="5">
        <v>-110.3</v>
      </c>
      <c r="O226" s="5">
        <v>1491.2</v>
      </c>
      <c r="T226">
        <f t="shared" si="27"/>
        <v>0</v>
      </c>
      <c r="U226">
        <f t="shared" si="28"/>
        <v>1</v>
      </c>
      <c r="V226">
        <f t="shared" si="29"/>
        <v>1</v>
      </c>
      <c r="W226">
        <f t="shared" si="30"/>
        <v>0</v>
      </c>
      <c r="X226">
        <f t="shared" si="31"/>
        <v>1</v>
      </c>
      <c r="Y226">
        <f t="shared" si="32"/>
        <v>1</v>
      </c>
      <c r="Z226">
        <f t="shared" si="33"/>
        <v>1</v>
      </c>
      <c r="AA226">
        <f t="shared" si="34"/>
        <v>0</v>
      </c>
      <c r="AB226">
        <f t="shared" si="35"/>
        <v>1</v>
      </c>
    </row>
    <row r="227" spans="1:28" ht="15.5" x14ac:dyDescent="0.35">
      <c r="A227" s="4">
        <v>44452</v>
      </c>
      <c r="B227" s="7">
        <v>430</v>
      </c>
      <c r="C227" s="8">
        <v>17564</v>
      </c>
      <c r="D227" s="8">
        <v>991</v>
      </c>
      <c r="E227" s="3">
        <v>982</v>
      </c>
      <c r="F227" s="3">
        <v>977</v>
      </c>
      <c r="G227" s="3">
        <v>41.3</v>
      </c>
      <c r="H227" s="5">
        <v>35.200000000000003</v>
      </c>
      <c r="I227" s="5">
        <v>-2.6</v>
      </c>
      <c r="J227" s="5">
        <v>0.7</v>
      </c>
      <c r="K227" s="5">
        <v>95.6</v>
      </c>
      <c r="L227" s="5">
        <v>21.7</v>
      </c>
      <c r="M227" s="5">
        <v>38.299999999999997</v>
      </c>
      <c r="N227" s="5">
        <v>32.4</v>
      </c>
      <c r="O227" s="5">
        <v>1420.7</v>
      </c>
      <c r="T227">
        <f t="shared" si="27"/>
        <v>0</v>
      </c>
      <c r="U227">
        <f t="shared" si="28"/>
        <v>1</v>
      </c>
      <c r="V227">
        <f t="shared" si="29"/>
        <v>1</v>
      </c>
      <c r="W227">
        <f t="shared" si="30"/>
        <v>1</v>
      </c>
      <c r="X227">
        <f t="shared" si="31"/>
        <v>1</v>
      </c>
      <c r="Y227">
        <f t="shared" si="32"/>
        <v>1</v>
      </c>
      <c r="Z227">
        <f t="shared" si="33"/>
        <v>1</v>
      </c>
      <c r="AA227">
        <f t="shared" si="34"/>
        <v>1</v>
      </c>
      <c r="AB227">
        <f t="shared" si="35"/>
        <v>1</v>
      </c>
    </row>
    <row r="228" spans="1:28" ht="15.5" x14ac:dyDescent="0.35">
      <c r="A228" s="4">
        <v>44453</v>
      </c>
      <c r="B228" s="7">
        <v>430</v>
      </c>
      <c r="C228" s="8">
        <v>18551</v>
      </c>
      <c r="D228" s="8">
        <v>984</v>
      </c>
      <c r="E228" s="3">
        <v>976</v>
      </c>
      <c r="F228" s="3">
        <v>968</v>
      </c>
      <c r="G228" s="3">
        <v>37.299999999999997</v>
      </c>
      <c r="H228" s="5">
        <v>28.6</v>
      </c>
      <c r="I228" s="5">
        <v>-1.9</v>
      </c>
      <c r="J228" s="5">
        <v>2.5</v>
      </c>
      <c r="K228" s="5">
        <v>95.6</v>
      </c>
      <c r="L228" s="5">
        <v>34.9</v>
      </c>
      <c r="M228" s="5">
        <v>36.799999999999997</v>
      </c>
      <c r="N228" s="5">
        <v>-90.2</v>
      </c>
      <c r="O228" s="5" t="s">
        <v>14</v>
      </c>
      <c r="T228">
        <f t="shared" si="27"/>
        <v>0</v>
      </c>
      <c r="U228">
        <f t="shared" si="28"/>
        <v>1</v>
      </c>
      <c r="V228">
        <f t="shared" si="29"/>
        <v>0</v>
      </c>
      <c r="W228">
        <f t="shared" si="30"/>
        <v>0</v>
      </c>
      <c r="X228">
        <f t="shared" si="31"/>
        <v>1</v>
      </c>
      <c r="Y228">
        <f t="shared" si="32"/>
        <v>0</v>
      </c>
      <c r="Z228">
        <f t="shared" si="33"/>
        <v>1</v>
      </c>
      <c r="AA228">
        <f t="shared" si="34"/>
        <v>0</v>
      </c>
      <c r="AB228">
        <f t="shared" si="35"/>
        <v>1</v>
      </c>
    </row>
    <row r="229" spans="1:28" ht="15.5" x14ac:dyDescent="0.35">
      <c r="A229" s="4">
        <v>44454</v>
      </c>
      <c r="B229" s="7">
        <v>530</v>
      </c>
      <c r="C229" s="8">
        <v>15831</v>
      </c>
      <c r="D229" s="8">
        <v>978</v>
      </c>
      <c r="E229" s="3">
        <v>950</v>
      </c>
      <c r="F229" s="3">
        <v>910</v>
      </c>
      <c r="G229" s="3">
        <v>32.299999999999997</v>
      </c>
      <c r="H229" s="5">
        <v>18.8</v>
      </c>
      <c r="I229" s="5">
        <v>0.1</v>
      </c>
      <c r="J229" s="5">
        <v>5.6</v>
      </c>
      <c r="K229" s="5"/>
      <c r="L229" s="5">
        <v>46.3</v>
      </c>
      <c r="M229" s="5">
        <v>33.6</v>
      </c>
      <c r="N229" s="5">
        <v>-8.3000000000000007</v>
      </c>
      <c r="O229" s="5" t="s">
        <v>14</v>
      </c>
      <c r="T229">
        <f t="shared" si="27"/>
        <v>0</v>
      </c>
      <c r="U229">
        <f t="shared" si="28"/>
        <v>0</v>
      </c>
      <c r="V229">
        <f t="shared" si="29"/>
        <v>0</v>
      </c>
      <c r="W229">
        <f t="shared" si="30"/>
        <v>0</v>
      </c>
      <c r="X229">
        <f t="shared" si="31"/>
        <v>0</v>
      </c>
      <c r="Y229">
        <f t="shared" si="32"/>
        <v>0</v>
      </c>
      <c r="Z229">
        <f t="shared" si="33"/>
        <v>0</v>
      </c>
      <c r="AA229">
        <f t="shared" si="34"/>
        <v>0</v>
      </c>
      <c r="AB229">
        <f t="shared" si="35"/>
        <v>1</v>
      </c>
    </row>
    <row r="230" spans="1:28" ht="15.5" x14ac:dyDescent="0.35">
      <c r="A230" s="4">
        <v>44455</v>
      </c>
      <c r="B230" s="7">
        <v>530</v>
      </c>
      <c r="C230" s="8">
        <v>18137</v>
      </c>
      <c r="D230" s="8">
        <v>978</v>
      </c>
      <c r="E230" s="3">
        <v>964</v>
      </c>
      <c r="F230" s="3">
        <v>955</v>
      </c>
      <c r="G230" s="3">
        <v>33.6</v>
      </c>
      <c r="H230" s="5">
        <v>18.899999999999999</v>
      </c>
      <c r="I230" s="5">
        <v>-0.7</v>
      </c>
      <c r="J230" s="5">
        <v>5.4</v>
      </c>
      <c r="K230" s="5">
        <v>93.6</v>
      </c>
      <c r="L230" s="5">
        <v>36.200000000000003</v>
      </c>
      <c r="M230" s="5">
        <v>33.5</v>
      </c>
      <c r="N230" s="5">
        <v>-200.9</v>
      </c>
      <c r="O230" s="5" t="s">
        <v>14</v>
      </c>
      <c r="T230">
        <f t="shared" si="27"/>
        <v>0</v>
      </c>
      <c r="U230">
        <f t="shared" si="28"/>
        <v>0</v>
      </c>
      <c r="V230">
        <f t="shared" si="29"/>
        <v>0</v>
      </c>
      <c r="W230">
        <f t="shared" si="30"/>
        <v>0</v>
      </c>
      <c r="X230">
        <f t="shared" si="31"/>
        <v>0</v>
      </c>
      <c r="Y230">
        <f t="shared" si="32"/>
        <v>0</v>
      </c>
      <c r="Z230">
        <f t="shared" si="33"/>
        <v>0</v>
      </c>
      <c r="AA230">
        <f t="shared" si="34"/>
        <v>0</v>
      </c>
      <c r="AB230">
        <f t="shared" si="35"/>
        <v>1</v>
      </c>
    </row>
    <row r="231" spans="1:28" ht="15.5" x14ac:dyDescent="0.35">
      <c r="A231" s="4">
        <v>44456</v>
      </c>
      <c r="B231" s="7">
        <v>530</v>
      </c>
      <c r="C231" s="8">
        <v>18453</v>
      </c>
      <c r="D231" s="8">
        <v>978</v>
      </c>
      <c r="E231" s="3">
        <v>942</v>
      </c>
      <c r="F231" s="3">
        <v>907</v>
      </c>
      <c r="G231" s="3">
        <v>33.6</v>
      </c>
      <c r="H231" s="5">
        <v>16.3</v>
      </c>
      <c r="I231" s="5">
        <v>-1.3</v>
      </c>
      <c r="J231" s="5">
        <v>4.8</v>
      </c>
      <c r="K231" s="5">
        <v>93.9</v>
      </c>
      <c r="L231" s="5">
        <v>39</v>
      </c>
      <c r="M231" s="5">
        <v>32.9</v>
      </c>
      <c r="N231" s="5">
        <v>0.3</v>
      </c>
      <c r="O231" s="5" t="s">
        <v>14</v>
      </c>
      <c r="T231">
        <f t="shared" si="27"/>
        <v>0</v>
      </c>
      <c r="U231">
        <f t="shared" si="28"/>
        <v>0</v>
      </c>
      <c r="V231">
        <f t="shared" si="29"/>
        <v>0</v>
      </c>
      <c r="W231">
        <f t="shared" si="30"/>
        <v>0</v>
      </c>
      <c r="X231">
        <f t="shared" si="31"/>
        <v>0</v>
      </c>
      <c r="Y231">
        <f t="shared" si="32"/>
        <v>0</v>
      </c>
      <c r="Z231">
        <f t="shared" si="33"/>
        <v>0</v>
      </c>
      <c r="AA231">
        <f t="shared" si="34"/>
        <v>0</v>
      </c>
      <c r="AB231">
        <f t="shared" si="35"/>
        <v>1</v>
      </c>
    </row>
    <row r="232" spans="1:28" ht="15.5" x14ac:dyDescent="0.35">
      <c r="A232" s="4">
        <v>44457</v>
      </c>
      <c r="B232" s="7">
        <v>530</v>
      </c>
      <c r="C232" s="8">
        <v>17043</v>
      </c>
      <c r="D232" s="8">
        <v>990</v>
      </c>
      <c r="E232" s="3">
        <v>953</v>
      </c>
      <c r="F232" s="3">
        <v>925</v>
      </c>
      <c r="G232" s="3">
        <v>33.799999999999997</v>
      </c>
      <c r="H232" s="5">
        <v>17.5</v>
      </c>
      <c r="I232" s="5">
        <v>-0.5</v>
      </c>
      <c r="J232" s="5">
        <v>5.5</v>
      </c>
      <c r="K232" s="5">
        <v>94</v>
      </c>
      <c r="L232" s="5">
        <v>40.799999999999997</v>
      </c>
      <c r="M232" s="5">
        <v>31.6</v>
      </c>
      <c r="N232" s="5">
        <v>154.5</v>
      </c>
      <c r="O232" s="5">
        <v>899.8</v>
      </c>
      <c r="T232">
        <f t="shared" si="27"/>
        <v>0</v>
      </c>
      <c r="U232">
        <f t="shared" si="28"/>
        <v>0</v>
      </c>
      <c r="V232">
        <f t="shared" si="29"/>
        <v>0</v>
      </c>
      <c r="W232">
        <f t="shared" si="30"/>
        <v>0</v>
      </c>
      <c r="X232">
        <f t="shared" si="31"/>
        <v>0</v>
      </c>
      <c r="Y232">
        <f t="shared" si="32"/>
        <v>0</v>
      </c>
      <c r="Z232">
        <f t="shared" si="33"/>
        <v>0</v>
      </c>
      <c r="AA232">
        <f t="shared" si="34"/>
        <v>1</v>
      </c>
      <c r="AB232">
        <f t="shared" si="35"/>
        <v>0</v>
      </c>
    </row>
    <row r="233" spans="1:28" ht="15.5" x14ac:dyDescent="0.35">
      <c r="A233" s="4">
        <v>44458</v>
      </c>
      <c r="B233" s="7">
        <v>530</v>
      </c>
      <c r="C233" s="8">
        <v>17181</v>
      </c>
      <c r="D233" s="8">
        <v>986</v>
      </c>
      <c r="E233" s="3">
        <v>960</v>
      </c>
      <c r="F233" s="3">
        <v>940</v>
      </c>
      <c r="G233" s="3">
        <v>39.5</v>
      </c>
      <c r="H233" s="5">
        <v>26.8</v>
      </c>
      <c r="I233" s="5">
        <v>-2.9</v>
      </c>
      <c r="J233" s="5">
        <v>2.2999999999999998</v>
      </c>
      <c r="K233" s="5">
        <v>95.9</v>
      </c>
      <c r="L233" s="5">
        <v>39.299999999999997</v>
      </c>
      <c r="M233" s="5">
        <v>34.9</v>
      </c>
      <c r="N233" s="5">
        <v>-75</v>
      </c>
      <c r="O233" s="5">
        <v>1070.9000000000001</v>
      </c>
      <c r="T233">
        <f t="shared" si="27"/>
        <v>0</v>
      </c>
      <c r="U233">
        <f t="shared" si="28"/>
        <v>0</v>
      </c>
      <c r="V233">
        <f t="shared" si="29"/>
        <v>1</v>
      </c>
      <c r="W233">
        <f t="shared" si="30"/>
        <v>0</v>
      </c>
      <c r="X233">
        <f t="shared" si="31"/>
        <v>1</v>
      </c>
      <c r="Y233">
        <f t="shared" si="32"/>
        <v>0</v>
      </c>
      <c r="Z233">
        <f t="shared" si="33"/>
        <v>0</v>
      </c>
      <c r="AA233">
        <f t="shared" si="34"/>
        <v>0</v>
      </c>
      <c r="AB233">
        <f t="shared" si="35"/>
        <v>0</v>
      </c>
    </row>
    <row r="234" spans="1:28" ht="15.5" x14ac:dyDescent="0.35">
      <c r="A234" s="4">
        <v>44459</v>
      </c>
      <c r="B234" s="7">
        <v>530</v>
      </c>
      <c r="C234" s="8">
        <v>16700</v>
      </c>
      <c r="D234" s="8">
        <v>988</v>
      </c>
      <c r="E234" s="3">
        <v>950</v>
      </c>
      <c r="F234" s="3">
        <v>917</v>
      </c>
      <c r="G234" s="3">
        <v>41.6</v>
      </c>
      <c r="H234" s="5">
        <v>31.8</v>
      </c>
      <c r="I234" s="5">
        <v>-3.7</v>
      </c>
      <c r="J234" s="5">
        <v>1.9</v>
      </c>
      <c r="K234" s="5">
        <v>95.9</v>
      </c>
      <c r="L234" s="5">
        <v>13.9</v>
      </c>
      <c r="M234" s="5">
        <v>35.6</v>
      </c>
      <c r="N234" s="5">
        <v>134.9</v>
      </c>
      <c r="O234" s="5">
        <v>982.8</v>
      </c>
      <c r="T234">
        <f t="shared" si="27"/>
        <v>0</v>
      </c>
      <c r="U234">
        <f t="shared" si="28"/>
        <v>1</v>
      </c>
      <c r="V234">
        <f t="shared" si="29"/>
        <v>1</v>
      </c>
      <c r="W234">
        <f t="shared" si="30"/>
        <v>0</v>
      </c>
      <c r="X234">
        <f t="shared" si="31"/>
        <v>1</v>
      </c>
      <c r="Y234">
        <f t="shared" si="32"/>
        <v>1</v>
      </c>
      <c r="Z234">
        <f t="shared" si="33"/>
        <v>1</v>
      </c>
      <c r="AA234">
        <f t="shared" si="34"/>
        <v>1</v>
      </c>
      <c r="AB234">
        <f t="shared" si="35"/>
        <v>0</v>
      </c>
    </row>
    <row r="235" spans="1:28" ht="15.5" x14ac:dyDescent="0.35">
      <c r="A235" s="4">
        <v>44460</v>
      </c>
      <c r="B235" s="7">
        <v>530</v>
      </c>
      <c r="C235" s="8">
        <v>15913</v>
      </c>
      <c r="D235" s="8">
        <v>990</v>
      </c>
      <c r="E235" s="3">
        <v>932</v>
      </c>
      <c r="F235" s="3">
        <v>884</v>
      </c>
      <c r="G235" s="3">
        <v>41.6</v>
      </c>
      <c r="H235" s="5">
        <v>33.5</v>
      </c>
      <c r="I235" s="5">
        <v>-2.6</v>
      </c>
      <c r="J235" s="5">
        <v>1.4</v>
      </c>
      <c r="K235" s="5">
        <v>95.2</v>
      </c>
      <c r="L235" s="5">
        <v>5.9</v>
      </c>
      <c r="M235" s="5">
        <v>35.200000000000003</v>
      </c>
      <c r="N235" s="5">
        <v>51.7</v>
      </c>
      <c r="O235" s="5">
        <v>466.9</v>
      </c>
      <c r="T235">
        <f t="shared" si="27"/>
        <v>0</v>
      </c>
      <c r="U235">
        <f t="shared" si="28"/>
        <v>1</v>
      </c>
      <c r="V235">
        <f t="shared" si="29"/>
        <v>1</v>
      </c>
      <c r="W235">
        <f t="shared" si="30"/>
        <v>0</v>
      </c>
      <c r="X235">
        <f t="shared" si="31"/>
        <v>0</v>
      </c>
      <c r="Y235">
        <f t="shared" si="32"/>
        <v>1</v>
      </c>
      <c r="Z235">
        <f t="shared" si="33"/>
        <v>1</v>
      </c>
      <c r="AA235">
        <f t="shared" si="34"/>
        <v>1</v>
      </c>
      <c r="AB235">
        <f t="shared" si="35"/>
        <v>0</v>
      </c>
    </row>
    <row r="236" spans="1:28" ht="15.5" x14ac:dyDescent="0.35">
      <c r="A236" s="4">
        <v>44461</v>
      </c>
      <c r="B236" s="7">
        <v>430</v>
      </c>
      <c r="C236" s="8">
        <v>16249</v>
      </c>
      <c r="D236" s="8">
        <v>994</v>
      </c>
      <c r="E236" s="3">
        <v>982</v>
      </c>
      <c r="F236" s="3">
        <v>969</v>
      </c>
      <c r="G236" s="3">
        <v>40.799999999999997</v>
      </c>
      <c r="H236" s="5">
        <v>31.3</v>
      </c>
      <c r="I236" s="5">
        <v>-2.1</v>
      </c>
      <c r="J236" s="5">
        <v>1.2</v>
      </c>
      <c r="K236" s="5">
        <v>95</v>
      </c>
      <c r="L236" s="5">
        <v>11.4</v>
      </c>
      <c r="M236" s="5">
        <v>34.9</v>
      </c>
      <c r="N236" s="5">
        <v>141.4</v>
      </c>
      <c r="O236" s="5">
        <v>451.9</v>
      </c>
      <c r="T236">
        <f t="shared" si="27"/>
        <v>0</v>
      </c>
      <c r="U236">
        <f t="shared" si="28"/>
        <v>1</v>
      </c>
      <c r="V236">
        <f t="shared" si="29"/>
        <v>1</v>
      </c>
      <c r="W236">
        <f t="shared" si="30"/>
        <v>0</v>
      </c>
      <c r="X236">
        <f t="shared" si="31"/>
        <v>0</v>
      </c>
      <c r="Y236">
        <f t="shared" si="32"/>
        <v>1</v>
      </c>
      <c r="Z236">
        <f t="shared" si="33"/>
        <v>0</v>
      </c>
      <c r="AA236">
        <f t="shared" si="34"/>
        <v>1</v>
      </c>
      <c r="AB236">
        <f t="shared" si="35"/>
        <v>0</v>
      </c>
    </row>
    <row r="237" spans="1:28" ht="15.5" x14ac:dyDescent="0.35">
      <c r="A237" s="4">
        <v>44462</v>
      </c>
      <c r="B237" s="7">
        <v>530</v>
      </c>
      <c r="C237" s="8">
        <v>16427</v>
      </c>
      <c r="D237" s="8">
        <v>993</v>
      </c>
      <c r="E237" s="3">
        <v>952</v>
      </c>
      <c r="F237" s="3">
        <v>795</v>
      </c>
      <c r="G237" s="3">
        <v>40.799999999999997</v>
      </c>
      <c r="H237" s="5">
        <v>33.200000000000003</v>
      </c>
      <c r="I237" s="5">
        <v>-0.2</v>
      </c>
      <c r="J237" s="5">
        <v>0.8</v>
      </c>
      <c r="K237" s="5">
        <v>96.2</v>
      </c>
      <c r="L237" s="5">
        <v>7.9</v>
      </c>
      <c r="M237" s="5">
        <v>33.799999999999997</v>
      </c>
      <c r="N237" s="5">
        <v>23.5</v>
      </c>
      <c r="O237" s="5">
        <v>141.6</v>
      </c>
      <c r="T237">
        <f t="shared" si="27"/>
        <v>0</v>
      </c>
      <c r="U237">
        <f t="shared" si="28"/>
        <v>1</v>
      </c>
      <c r="V237">
        <f t="shared" si="29"/>
        <v>0</v>
      </c>
      <c r="W237">
        <f t="shared" si="30"/>
        <v>1</v>
      </c>
      <c r="X237">
        <f t="shared" si="31"/>
        <v>1</v>
      </c>
      <c r="Y237">
        <f t="shared" si="32"/>
        <v>1</v>
      </c>
      <c r="Z237">
        <f t="shared" si="33"/>
        <v>0</v>
      </c>
      <c r="AA237">
        <f t="shared" si="34"/>
        <v>1</v>
      </c>
      <c r="AB237">
        <f t="shared" si="35"/>
        <v>0</v>
      </c>
    </row>
    <row r="238" spans="1:28" ht="15.5" x14ac:dyDescent="0.35">
      <c r="A238" s="4">
        <v>44463</v>
      </c>
      <c r="B238" s="7">
        <v>530</v>
      </c>
      <c r="C238" s="8">
        <v>16428</v>
      </c>
      <c r="D238" s="8">
        <v>998</v>
      </c>
      <c r="E238" s="3">
        <v>989</v>
      </c>
      <c r="F238" s="3">
        <v>902</v>
      </c>
      <c r="G238" s="3">
        <v>38</v>
      </c>
      <c r="H238" s="5">
        <v>30.1</v>
      </c>
      <c r="I238" s="5">
        <v>-1.5</v>
      </c>
      <c r="J238" s="5">
        <v>3.5</v>
      </c>
      <c r="K238" s="5">
        <v>95.2</v>
      </c>
      <c r="L238" s="5">
        <v>11.2</v>
      </c>
      <c r="M238" s="5">
        <v>31.3</v>
      </c>
      <c r="N238" s="5">
        <v>-155.69999999999999</v>
      </c>
      <c r="O238" s="5" t="s">
        <v>14</v>
      </c>
      <c r="T238">
        <f t="shared" si="27"/>
        <v>0</v>
      </c>
      <c r="U238">
        <f t="shared" si="28"/>
        <v>1</v>
      </c>
      <c r="V238">
        <f t="shared" si="29"/>
        <v>0</v>
      </c>
      <c r="W238">
        <f t="shared" si="30"/>
        <v>0</v>
      </c>
      <c r="X238">
        <f t="shared" si="31"/>
        <v>0</v>
      </c>
      <c r="Y238">
        <f t="shared" si="32"/>
        <v>1</v>
      </c>
      <c r="Z238">
        <f t="shared" si="33"/>
        <v>0</v>
      </c>
      <c r="AA238">
        <f t="shared" si="34"/>
        <v>0</v>
      </c>
      <c r="AB238">
        <f t="shared" si="35"/>
        <v>1</v>
      </c>
    </row>
    <row r="239" spans="1:28" ht="15.5" x14ac:dyDescent="0.35">
      <c r="A239" s="4">
        <v>44464</v>
      </c>
      <c r="B239" s="7">
        <v>630</v>
      </c>
      <c r="C239" s="8">
        <v>17419</v>
      </c>
      <c r="D239" s="8">
        <v>995</v>
      </c>
      <c r="E239" s="3">
        <v>954</v>
      </c>
      <c r="F239" s="3">
        <v>625</v>
      </c>
      <c r="G239" s="3">
        <v>39.6</v>
      </c>
      <c r="H239" s="5">
        <v>27.3</v>
      </c>
      <c r="I239" s="5">
        <v>-1.7</v>
      </c>
      <c r="J239" s="5">
        <v>2.2999999999999998</v>
      </c>
      <c r="K239" s="5">
        <v>94.4</v>
      </c>
      <c r="L239" s="5">
        <v>22.6</v>
      </c>
      <c r="M239" s="5">
        <v>33.700000000000003</v>
      </c>
      <c r="N239" s="5">
        <v>-122</v>
      </c>
      <c r="O239" s="5" t="s">
        <v>14</v>
      </c>
      <c r="T239">
        <f t="shared" si="27"/>
        <v>0</v>
      </c>
      <c r="U239">
        <f t="shared" si="28"/>
        <v>0</v>
      </c>
      <c r="V239">
        <f t="shared" si="29"/>
        <v>0</v>
      </c>
      <c r="W239">
        <f t="shared" si="30"/>
        <v>0</v>
      </c>
      <c r="X239">
        <f t="shared" si="31"/>
        <v>0</v>
      </c>
      <c r="Y239">
        <f t="shared" si="32"/>
        <v>1</v>
      </c>
      <c r="Z239">
        <f t="shared" si="33"/>
        <v>0</v>
      </c>
      <c r="AA239">
        <f t="shared" si="34"/>
        <v>0</v>
      </c>
      <c r="AB239">
        <f t="shared" si="35"/>
        <v>1</v>
      </c>
    </row>
    <row r="240" spans="1:28" ht="15.5" x14ac:dyDescent="0.35">
      <c r="A240" s="4">
        <v>44465</v>
      </c>
      <c r="B240" s="7">
        <v>530</v>
      </c>
      <c r="C240" s="8">
        <v>17018</v>
      </c>
      <c r="D240" s="8">
        <v>996</v>
      </c>
      <c r="E240" s="3">
        <v>982</v>
      </c>
      <c r="F240" s="3">
        <v>956</v>
      </c>
      <c r="G240" s="3">
        <v>40.9</v>
      </c>
      <c r="H240" s="5">
        <v>20.399999999999999</v>
      </c>
      <c r="I240" s="5">
        <v>-2.9</v>
      </c>
      <c r="J240" s="5">
        <v>1.4</v>
      </c>
      <c r="K240" s="5">
        <v>93.6</v>
      </c>
      <c r="L240" s="5">
        <v>28.7</v>
      </c>
      <c r="M240" s="5">
        <v>35.6</v>
      </c>
      <c r="N240" s="5">
        <v>-44.7</v>
      </c>
      <c r="O240" s="5">
        <v>966.8</v>
      </c>
      <c r="T240">
        <f t="shared" si="27"/>
        <v>0</v>
      </c>
      <c r="U240">
        <f t="shared" si="28"/>
        <v>0</v>
      </c>
      <c r="V240">
        <f t="shared" si="29"/>
        <v>1</v>
      </c>
      <c r="W240">
        <f t="shared" si="30"/>
        <v>0</v>
      </c>
      <c r="X240">
        <f t="shared" si="31"/>
        <v>0</v>
      </c>
      <c r="Y240">
        <f t="shared" si="32"/>
        <v>1</v>
      </c>
      <c r="Z240">
        <f t="shared" si="33"/>
        <v>1</v>
      </c>
      <c r="AA240">
        <f t="shared" si="34"/>
        <v>0</v>
      </c>
      <c r="AB240">
        <f t="shared" si="35"/>
        <v>0</v>
      </c>
    </row>
    <row r="241" spans="1:28" ht="15.5" x14ac:dyDescent="0.35">
      <c r="A241" s="4">
        <v>44466</v>
      </c>
      <c r="B241" s="7">
        <v>530</v>
      </c>
      <c r="C241" s="8">
        <v>16696</v>
      </c>
      <c r="D241" s="8">
        <v>990</v>
      </c>
      <c r="E241" s="3">
        <v>980</v>
      </c>
      <c r="F241" s="3">
        <v>960</v>
      </c>
      <c r="G241" s="3">
        <v>38.1</v>
      </c>
      <c r="H241" s="5">
        <v>27.8</v>
      </c>
      <c r="I241" s="5">
        <v>-2.7</v>
      </c>
      <c r="J241" s="5">
        <v>3.2</v>
      </c>
      <c r="K241" s="5">
        <v>95.6</v>
      </c>
      <c r="L241" s="5">
        <v>13.5</v>
      </c>
      <c r="M241" s="5">
        <v>33.700000000000003</v>
      </c>
      <c r="N241" s="5">
        <v>77.900000000000006</v>
      </c>
      <c r="O241" s="5" t="s">
        <v>14</v>
      </c>
      <c r="T241">
        <f t="shared" si="27"/>
        <v>0</v>
      </c>
      <c r="U241">
        <f t="shared" si="28"/>
        <v>0</v>
      </c>
      <c r="V241">
        <f t="shared" si="29"/>
        <v>1</v>
      </c>
      <c r="W241">
        <f t="shared" si="30"/>
        <v>0</v>
      </c>
      <c r="X241">
        <f t="shared" si="31"/>
        <v>1</v>
      </c>
      <c r="Y241">
        <f t="shared" si="32"/>
        <v>1</v>
      </c>
      <c r="Z241">
        <f t="shared" si="33"/>
        <v>0</v>
      </c>
      <c r="AA241">
        <f t="shared" si="34"/>
        <v>1</v>
      </c>
      <c r="AB241">
        <f t="shared" si="35"/>
        <v>1</v>
      </c>
    </row>
    <row r="242" spans="1:28" ht="15.5" x14ac:dyDescent="0.35">
      <c r="A242" s="4">
        <v>44467</v>
      </c>
      <c r="B242" s="7">
        <v>430</v>
      </c>
      <c r="C242" s="8">
        <v>16500</v>
      </c>
      <c r="D242" s="8">
        <v>990</v>
      </c>
      <c r="E242" s="3">
        <v>955</v>
      </c>
      <c r="F242" s="3">
        <v>900</v>
      </c>
      <c r="G242" s="3">
        <v>39.6</v>
      </c>
      <c r="H242" s="5">
        <v>34</v>
      </c>
      <c r="I242" s="5">
        <v>-1.7</v>
      </c>
      <c r="J242" s="5">
        <v>1.7</v>
      </c>
      <c r="K242" s="5">
        <v>96</v>
      </c>
      <c r="L242" s="5">
        <v>5.5</v>
      </c>
      <c r="M242" s="5">
        <v>33.799999999999997</v>
      </c>
      <c r="N242" s="5">
        <v>25.9</v>
      </c>
      <c r="O242" s="5">
        <v>258.5</v>
      </c>
      <c r="T242">
        <f t="shared" si="27"/>
        <v>0</v>
      </c>
      <c r="U242">
        <f t="shared" si="28"/>
        <v>1</v>
      </c>
      <c r="V242">
        <f t="shared" si="29"/>
        <v>0</v>
      </c>
      <c r="W242">
        <f t="shared" si="30"/>
        <v>0</v>
      </c>
      <c r="X242">
        <f t="shared" si="31"/>
        <v>1</v>
      </c>
      <c r="Y242">
        <f t="shared" si="32"/>
        <v>1</v>
      </c>
      <c r="Z242">
        <f t="shared" si="33"/>
        <v>0</v>
      </c>
      <c r="AA242">
        <f t="shared" si="34"/>
        <v>1</v>
      </c>
      <c r="AB242">
        <f t="shared" si="35"/>
        <v>0</v>
      </c>
    </row>
    <row r="243" spans="1:28" ht="15.5" x14ac:dyDescent="0.35">
      <c r="A243" s="4">
        <v>44469</v>
      </c>
      <c r="B243" s="7">
        <v>430</v>
      </c>
      <c r="C243" s="8">
        <v>16500</v>
      </c>
      <c r="D243" s="8">
        <v>995</v>
      </c>
      <c r="E243" s="3">
        <v>930</v>
      </c>
      <c r="F243" s="3">
        <v>885</v>
      </c>
      <c r="G243" s="3">
        <v>40.799999999999997</v>
      </c>
      <c r="H243" s="5">
        <v>36.4</v>
      </c>
      <c r="I243" s="5">
        <v>-0.5</v>
      </c>
      <c r="J243" s="5">
        <v>0.6</v>
      </c>
      <c r="K243" s="5">
        <v>95.5</v>
      </c>
      <c r="L243" s="5">
        <v>1.2</v>
      </c>
      <c r="M243" s="5">
        <v>35.799999999999997</v>
      </c>
      <c r="N243" s="5">
        <v>18.5</v>
      </c>
      <c r="O243" s="5" t="s">
        <v>14</v>
      </c>
      <c r="T243">
        <f t="shared" si="27"/>
        <v>0</v>
      </c>
      <c r="U243">
        <f t="shared" si="28"/>
        <v>1</v>
      </c>
      <c r="V243">
        <f t="shared" si="29"/>
        <v>0</v>
      </c>
      <c r="W243">
        <f t="shared" si="30"/>
        <v>1</v>
      </c>
      <c r="X243">
        <f t="shared" si="31"/>
        <v>0</v>
      </c>
      <c r="Y243">
        <f t="shared" si="32"/>
        <v>1</v>
      </c>
      <c r="Z243">
        <f t="shared" si="33"/>
        <v>1</v>
      </c>
      <c r="AA243">
        <f t="shared" si="34"/>
        <v>0</v>
      </c>
      <c r="AB243">
        <f t="shared" si="35"/>
        <v>1</v>
      </c>
    </row>
    <row r="244" spans="1:28" ht="15.5" x14ac:dyDescent="0.35">
      <c r="A244" s="4">
        <v>44469</v>
      </c>
      <c r="B244" s="7">
        <v>1730</v>
      </c>
      <c r="C244" s="8">
        <v>17200</v>
      </c>
      <c r="D244" s="8">
        <v>960</v>
      </c>
      <c r="E244" s="3">
        <v>965</v>
      </c>
      <c r="F244" s="3">
        <v>965</v>
      </c>
      <c r="G244" s="3">
        <v>41.2</v>
      </c>
      <c r="H244" s="5">
        <v>31.9</v>
      </c>
      <c r="I244" s="5">
        <v>-2.5</v>
      </c>
      <c r="J244" s="5">
        <v>0.7</v>
      </c>
      <c r="K244" s="5">
        <v>95.6</v>
      </c>
      <c r="L244" s="5">
        <v>14</v>
      </c>
      <c r="M244" s="5">
        <v>40.700000000000003</v>
      </c>
      <c r="N244" s="5">
        <v>181</v>
      </c>
      <c r="O244" s="5" t="s">
        <v>14</v>
      </c>
      <c r="T244">
        <f t="shared" si="27"/>
        <v>0</v>
      </c>
      <c r="U244">
        <f t="shared" si="28"/>
        <v>1</v>
      </c>
      <c r="V244">
        <f t="shared" si="29"/>
        <v>1</v>
      </c>
      <c r="W244">
        <f t="shared" si="30"/>
        <v>1</v>
      </c>
      <c r="X244">
        <f t="shared" si="31"/>
        <v>1</v>
      </c>
      <c r="Y244">
        <f t="shared" si="32"/>
        <v>1</v>
      </c>
      <c r="Z244">
        <f t="shared" si="33"/>
        <v>1</v>
      </c>
      <c r="AA244">
        <f t="shared" si="34"/>
        <v>1</v>
      </c>
      <c r="AB244">
        <f t="shared" si="35"/>
        <v>1</v>
      </c>
    </row>
    <row r="245" spans="1:28" ht="15.5" x14ac:dyDescent="0.35">
      <c r="A245" s="4">
        <v>44470</v>
      </c>
      <c r="B245" s="7">
        <v>430</v>
      </c>
      <c r="C245" s="8">
        <v>16503</v>
      </c>
      <c r="D245" s="8">
        <v>992</v>
      </c>
      <c r="E245" s="3">
        <v>945</v>
      </c>
      <c r="F245" s="3">
        <v>720</v>
      </c>
      <c r="G245" s="3">
        <v>44.1</v>
      </c>
      <c r="H245" s="5">
        <v>36.1</v>
      </c>
      <c r="I245" s="5">
        <v>-2.2999999999999998</v>
      </c>
      <c r="J245" s="5">
        <v>-0.1</v>
      </c>
      <c r="K245" s="5">
        <v>96.2</v>
      </c>
      <c r="L245" s="5">
        <v>12.9</v>
      </c>
      <c r="M245" s="5">
        <v>37.700000000000003</v>
      </c>
      <c r="N245" s="5">
        <v>210</v>
      </c>
      <c r="O245" s="5">
        <v>727.9</v>
      </c>
      <c r="T245">
        <f t="shared" si="27"/>
        <v>1</v>
      </c>
      <c r="U245">
        <f t="shared" si="28"/>
        <v>1</v>
      </c>
      <c r="V245">
        <f t="shared" si="29"/>
        <v>1</v>
      </c>
      <c r="W245">
        <f t="shared" si="30"/>
        <v>1</v>
      </c>
      <c r="X245">
        <f t="shared" si="31"/>
        <v>1</v>
      </c>
      <c r="Y245">
        <f t="shared" si="32"/>
        <v>1</v>
      </c>
      <c r="Z245">
        <f t="shared" si="33"/>
        <v>1</v>
      </c>
      <c r="AA245">
        <f t="shared" si="34"/>
        <v>1</v>
      </c>
      <c r="AB245">
        <f t="shared" si="35"/>
        <v>0</v>
      </c>
    </row>
    <row r="246" spans="1:28" ht="15.5" x14ac:dyDescent="0.35">
      <c r="A246" s="4">
        <v>44472</v>
      </c>
      <c r="B246" s="7">
        <v>430</v>
      </c>
      <c r="C246" s="8">
        <v>16565</v>
      </c>
      <c r="D246" s="8">
        <v>990</v>
      </c>
      <c r="E246" s="3">
        <v>898</v>
      </c>
      <c r="F246" s="3">
        <v>720</v>
      </c>
      <c r="G246" s="3">
        <v>43.6</v>
      </c>
      <c r="H246" s="5">
        <v>29.5</v>
      </c>
      <c r="I246" s="5">
        <v>-2.6</v>
      </c>
      <c r="J246" s="5">
        <v>0</v>
      </c>
      <c r="K246" s="5">
        <v>95.7</v>
      </c>
      <c r="L246" s="5">
        <v>24</v>
      </c>
      <c r="M246" s="5">
        <v>39.799999999999997</v>
      </c>
      <c r="N246" s="5">
        <v>239.1</v>
      </c>
      <c r="O246" s="5">
        <v>1318.2</v>
      </c>
      <c r="T246">
        <f t="shared" si="27"/>
        <v>1</v>
      </c>
      <c r="U246">
        <f t="shared" si="28"/>
        <v>1</v>
      </c>
      <c r="V246">
        <f t="shared" si="29"/>
        <v>1</v>
      </c>
      <c r="W246">
        <f t="shared" si="30"/>
        <v>1</v>
      </c>
      <c r="X246">
        <f t="shared" si="31"/>
        <v>1</v>
      </c>
      <c r="Y246">
        <f t="shared" si="32"/>
        <v>1</v>
      </c>
      <c r="Z246">
        <f t="shared" si="33"/>
        <v>1</v>
      </c>
      <c r="AA246">
        <f t="shared" si="34"/>
        <v>1</v>
      </c>
      <c r="AB246">
        <f t="shared" si="35"/>
        <v>1</v>
      </c>
    </row>
    <row r="247" spans="1:28" ht="15.5" x14ac:dyDescent="0.35">
      <c r="A247" s="4">
        <v>44477</v>
      </c>
      <c r="B247" s="7">
        <v>530</v>
      </c>
      <c r="C247" s="8">
        <v>17311</v>
      </c>
      <c r="D247" s="8">
        <v>1000</v>
      </c>
      <c r="E247" s="3">
        <v>925</v>
      </c>
      <c r="F247" s="3">
        <v>730</v>
      </c>
      <c r="G247" s="3">
        <v>42.5</v>
      </c>
      <c r="H247" s="5">
        <v>31.9</v>
      </c>
      <c r="I247" s="5">
        <v>-3</v>
      </c>
      <c r="J247" s="5">
        <v>0.8</v>
      </c>
      <c r="K247" s="5">
        <v>95.6</v>
      </c>
      <c r="L247" s="5">
        <v>15.9</v>
      </c>
      <c r="M247" s="5">
        <v>37.299999999999997</v>
      </c>
      <c r="N247" s="5">
        <v>180.7</v>
      </c>
      <c r="O247" s="5" t="s">
        <v>14</v>
      </c>
      <c r="T247">
        <f t="shared" si="27"/>
        <v>1</v>
      </c>
      <c r="U247">
        <f t="shared" si="28"/>
        <v>1</v>
      </c>
      <c r="V247">
        <f t="shared" si="29"/>
        <v>1</v>
      </c>
      <c r="W247">
        <f t="shared" si="30"/>
        <v>1</v>
      </c>
      <c r="X247">
        <f t="shared" si="31"/>
        <v>1</v>
      </c>
      <c r="Y247">
        <f t="shared" si="32"/>
        <v>1</v>
      </c>
      <c r="Z247">
        <f t="shared" si="33"/>
        <v>1</v>
      </c>
      <c r="AA247">
        <f t="shared" si="34"/>
        <v>1</v>
      </c>
      <c r="AB247">
        <f t="shared" si="35"/>
        <v>1</v>
      </c>
    </row>
    <row r="248" spans="1:28" ht="15.5" x14ac:dyDescent="0.35">
      <c r="A248" s="4">
        <v>44477</v>
      </c>
      <c r="B248" s="7">
        <v>1130</v>
      </c>
      <c r="C248" s="8">
        <v>17655</v>
      </c>
      <c r="D248" s="8">
        <v>934</v>
      </c>
      <c r="E248" s="3">
        <v>930</v>
      </c>
      <c r="F248" s="3">
        <v>925</v>
      </c>
      <c r="G248" s="3">
        <v>37.6</v>
      </c>
      <c r="H248" s="5">
        <v>29.3</v>
      </c>
      <c r="I248" s="5">
        <v>-3.9</v>
      </c>
      <c r="J248" s="5">
        <v>3.6</v>
      </c>
      <c r="K248" s="5">
        <v>95.3</v>
      </c>
      <c r="L248" s="5">
        <v>20</v>
      </c>
      <c r="M248" s="5">
        <v>40.200000000000003</v>
      </c>
      <c r="N248" s="5">
        <v>-138.9</v>
      </c>
      <c r="O248" s="5">
        <v>2314.5</v>
      </c>
      <c r="T248">
        <f t="shared" si="27"/>
        <v>0</v>
      </c>
      <c r="U248">
        <f t="shared" si="28"/>
        <v>1</v>
      </c>
      <c r="V248">
        <f t="shared" si="29"/>
        <v>1</v>
      </c>
      <c r="W248">
        <f t="shared" si="30"/>
        <v>0</v>
      </c>
      <c r="X248">
        <f t="shared" si="31"/>
        <v>0</v>
      </c>
      <c r="Y248">
        <f t="shared" si="32"/>
        <v>1</v>
      </c>
      <c r="Z248">
        <f t="shared" si="33"/>
        <v>1</v>
      </c>
      <c r="AA248">
        <f t="shared" si="34"/>
        <v>0</v>
      </c>
      <c r="AB248">
        <f t="shared" si="35"/>
        <v>1</v>
      </c>
    </row>
    <row r="249" spans="1:28" ht="15.5" x14ac:dyDescent="0.35">
      <c r="A249" s="4">
        <v>44481</v>
      </c>
      <c r="B249" s="7">
        <v>530</v>
      </c>
      <c r="C249" s="8">
        <v>16790</v>
      </c>
      <c r="D249" s="8">
        <v>990</v>
      </c>
      <c r="E249" s="3">
        <v>923</v>
      </c>
      <c r="F249" s="3">
        <v>785</v>
      </c>
      <c r="G249" s="3">
        <v>40.4</v>
      </c>
      <c r="H249" s="5">
        <v>33.9</v>
      </c>
      <c r="I249" s="5">
        <v>-1.1000000000000001</v>
      </c>
      <c r="J249" s="5">
        <v>2.2000000000000002</v>
      </c>
      <c r="K249" s="5">
        <v>96.5</v>
      </c>
      <c r="L249" s="5">
        <v>13.8</v>
      </c>
      <c r="M249" s="5">
        <v>30.8</v>
      </c>
      <c r="N249" s="5">
        <v>-65.099999999999994</v>
      </c>
      <c r="O249" s="5">
        <v>577.5</v>
      </c>
      <c r="T249">
        <f t="shared" si="27"/>
        <v>0</v>
      </c>
      <c r="U249">
        <f t="shared" si="28"/>
        <v>1</v>
      </c>
      <c r="V249">
        <f t="shared" si="29"/>
        <v>0</v>
      </c>
      <c r="W249">
        <f t="shared" si="30"/>
        <v>0</v>
      </c>
      <c r="X249">
        <f t="shared" si="31"/>
        <v>1</v>
      </c>
      <c r="Y249">
        <f t="shared" si="32"/>
        <v>1</v>
      </c>
      <c r="Z249">
        <f t="shared" si="33"/>
        <v>0</v>
      </c>
      <c r="AA249">
        <f t="shared" si="34"/>
        <v>0</v>
      </c>
      <c r="AB249">
        <f t="shared" si="35"/>
        <v>0</v>
      </c>
    </row>
    <row r="250" spans="1:28" ht="15.5" x14ac:dyDescent="0.35">
      <c r="A250" s="4">
        <v>44482</v>
      </c>
      <c r="B250" s="7">
        <v>530</v>
      </c>
      <c r="C250" s="8">
        <v>24840</v>
      </c>
      <c r="D250" s="8">
        <v>992</v>
      </c>
      <c r="E250" s="3">
        <v>700</v>
      </c>
      <c r="F250" s="3" t="s">
        <v>14</v>
      </c>
      <c r="G250" s="3">
        <v>25.8</v>
      </c>
      <c r="H250" s="5">
        <v>16.2</v>
      </c>
      <c r="I250" s="5">
        <v>7.9</v>
      </c>
      <c r="J250" s="5">
        <v>10.3</v>
      </c>
      <c r="K250" s="5">
        <v>85.3</v>
      </c>
      <c r="L250" s="5">
        <v>54</v>
      </c>
      <c r="M250" s="5">
        <v>31.8</v>
      </c>
      <c r="N250" s="5">
        <v>-204.7</v>
      </c>
      <c r="O250" s="5" t="s">
        <v>14</v>
      </c>
      <c r="T250">
        <f t="shared" si="27"/>
        <v>0</v>
      </c>
      <c r="U250">
        <f t="shared" si="28"/>
        <v>0</v>
      </c>
      <c r="V250">
        <f t="shared" si="29"/>
        <v>0</v>
      </c>
      <c r="W250">
        <f t="shared" si="30"/>
        <v>0</v>
      </c>
      <c r="X250">
        <f t="shared" si="31"/>
        <v>0</v>
      </c>
      <c r="Y250">
        <f t="shared" si="32"/>
        <v>0</v>
      </c>
      <c r="Z250">
        <f t="shared" si="33"/>
        <v>0</v>
      </c>
      <c r="AA250">
        <f t="shared" si="34"/>
        <v>0</v>
      </c>
      <c r="AB250">
        <f t="shared" si="35"/>
        <v>1</v>
      </c>
    </row>
    <row r="251" spans="1:28" ht="15.5" x14ac:dyDescent="0.35">
      <c r="A251" s="4">
        <v>44482</v>
      </c>
      <c r="B251" s="7">
        <v>1030</v>
      </c>
      <c r="C251" s="8">
        <v>29510</v>
      </c>
      <c r="D251" s="8">
        <v>943</v>
      </c>
      <c r="E251" s="3">
        <v>580</v>
      </c>
      <c r="F251" s="3" t="s">
        <v>14</v>
      </c>
      <c r="G251" s="3">
        <v>21</v>
      </c>
      <c r="H251" s="5">
        <v>5.6</v>
      </c>
      <c r="I251" s="5">
        <v>10.9</v>
      </c>
      <c r="J251" s="5">
        <v>12.6</v>
      </c>
      <c r="K251" s="5">
        <v>83.6</v>
      </c>
      <c r="L251" s="5">
        <v>68</v>
      </c>
      <c r="M251" s="5">
        <v>36.4</v>
      </c>
      <c r="N251" s="5">
        <v>-432.7</v>
      </c>
      <c r="O251" s="5" t="s">
        <v>14</v>
      </c>
      <c r="T251">
        <f t="shared" si="27"/>
        <v>0</v>
      </c>
      <c r="U251">
        <f t="shared" si="28"/>
        <v>0</v>
      </c>
      <c r="V251">
        <f t="shared" si="29"/>
        <v>0</v>
      </c>
      <c r="W251">
        <f t="shared" si="30"/>
        <v>0</v>
      </c>
      <c r="X251">
        <f t="shared" si="31"/>
        <v>0</v>
      </c>
      <c r="Y251">
        <f t="shared" si="32"/>
        <v>0</v>
      </c>
      <c r="Z251">
        <f t="shared" si="33"/>
        <v>1</v>
      </c>
      <c r="AA251">
        <f t="shared" si="34"/>
        <v>0</v>
      </c>
      <c r="AB251">
        <f t="shared" si="35"/>
        <v>1</v>
      </c>
    </row>
    <row r="252" spans="1:28" ht="15.5" x14ac:dyDescent="0.35">
      <c r="A252" s="4">
        <v>44483</v>
      </c>
      <c r="B252" s="7">
        <v>530</v>
      </c>
      <c r="C252" s="8">
        <v>16390</v>
      </c>
      <c r="D252" s="8">
        <v>987</v>
      </c>
      <c r="E252" s="3">
        <v>945</v>
      </c>
      <c r="F252" s="3">
        <v>820</v>
      </c>
      <c r="G252" s="3">
        <v>43.8</v>
      </c>
      <c r="H252" s="5">
        <v>36.799999999999997</v>
      </c>
      <c r="I252" s="5">
        <v>-3.8</v>
      </c>
      <c r="J252" s="5">
        <v>0.5</v>
      </c>
      <c r="K252" s="5">
        <v>94.4</v>
      </c>
      <c r="L252" s="5">
        <v>12.1</v>
      </c>
      <c r="M252" s="5">
        <v>39</v>
      </c>
      <c r="N252" s="5">
        <v>25.8</v>
      </c>
      <c r="O252" s="5">
        <v>1073</v>
      </c>
      <c r="T252">
        <f t="shared" si="27"/>
        <v>1</v>
      </c>
      <c r="U252">
        <f t="shared" si="28"/>
        <v>1</v>
      </c>
      <c r="V252">
        <f t="shared" si="29"/>
        <v>1</v>
      </c>
      <c r="W252">
        <f t="shared" si="30"/>
        <v>1</v>
      </c>
      <c r="X252">
        <f t="shared" si="31"/>
        <v>0</v>
      </c>
      <c r="Y252">
        <f t="shared" si="32"/>
        <v>1</v>
      </c>
      <c r="Z252">
        <f t="shared" si="33"/>
        <v>1</v>
      </c>
      <c r="AA252">
        <f t="shared" si="34"/>
        <v>1</v>
      </c>
      <c r="AB252">
        <f t="shared" si="35"/>
        <v>0</v>
      </c>
    </row>
    <row r="253" spans="1:28" ht="15.5" x14ac:dyDescent="0.35">
      <c r="A253" s="4">
        <v>44518</v>
      </c>
      <c r="B253" s="7">
        <v>430</v>
      </c>
      <c r="C253" s="8">
        <v>17147</v>
      </c>
      <c r="D253" s="8">
        <v>963</v>
      </c>
      <c r="E253" s="3">
        <v>903</v>
      </c>
      <c r="F253" s="3">
        <v>825</v>
      </c>
      <c r="G253" s="3">
        <v>40.9</v>
      </c>
      <c r="H253" s="5">
        <v>34.4</v>
      </c>
      <c r="I253" s="5">
        <v>-1.2</v>
      </c>
      <c r="J253" s="5">
        <v>1.3</v>
      </c>
      <c r="K253" s="5">
        <v>95.4</v>
      </c>
      <c r="L253" s="5">
        <v>15.1</v>
      </c>
      <c r="M253" s="5">
        <v>37.299999999999997</v>
      </c>
      <c r="N253" s="5">
        <v>137.5</v>
      </c>
      <c r="O253" s="5">
        <v>452.2</v>
      </c>
      <c r="T253">
        <f t="shared" si="27"/>
        <v>0</v>
      </c>
      <c r="U253">
        <f t="shared" si="28"/>
        <v>1</v>
      </c>
      <c r="V253">
        <f t="shared" si="29"/>
        <v>0</v>
      </c>
      <c r="W253">
        <f t="shared" si="30"/>
        <v>0</v>
      </c>
      <c r="X253">
        <f t="shared" si="31"/>
        <v>0</v>
      </c>
      <c r="Y253">
        <f t="shared" si="32"/>
        <v>1</v>
      </c>
      <c r="Z253">
        <f t="shared" si="33"/>
        <v>1</v>
      </c>
      <c r="AA253">
        <f t="shared" si="34"/>
        <v>1</v>
      </c>
      <c r="AB253">
        <f t="shared" si="35"/>
        <v>0</v>
      </c>
    </row>
    <row r="254" spans="1:28" ht="15.5" x14ac:dyDescent="0.35">
      <c r="A254" s="4">
        <v>44519</v>
      </c>
      <c r="B254" s="7">
        <v>530</v>
      </c>
      <c r="C254" s="8">
        <v>16630</v>
      </c>
      <c r="D254" s="8">
        <v>983</v>
      </c>
      <c r="E254" s="3">
        <v>936</v>
      </c>
      <c r="F254" s="3">
        <v>835</v>
      </c>
      <c r="G254" s="3">
        <v>44.5</v>
      </c>
      <c r="H254" s="5">
        <v>36.5</v>
      </c>
      <c r="I254" s="5">
        <v>-4</v>
      </c>
      <c r="J254" s="5">
        <v>-0.5</v>
      </c>
      <c r="K254" s="5">
        <v>95.7</v>
      </c>
      <c r="L254" s="5">
        <v>9.5</v>
      </c>
      <c r="M254" s="5">
        <v>40</v>
      </c>
      <c r="N254" s="5">
        <v>137</v>
      </c>
      <c r="O254" s="5" t="s">
        <v>14</v>
      </c>
      <c r="T254">
        <f t="shared" si="27"/>
        <v>1</v>
      </c>
      <c r="U254">
        <f t="shared" si="28"/>
        <v>1</v>
      </c>
      <c r="V254">
        <f t="shared" si="29"/>
        <v>1</v>
      </c>
      <c r="W254">
        <f t="shared" si="30"/>
        <v>1</v>
      </c>
      <c r="X254">
        <f t="shared" si="31"/>
        <v>1</v>
      </c>
      <c r="Y254">
        <f t="shared" si="32"/>
        <v>1</v>
      </c>
      <c r="Z254">
        <f t="shared" si="33"/>
        <v>1</v>
      </c>
      <c r="AA254">
        <f t="shared" si="34"/>
        <v>1</v>
      </c>
      <c r="AB254">
        <f t="shared" si="35"/>
        <v>1</v>
      </c>
    </row>
    <row r="255" spans="1:28" ht="15.5" x14ac:dyDescent="0.35">
      <c r="A255" s="4">
        <v>44520</v>
      </c>
      <c r="B255" s="7">
        <v>530</v>
      </c>
      <c r="C255" s="8">
        <v>17080</v>
      </c>
      <c r="D255" s="8">
        <v>988</v>
      </c>
      <c r="E255" s="3">
        <v>945</v>
      </c>
      <c r="F255" s="3">
        <v>887</v>
      </c>
      <c r="G255" s="3">
        <v>40.4</v>
      </c>
      <c r="H255" s="5">
        <v>36</v>
      </c>
      <c r="I255" s="5">
        <v>-1.8</v>
      </c>
      <c r="J255" s="5">
        <v>1</v>
      </c>
      <c r="K255" s="5">
        <v>90.5</v>
      </c>
      <c r="L255" s="5">
        <v>5.3</v>
      </c>
      <c r="M255" s="5">
        <v>37.700000000000003</v>
      </c>
      <c r="N255" s="5">
        <v>154.30000000000001</v>
      </c>
      <c r="O255" s="5" t="s">
        <v>14</v>
      </c>
      <c r="T255">
        <f t="shared" si="27"/>
        <v>0</v>
      </c>
      <c r="U255">
        <f t="shared" si="28"/>
        <v>1</v>
      </c>
      <c r="V255">
        <f t="shared" si="29"/>
        <v>0</v>
      </c>
      <c r="W255">
        <f t="shared" si="30"/>
        <v>0</v>
      </c>
      <c r="X255">
        <f t="shared" si="31"/>
        <v>0</v>
      </c>
      <c r="Y255">
        <f t="shared" si="32"/>
        <v>1</v>
      </c>
      <c r="Z255">
        <f t="shared" si="33"/>
        <v>1</v>
      </c>
      <c r="AA255">
        <f t="shared" si="34"/>
        <v>1</v>
      </c>
      <c r="AB255">
        <f t="shared" si="35"/>
        <v>1</v>
      </c>
    </row>
    <row r="256" spans="1:28" ht="15.5" x14ac:dyDescent="0.35">
      <c r="A256" s="4">
        <v>44522</v>
      </c>
      <c r="B256" s="7">
        <v>430</v>
      </c>
      <c r="C256" s="8">
        <v>16580</v>
      </c>
      <c r="D256" s="8">
        <v>988</v>
      </c>
      <c r="E256" s="3">
        <v>925</v>
      </c>
      <c r="F256" s="3">
        <v>850</v>
      </c>
      <c r="G256" s="3">
        <v>41.1</v>
      </c>
      <c r="H256" s="5">
        <v>33.6</v>
      </c>
      <c r="I256" s="5">
        <v>-0.9</v>
      </c>
      <c r="J256" s="5">
        <v>1.2</v>
      </c>
      <c r="K256" s="5">
        <v>94.8</v>
      </c>
      <c r="L256" s="5">
        <v>10.5</v>
      </c>
      <c r="M256" s="5">
        <v>35.5</v>
      </c>
      <c r="N256" s="5">
        <v>109.1</v>
      </c>
      <c r="O256" s="5">
        <v>171.4</v>
      </c>
      <c r="T256">
        <f t="shared" si="27"/>
        <v>0</v>
      </c>
      <c r="U256">
        <f t="shared" si="28"/>
        <v>1</v>
      </c>
      <c r="V256">
        <f t="shared" si="29"/>
        <v>0</v>
      </c>
      <c r="W256">
        <f t="shared" si="30"/>
        <v>0</v>
      </c>
      <c r="X256">
        <f t="shared" si="31"/>
        <v>0</v>
      </c>
      <c r="Y256">
        <f t="shared" si="32"/>
        <v>1</v>
      </c>
      <c r="Z256">
        <f t="shared" si="33"/>
        <v>1</v>
      </c>
      <c r="AA256">
        <f t="shared" si="34"/>
        <v>1</v>
      </c>
      <c r="AB256">
        <f t="shared" si="35"/>
        <v>0</v>
      </c>
    </row>
    <row r="257" spans="1:28" ht="15.5" x14ac:dyDescent="0.35">
      <c r="A257" s="4">
        <v>44524</v>
      </c>
      <c r="B257" s="7">
        <v>530</v>
      </c>
      <c r="C257" s="8">
        <v>17450</v>
      </c>
      <c r="D257" s="8">
        <v>990</v>
      </c>
      <c r="E257" s="3">
        <v>883</v>
      </c>
      <c r="F257" s="3">
        <v>803</v>
      </c>
      <c r="G257" s="3">
        <v>42.7</v>
      </c>
      <c r="H257" s="5">
        <v>34.6</v>
      </c>
      <c r="I257" s="5">
        <v>-2.2999999999999998</v>
      </c>
      <c r="J257" s="5">
        <v>0</v>
      </c>
      <c r="K257" s="5">
        <v>96.1</v>
      </c>
      <c r="L257" s="5">
        <v>37.1</v>
      </c>
      <c r="M257" s="5">
        <v>39.4</v>
      </c>
      <c r="N257" s="5">
        <v>38.4</v>
      </c>
      <c r="O257" s="5">
        <v>1440.9</v>
      </c>
      <c r="T257">
        <f t="shared" si="27"/>
        <v>1</v>
      </c>
      <c r="U257">
        <f t="shared" si="28"/>
        <v>1</v>
      </c>
      <c r="V257">
        <f t="shared" si="29"/>
        <v>1</v>
      </c>
      <c r="W257">
        <f t="shared" si="30"/>
        <v>1</v>
      </c>
      <c r="X257">
        <f t="shared" si="31"/>
        <v>1</v>
      </c>
      <c r="Y257">
        <f t="shared" si="32"/>
        <v>0</v>
      </c>
      <c r="Z257">
        <f t="shared" si="33"/>
        <v>1</v>
      </c>
      <c r="AA257">
        <f t="shared" si="34"/>
        <v>1</v>
      </c>
      <c r="AB257">
        <f t="shared" si="35"/>
        <v>1</v>
      </c>
    </row>
    <row r="258" spans="1:28" ht="15.5" x14ac:dyDescent="0.35">
      <c r="A258" s="4">
        <v>44525</v>
      </c>
      <c r="B258" s="7">
        <v>530</v>
      </c>
      <c r="C258" s="8">
        <v>16700</v>
      </c>
      <c r="D258" s="8">
        <v>975</v>
      </c>
      <c r="E258" s="3">
        <v>865</v>
      </c>
      <c r="F258" s="3">
        <v>715</v>
      </c>
      <c r="G258" s="3">
        <v>40.9</v>
      </c>
      <c r="H258" s="5">
        <v>31.4</v>
      </c>
      <c r="I258" s="5">
        <v>-0.7</v>
      </c>
      <c r="J258" s="5">
        <v>4.3</v>
      </c>
      <c r="K258" s="5">
        <v>97</v>
      </c>
      <c r="L258" s="5">
        <v>49.9</v>
      </c>
      <c r="M258" s="5">
        <v>37</v>
      </c>
      <c r="N258" s="5">
        <v>60.7</v>
      </c>
      <c r="O258" s="5">
        <v>597.29999999999995</v>
      </c>
      <c r="T258">
        <f t="shared" si="27"/>
        <v>0</v>
      </c>
      <c r="U258">
        <f t="shared" si="28"/>
        <v>1</v>
      </c>
      <c r="V258">
        <f t="shared" si="29"/>
        <v>0</v>
      </c>
      <c r="W258">
        <f t="shared" si="30"/>
        <v>0</v>
      </c>
      <c r="X258">
        <f t="shared" si="31"/>
        <v>1</v>
      </c>
      <c r="Y258">
        <f t="shared" si="32"/>
        <v>0</v>
      </c>
      <c r="Z258">
        <f t="shared" si="33"/>
        <v>1</v>
      </c>
      <c r="AA258">
        <f t="shared" si="34"/>
        <v>1</v>
      </c>
      <c r="AB258">
        <f t="shared" si="35"/>
        <v>0</v>
      </c>
    </row>
    <row r="259" spans="1:28" ht="15.5" x14ac:dyDescent="0.35">
      <c r="A259" s="4">
        <v>44526</v>
      </c>
      <c r="B259" s="7">
        <v>430</v>
      </c>
      <c r="C259" s="8">
        <v>17253</v>
      </c>
      <c r="D259" s="8">
        <v>948</v>
      </c>
      <c r="E259" s="3">
        <v>803</v>
      </c>
      <c r="F259" s="3" t="s">
        <v>14</v>
      </c>
      <c r="G259" s="3">
        <v>37.200000000000003</v>
      </c>
      <c r="H259" s="5">
        <v>3.7</v>
      </c>
      <c r="I259" s="5">
        <v>1.5</v>
      </c>
      <c r="J259" s="5">
        <v>4.3</v>
      </c>
      <c r="K259" s="5">
        <v>96.4</v>
      </c>
      <c r="L259" s="5">
        <v>74</v>
      </c>
      <c r="M259" s="5">
        <v>31.4</v>
      </c>
      <c r="N259" s="5">
        <v>-62.6</v>
      </c>
      <c r="O259" s="5" t="s">
        <v>14</v>
      </c>
      <c r="T259">
        <f t="shared" ref="T259:T276" si="36">IF(G259&gt;42,1,0)</f>
        <v>0</v>
      </c>
      <c r="U259">
        <f t="shared" ref="U259:U276" si="37">IF(H259&gt;28,1,0)</f>
        <v>0</v>
      </c>
      <c r="V259">
        <f t="shared" ref="V259:V276" si="38">IF(I259&lt;-2,1,0)</f>
        <v>0</v>
      </c>
      <c r="W259">
        <f t="shared" ref="W259:W276" si="39">IF( J259&lt;1,1,0)</f>
        <v>0</v>
      </c>
      <c r="X259">
        <f t="shared" ref="X259:X276" si="40">IF(K259&gt;95.5,1,0)</f>
        <v>1</v>
      </c>
      <c r="Y259">
        <f t="shared" ref="Y259:Y276" si="41">IF(L259&lt;34,1,0)</f>
        <v>0</v>
      </c>
      <c r="Z259">
        <f t="shared" ref="Z259:Z276" si="42">IF(M259&gt;35,1,0)</f>
        <v>0</v>
      </c>
      <c r="AA259">
        <f t="shared" ref="AA259:AA276" si="43">IF(N259&gt;19,1,0)</f>
        <v>0</v>
      </c>
      <c r="AB259">
        <f t="shared" ref="AB259:AB276" si="44">IF(O259&gt;1300,1,0)</f>
        <v>1</v>
      </c>
    </row>
    <row r="260" spans="1:28" ht="15.5" x14ac:dyDescent="0.35">
      <c r="A260" s="4">
        <v>44527</v>
      </c>
      <c r="B260" s="7">
        <v>530</v>
      </c>
      <c r="C260" s="8">
        <v>16777</v>
      </c>
      <c r="D260" s="8">
        <v>945</v>
      </c>
      <c r="E260" s="3">
        <v>740</v>
      </c>
      <c r="F260" s="3" t="s">
        <v>14</v>
      </c>
      <c r="G260" s="3">
        <v>35.4</v>
      </c>
      <c r="H260" s="5">
        <v>-4.5</v>
      </c>
      <c r="I260" s="5">
        <v>3.9</v>
      </c>
      <c r="J260" s="5">
        <v>6</v>
      </c>
      <c r="K260" s="5">
        <v>93.2</v>
      </c>
      <c r="L260" s="5">
        <v>78</v>
      </c>
      <c r="M260" s="5">
        <v>26.3</v>
      </c>
      <c r="N260" s="5">
        <v>-195.2</v>
      </c>
      <c r="O260" s="5" t="s">
        <v>14</v>
      </c>
      <c r="T260">
        <f t="shared" si="36"/>
        <v>0</v>
      </c>
      <c r="U260">
        <f t="shared" si="37"/>
        <v>0</v>
      </c>
      <c r="V260">
        <f t="shared" si="38"/>
        <v>0</v>
      </c>
      <c r="W260">
        <f t="shared" si="39"/>
        <v>0</v>
      </c>
      <c r="X260">
        <f t="shared" si="40"/>
        <v>0</v>
      </c>
      <c r="Y260">
        <f t="shared" si="41"/>
        <v>0</v>
      </c>
      <c r="Z260">
        <f t="shared" si="42"/>
        <v>0</v>
      </c>
      <c r="AA260">
        <f t="shared" si="43"/>
        <v>0</v>
      </c>
      <c r="AB260">
        <f t="shared" si="44"/>
        <v>1</v>
      </c>
    </row>
    <row r="261" spans="1:28" ht="15.5" x14ac:dyDescent="0.35">
      <c r="A261" s="4">
        <v>44528</v>
      </c>
      <c r="B261" s="7">
        <v>530</v>
      </c>
      <c r="C261" s="8">
        <v>16496</v>
      </c>
      <c r="D261" s="8">
        <v>975</v>
      </c>
      <c r="E261" s="3">
        <v>730</v>
      </c>
      <c r="F261" s="3" t="s">
        <v>14</v>
      </c>
      <c r="G261" s="3">
        <v>29.8</v>
      </c>
      <c r="H261" s="5">
        <v>6.3</v>
      </c>
      <c r="I261" s="5">
        <v>4</v>
      </c>
      <c r="J261" s="5">
        <v>9.5</v>
      </c>
      <c r="K261" s="5">
        <v>92.7</v>
      </c>
      <c r="L261" s="5">
        <v>71</v>
      </c>
      <c r="M261" s="5">
        <v>17.3</v>
      </c>
      <c r="N261" s="5">
        <v>-214.1</v>
      </c>
      <c r="O261" s="5" t="s">
        <v>14</v>
      </c>
      <c r="T261">
        <f t="shared" si="36"/>
        <v>0</v>
      </c>
      <c r="U261">
        <f t="shared" si="37"/>
        <v>0</v>
      </c>
      <c r="V261">
        <f t="shared" si="38"/>
        <v>0</v>
      </c>
      <c r="W261">
        <f t="shared" si="39"/>
        <v>0</v>
      </c>
      <c r="X261">
        <f t="shared" si="40"/>
        <v>0</v>
      </c>
      <c r="Y261">
        <f t="shared" si="41"/>
        <v>0</v>
      </c>
      <c r="Z261">
        <f t="shared" si="42"/>
        <v>0</v>
      </c>
      <c r="AA261">
        <f t="shared" si="43"/>
        <v>0</v>
      </c>
      <c r="AB261">
        <f t="shared" si="44"/>
        <v>1</v>
      </c>
    </row>
    <row r="262" spans="1:28" ht="15.5" x14ac:dyDescent="0.35">
      <c r="A262" s="4">
        <v>44529</v>
      </c>
      <c r="B262" s="7">
        <v>530</v>
      </c>
      <c r="C262" s="8">
        <v>16455</v>
      </c>
      <c r="D262" s="8">
        <v>925</v>
      </c>
      <c r="E262" s="3">
        <v>790</v>
      </c>
      <c r="F262" s="3">
        <v>445</v>
      </c>
      <c r="G262" s="3">
        <v>43.6</v>
      </c>
      <c r="H262" s="5">
        <v>33.6</v>
      </c>
      <c r="I262" s="5">
        <v>1.4</v>
      </c>
      <c r="J262" s="5">
        <v>0.4</v>
      </c>
      <c r="K262" s="5">
        <v>93.7</v>
      </c>
      <c r="L262" s="5">
        <v>15.9</v>
      </c>
      <c r="M262" s="5">
        <v>38.9</v>
      </c>
      <c r="N262" s="5">
        <v>207.9</v>
      </c>
      <c r="O262" s="5">
        <v>10.199999999999999</v>
      </c>
      <c r="T262">
        <f t="shared" si="36"/>
        <v>1</v>
      </c>
      <c r="U262">
        <f t="shared" si="37"/>
        <v>1</v>
      </c>
      <c r="V262">
        <f t="shared" si="38"/>
        <v>0</v>
      </c>
      <c r="W262">
        <f t="shared" si="39"/>
        <v>1</v>
      </c>
      <c r="X262">
        <f t="shared" si="40"/>
        <v>0</v>
      </c>
      <c r="Y262">
        <f t="shared" si="41"/>
        <v>1</v>
      </c>
      <c r="Z262">
        <f t="shared" si="42"/>
        <v>1</v>
      </c>
      <c r="AA262">
        <f t="shared" si="43"/>
        <v>1</v>
      </c>
      <c r="AB262">
        <f t="shared" si="44"/>
        <v>0</v>
      </c>
    </row>
    <row r="263" spans="1:28" ht="15.5" x14ac:dyDescent="0.35">
      <c r="A263" s="4">
        <v>44533</v>
      </c>
      <c r="B263" s="7">
        <v>430</v>
      </c>
      <c r="C263" s="8">
        <v>16636</v>
      </c>
      <c r="D263" s="8">
        <v>980</v>
      </c>
      <c r="E263" s="3">
        <v>909</v>
      </c>
      <c r="F263" s="3">
        <v>860</v>
      </c>
      <c r="G263" s="3">
        <v>38.299999999999997</v>
      </c>
      <c r="H263" s="5">
        <v>33.1</v>
      </c>
      <c r="I263" s="5">
        <v>-0.34</v>
      </c>
      <c r="J263" s="5">
        <v>-1.3</v>
      </c>
      <c r="K263" s="5">
        <v>94.4</v>
      </c>
      <c r="L263" s="5">
        <v>42</v>
      </c>
      <c r="M263" s="5">
        <v>33.5</v>
      </c>
      <c r="N263" s="5">
        <v>-25.1</v>
      </c>
      <c r="O263" s="5">
        <v>412.7</v>
      </c>
      <c r="T263">
        <f t="shared" si="36"/>
        <v>0</v>
      </c>
      <c r="U263">
        <f t="shared" si="37"/>
        <v>1</v>
      </c>
      <c r="V263">
        <f t="shared" si="38"/>
        <v>0</v>
      </c>
      <c r="W263">
        <f t="shared" si="39"/>
        <v>1</v>
      </c>
      <c r="X263">
        <f t="shared" si="40"/>
        <v>0</v>
      </c>
      <c r="Y263">
        <f t="shared" si="41"/>
        <v>0</v>
      </c>
      <c r="Z263">
        <f t="shared" si="42"/>
        <v>0</v>
      </c>
      <c r="AA263">
        <f t="shared" si="43"/>
        <v>0</v>
      </c>
      <c r="AB263">
        <f t="shared" si="44"/>
        <v>0</v>
      </c>
    </row>
    <row r="264" spans="1:28" ht="15.5" x14ac:dyDescent="0.35">
      <c r="A264" s="4">
        <v>44534</v>
      </c>
      <c r="B264" s="7">
        <v>430</v>
      </c>
      <c r="C264" s="8">
        <v>17533</v>
      </c>
      <c r="D264" s="8">
        <v>1000</v>
      </c>
      <c r="E264" s="3">
        <v>957</v>
      </c>
      <c r="F264" s="3">
        <v>900</v>
      </c>
      <c r="G264" s="3">
        <v>43.5</v>
      </c>
      <c r="H264" s="5">
        <v>21</v>
      </c>
      <c r="I264" s="5">
        <v>-3</v>
      </c>
      <c r="J264" s="5">
        <v>-0.9</v>
      </c>
      <c r="K264" s="5">
        <v>89.6</v>
      </c>
      <c r="L264" s="5">
        <v>27.6</v>
      </c>
      <c r="M264" s="5">
        <v>36.4</v>
      </c>
      <c r="N264" s="5">
        <v>208</v>
      </c>
      <c r="O264" s="5">
        <v>1037.5</v>
      </c>
      <c r="T264">
        <f t="shared" si="36"/>
        <v>1</v>
      </c>
      <c r="U264">
        <f t="shared" si="37"/>
        <v>0</v>
      </c>
      <c r="V264">
        <f t="shared" si="38"/>
        <v>1</v>
      </c>
      <c r="W264">
        <f t="shared" si="39"/>
        <v>1</v>
      </c>
      <c r="X264">
        <f t="shared" si="40"/>
        <v>0</v>
      </c>
      <c r="Y264">
        <f t="shared" si="41"/>
        <v>1</v>
      </c>
      <c r="Z264">
        <f t="shared" si="42"/>
        <v>1</v>
      </c>
      <c r="AA264">
        <f t="shared" si="43"/>
        <v>1</v>
      </c>
      <c r="AB264">
        <f t="shared" si="44"/>
        <v>0</v>
      </c>
    </row>
    <row r="265" spans="1:28" ht="15.5" x14ac:dyDescent="0.35">
      <c r="A265" s="4">
        <v>44535</v>
      </c>
      <c r="B265" s="7">
        <v>530</v>
      </c>
      <c r="C265" s="8">
        <v>18057</v>
      </c>
      <c r="D265" s="8">
        <v>998</v>
      </c>
      <c r="E265" s="3">
        <v>920</v>
      </c>
      <c r="F265" s="3">
        <v>520</v>
      </c>
      <c r="G265" s="3">
        <v>34</v>
      </c>
      <c r="H265" s="5">
        <v>-18.7</v>
      </c>
      <c r="I265" s="5">
        <v>0.8</v>
      </c>
      <c r="J265" s="5">
        <v>5.2</v>
      </c>
      <c r="K265" s="5">
        <v>91.2</v>
      </c>
      <c r="L265" s="5">
        <v>86</v>
      </c>
      <c r="M265" s="5">
        <v>27</v>
      </c>
      <c r="N265" s="5">
        <v>-30.5</v>
      </c>
      <c r="O265" s="5">
        <v>207.1</v>
      </c>
      <c r="T265">
        <f t="shared" si="36"/>
        <v>0</v>
      </c>
      <c r="U265">
        <f t="shared" si="37"/>
        <v>0</v>
      </c>
      <c r="V265">
        <f t="shared" si="38"/>
        <v>0</v>
      </c>
      <c r="W265">
        <f t="shared" si="39"/>
        <v>0</v>
      </c>
      <c r="X265">
        <f t="shared" si="40"/>
        <v>0</v>
      </c>
      <c r="Y265">
        <f t="shared" si="41"/>
        <v>0</v>
      </c>
      <c r="Z265">
        <f t="shared" si="42"/>
        <v>0</v>
      </c>
      <c r="AA265">
        <f t="shared" si="43"/>
        <v>0</v>
      </c>
      <c r="AB265">
        <f t="shared" si="44"/>
        <v>0</v>
      </c>
    </row>
    <row r="266" spans="1:28" ht="15.5" x14ac:dyDescent="0.35">
      <c r="A266" s="4">
        <v>44536</v>
      </c>
      <c r="B266" s="7">
        <v>430</v>
      </c>
      <c r="C266" s="8">
        <v>18232</v>
      </c>
      <c r="D266" s="8">
        <v>940</v>
      </c>
      <c r="E266" s="3">
        <v>685</v>
      </c>
      <c r="F266" s="3" t="s">
        <v>14</v>
      </c>
      <c r="G266" s="3">
        <v>22</v>
      </c>
      <c r="H266" s="5">
        <v>-30.5</v>
      </c>
      <c r="I266" s="5">
        <v>7.3</v>
      </c>
      <c r="J266" s="5">
        <v>14.2</v>
      </c>
      <c r="K266" s="5">
        <v>90.2</v>
      </c>
      <c r="L266" s="5">
        <v>114</v>
      </c>
      <c r="M266" s="5">
        <v>12.87</v>
      </c>
      <c r="N266" s="5">
        <v>-430.6</v>
      </c>
      <c r="O266" s="5" t="s">
        <v>14</v>
      </c>
      <c r="T266">
        <f t="shared" si="36"/>
        <v>0</v>
      </c>
      <c r="U266">
        <f t="shared" si="37"/>
        <v>0</v>
      </c>
      <c r="V266">
        <f t="shared" si="38"/>
        <v>0</v>
      </c>
      <c r="W266">
        <f t="shared" si="39"/>
        <v>0</v>
      </c>
      <c r="X266">
        <f t="shared" si="40"/>
        <v>0</v>
      </c>
      <c r="Y266">
        <f t="shared" si="41"/>
        <v>0</v>
      </c>
      <c r="Z266">
        <f t="shared" si="42"/>
        <v>0</v>
      </c>
      <c r="AA266">
        <f t="shared" si="43"/>
        <v>0</v>
      </c>
      <c r="AB266">
        <f t="shared" si="44"/>
        <v>1</v>
      </c>
    </row>
    <row r="267" spans="1:28" ht="15.5" x14ac:dyDescent="0.35">
      <c r="A267" s="4">
        <v>44537</v>
      </c>
      <c r="B267" s="7">
        <v>530</v>
      </c>
      <c r="C267" s="8">
        <v>18101</v>
      </c>
      <c r="D267" s="8">
        <v>980</v>
      </c>
      <c r="E267" s="3">
        <v>780</v>
      </c>
      <c r="F267" s="3" t="s">
        <v>14</v>
      </c>
      <c r="G267" s="3">
        <v>31.8</v>
      </c>
      <c r="H267" s="5">
        <v>-9.3000000000000007</v>
      </c>
      <c r="I267" s="5">
        <v>5.9</v>
      </c>
      <c r="J267" s="5">
        <v>7.3</v>
      </c>
      <c r="K267" s="5">
        <v>91.8</v>
      </c>
      <c r="L267" s="5">
        <v>75</v>
      </c>
      <c r="M267" s="5">
        <v>19.600000000000001</v>
      </c>
      <c r="N267" s="5">
        <v>-102.9</v>
      </c>
      <c r="O267" s="5" t="s">
        <v>14</v>
      </c>
      <c r="T267">
        <f t="shared" si="36"/>
        <v>0</v>
      </c>
      <c r="U267">
        <f t="shared" si="37"/>
        <v>0</v>
      </c>
      <c r="V267">
        <f t="shared" si="38"/>
        <v>0</v>
      </c>
      <c r="W267">
        <f t="shared" si="39"/>
        <v>0</v>
      </c>
      <c r="X267">
        <f t="shared" si="40"/>
        <v>0</v>
      </c>
      <c r="Y267">
        <f t="shared" si="41"/>
        <v>0</v>
      </c>
      <c r="Z267">
        <f t="shared" si="42"/>
        <v>0</v>
      </c>
      <c r="AA267">
        <f t="shared" si="43"/>
        <v>0</v>
      </c>
      <c r="AB267">
        <f t="shared" si="44"/>
        <v>1</v>
      </c>
    </row>
    <row r="268" spans="1:28" ht="15.5" x14ac:dyDescent="0.35">
      <c r="A268" s="4">
        <v>44538</v>
      </c>
      <c r="B268" s="7">
        <v>530</v>
      </c>
      <c r="C268" s="8">
        <v>17432</v>
      </c>
      <c r="D268" s="8">
        <v>975</v>
      </c>
      <c r="E268" s="3">
        <v>830</v>
      </c>
      <c r="F268" s="3" t="s">
        <v>14</v>
      </c>
      <c r="G268" s="3">
        <v>33.799999999999997</v>
      </c>
      <c r="H268" s="5">
        <v>-11.1</v>
      </c>
      <c r="I268" s="5">
        <v>3.2</v>
      </c>
      <c r="J268" s="5">
        <v>6.7</v>
      </c>
      <c r="K268" s="5">
        <v>92.7</v>
      </c>
      <c r="L268" s="5">
        <v>91</v>
      </c>
      <c r="M268" s="5">
        <v>25.1</v>
      </c>
      <c r="N268" s="5">
        <v>-243.1</v>
      </c>
      <c r="O268" s="5">
        <v>11.2</v>
      </c>
      <c r="T268">
        <f t="shared" si="36"/>
        <v>0</v>
      </c>
      <c r="U268">
        <f t="shared" si="37"/>
        <v>0</v>
      </c>
      <c r="V268">
        <f t="shared" si="38"/>
        <v>0</v>
      </c>
      <c r="W268">
        <f t="shared" si="39"/>
        <v>0</v>
      </c>
      <c r="X268">
        <f t="shared" si="40"/>
        <v>0</v>
      </c>
      <c r="Y268">
        <f t="shared" si="41"/>
        <v>0</v>
      </c>
      <c r="Z268">
        <f t="shared" si="42"/>
        <v>0</v>
      </c>
      <c r="AA268">
        <f t="shared" si="43"/>
        <v>0</v>
      </c>
      <c r="AB268">
        <f t="shared" si="44"/>
        <v>0</v>
      </c>
    </row>
    <row r="269" spans="1:28" ht="15.5" x14ac:dyDescent="0.35">
      <c r="A269" s="4">
        <v>44539</v>
      </c>
      <c r="B269" s="7">
        <v>430</v>
      </c>
      <c r="C269" s="8">
        <v>17402</v>
      </c>
      <c r="D269" s="8">
        <v>985</v>
      </c>
      <c r="E269" s="3">
        <v>875</v>
      </c>
      <c r="F269" s="3">
        <v>475</v>
      </c>
      <c r="G269" s="3">
        <v>32</v>
      </c>
      <c r="H269" s="5">
        <v>-4.3</v>
      </c>
      <c r="I269" s="5">
        <v>2</v>
      </c>
      <c r="J269" s="5">
        <v>7.4</v>
      </c>
      <c r="K269" s="5">
        <v>92.4</v>
      </c>
      <c r="L269" s="5">
        <v>74</v>
      </c>
      <c r="M269" s="5">
        <v>25.4</v>
      </c>
      <c r="N269" s="5">
        <v>-312.5</v>
      </c>
      <c r="O269" s="5">
        <v>106.3</v>
      </c>
      <c r="T269">
        <f t="shared" si="36"/>
        <v>0</v>
      </c>
      <c r="U269">
        <f t="shared" si="37"/>
        <v>0</v>
      </c>
      <c r="V269">
        <f t="shared" si="38"/>
        <v>0</v>
      </c>
      <c r="W269">
        <f t="shared" si="39"/>
        <v>0</v>
      </c>
      <c r="X269">
        <f t="shared" si="40"/>
        <v>0</v>
      </c>
      <c r="Y269">
        <f t="shared" si="41"/>
        <v>0</v>
      </c>
      <c r="Z269">
        <f t="shared" si="42"/>
        <v>0</v>
      </c>
      <c r="AA269">
        <f t="shared" si="43"/>
        <v>0</v>
      </c>
      <c r="AB269">
        <f t="shared" si="44"/>
        <v>0</v>
      </c>
    </row>
    <row r="270" spans="1:28" ht="15.5" x14ac:dyDescent="0.35">
      <c r="A270" s="4">
        <v>44540</v>
      </c>
      <c r="B270" s="7">
        <v>530</v>
      </c>
      <c r="C270" s="8">
        <v>16425</v>
      </c>
      <c r="D270" s="8">
        <v>975</v>
      </c>
      <c r="E270" s="3">
        <v>890</v>
      </c>
      <c r="F270" s="3">
        <v>620</v>
      </c>
      <c r="G270" s="3">
        <v>38.1</v>
      </c>
      <c r="H270" s="5">
        <v>16</v>
      </c>
      <c r="I270" s="5">
        <v>0.7</v>
      </c>
      <c r="J270" s="5">
        <v>3.6</v>
      </c>
      <c r="K270" s="5">
        <v>95.3</v>
      </c>
      <c r="L270" s="5">
        <v>61.9</v>
      </c>
      <c r="M270" s="5">
        <v>32</v>
      </c>
      <c r="N270" s="5">
        <v>35.200000000000003</v>
      </c>
      <c r="O270" s="5">
        <v>320.60000000000002</v>
      </c>
      <c r="T270">
        <f t="shared" si="36"/>
        <v>0</v>
      </c>
      <c r="U270">
        <f t="shared" si="37"/>
        <v>0</v>
      </c>
      <c r="V270">
        <f t="shared" si="38"/>
        <v>0</v>
      </c>
      <c r="W270">
        <f t="shared" si="39"/>
        <v>0</v>
      </c>
      <c r="X270">
        <f t="shared" si="40"/>
        <v>0</v>
      </c>
      <c r="Y270">
        <f t="shared" si="41"/>
        <v>0</v>
      </c>
      <c r="Z270">
        <f t="shared" si="42"/>
        <v>0</v>
      </c>
      <c r="AA270">
        <f t="shared" si="43"/>
        <v>1</v>
      </c>
      <c r="AB270">
        <f t="shared" si="44"/>
        <v>0</v>
      </c>
    </row>
    <row r="271" spans="1:28" ht="15.5" x14ac:dyDescent="0.35">
      <c r="A271" s="4">
        <v>44541</v>
      </c>
      <c r="B271" s="7">
        <v>530</v>
      </c>
      <c r="C271" s="8">
        <v>16490</v>
      </c>
      <c r="D271" s="8">
        <v>938</v>
      </c>
      <c r="E271" s="3">
        <v>795</v>
      </c>
      <c r="F271" s="3" t="s">
        <v>14</v>
      </c>
      <c r="G271" s="3">
        <v>40.799999999999997</v>
      </c>
      <c r="H271" s="5">
        <v>20.3</v>
      </c>
      <c r="I271" s="5">
        <v>1.5</v>
      </c>
      <c r="J271" s="5">
        <v>2.2999999999999998</v>
      </c>
      <c r="K271" s="5">
        <v>94.1</v>
      </c>
      <c r="L271" s="5">
        <v>63</v>
      </c>
      <c r="M271" s="5">
        <v>33.700000000000003</v>
      </c>
      <c r="N271" s="5">
        <v>65.3</v>
      </c>
      <c r="O271" s="5" t="s">
        <v>14</v>
      </c>
      <c r="T271">
        <f t="shared" si="36"/>
        <v>0</v>
      </c>
      <c r="U271">
        <f t="shared" si="37"/>
        <v>0</v>
      </c>
      <c r="V271">
        <f t="shared" si="38"/>
        <v>0</v>
      </c>
      <c r="W271">
        <f t="shared" si="39"/>
        <v>0</v>
      </c>
      <c r="X271">
        <f t="shared" si="40"/>
        <v>0</v>
      </c>
      <c r="Y271">
        <f t="shared" si="41"/>
        <v>0</v>
      </c>
      <c r="Z271">
        <f t="shared" si="42"/>
        <v>0</v>
      </c>
      <c r="AA271">
        <f t="shared" si="43"/>
        <v>1</v>
      </c>
      <c r="AB271">
        <f t="shared" si="44"/>
        <v>1</v>
      </c>
    </row>
    <row r="272" spans="1:28" ht="15.5" x14ac:dyDescent="0.35">
      <c r="A272" s="4">
        <v>44542</v>
      </c>
      <c r="B272" s="7">
        <v>630</v>
      </c>
      <c r="C272" s="8">
        <v>17105</v>
      </c>
      <c r="D272" s="8">
        <v>980</v>
      </c>
      <c r="E272" s="3">
        <v>872</v>
      </c>
      <c r="F272" s="3">
        <v>510</v>
      </c>
      <c r="G272" s="3">
        <v>37</v>
      </c>
      <c r="H272" s="5">
        <v>13.1</v>
      </c>
      <c r="I272" s="5">
        <v>-0.4</v>
      </c>
      <c r="J272" s="5">
        <v>5.2</v>
      </c>
      <c r="K272" s="5">
        <v>94.5</v>
      </c>
      <c r="L272" s="5">
        <v>69</v>
      </c>
      <c r="M272" s="5">
        <v>29.3</v>
      </c>
      <c r="N272" s="5">
        <v>27.7</v>
      </c>
      <c r="O272" s="5" t="s">
        <v>14</v>
      </c>
      <c r="T272">
        <f t="shared" si="36"/>
        <v>0</v>
      </c>
      <c r="U272">
        <f t="shared" si="37"/>
        <v>0</v>
      </c>
      <c r="V272">
        <f t="shared" si="38"/>
        <v>0</v>
      </c>
      <c r="W272">
        <f t="shared" si="39"/>
        <v>0</v>
      </c>
      <c r="X272">
        <f t="shared" si="40"/>
        <v>0</v>
      </c>
      <c r="Y272">
        <f t="shared" si="41"/>
        <v>0</v>
      </c>
      <c r="Z272">
        <f t="shared" si="42"/>
        <v>0</v>
      </c>
      <c r="AA272">
        <f t="shared" si="43"/>
        <v>1</v>
      </c>
      <c r="AB272">
        <f t="shared" si="44"/>
        <v>1</v>
      </c>
    </row>
    <row r="273" spans="1:28" ht="15.5" x14ac:dyDescent="0.35">
      <c r="A273" s="4">
        <v>44543</v>
      </c>
      <c r="B273" s="7">
        <v>430</v>
      </c>
      <c r="C273" s="8">
        <v>15484</v>
      </c>
      <c r="D273" s="8">
        <v>991</v>
      </c>
      <c r="E273" s="3">
        <v>915</v>
      </c>
      <c r="F273" s="3">
        <v>810</v>
      </c>
      <c r="G273" s="3">
        <v>40.4</v>
      </c>
      <c r="H273" s="5">
        <v>29.5</v>
      </c>
      <c r="I273" s="5">
        <v>-3.3</v>
      </c>
      <c r="J273" s="5">
        <v>3</v>
      </c>
      <c r="K273" s="5">
        <v>95</v>
      </c>
      <c r="L273" s="5">
        <v>39</v>
      </c>
      <c r="M273" s="5">
        <v>33</v>
      </c>
      <c r="N273" s="5">
        <v>41.3</v>
      </c>
      <c r="O273" s="5">
        <v>1275.2</v>
      </c>
      <c r="T273">
        <f t="shared" si="36"/>
        <v>0</v>
      </c>
      <c r="U273">
        <f t="shared" si="37"/>
        <v>1</v>
      </c>
      <c r="V273">
        <f t="shared" si="38"/>
        <v>1</v>
      </c>
      <c r="W273">
        <f t="shared" si="39"/>
        <v>0</v>
      </c>
      <c r="X273">
        <f t="shared" si="40"/>
        <v>0</v>
      </c>
      <c r="Y273">
        <f t="shared" si="41"/>
        <v>0</v>
      </c>
      <c r="Z273">
        <f t="shared" si="42"/>
        <v>0</v>
      </c>
      <c r="AA273">
        <f t="shared" si="43"/>
        <v>1</v>
      </c>
      <c r="AB273">
        <f t="shared" si="44"/>
        <v>0</v>
      </c>
    </row>
    <row r="274" spans="1:28" ht="15.5" x14ac:dyDescent="0.35">
      <c r="A274" s="4">
        <v>44544</v>
      </c>
      <c r="B274" s="7">
        <v>530</v>
      </c>
      <c r="C274" s="8">
        <v>16790</v>
      </c>
      <c r="D274" s="8">
        <v>980</v>
      </c>
      <c r="E274" s="3">
        <v>887</v>
      </c>
      <c r="F274" s="3">
        <v>775</v>
      </c>
      <c r="G274" s="3">
        <v>41.6</v>
      </c>
      <c r="H274" s="5">
        <v>26.1</v>
      </c>
      <c r="I274" s="5">
        <v>-2.1</v>
      </c>
      <c r="J274" s="5">
        <v>2.2999999999999998</v>
      </c>
      <c r="K274" s="5">
        <v>95.4</v>
      </c>
      <c r="L274" s="5">
        <v>49</v>
      </c>
      <c r="M274" s="5">
        <v>32.799999999999997</v>
      </c>
      <c r="N274" s="5">
        <v>-112.5</v>
      </c>
      <c r="O274" s="5">
        <v>468.4</v>
      </c>
      <c r="T274">
        <f t="shared" si="36"/>
        <v>0</v>
      </c>
      <c r="U274">
        <f t="shared" si="37"/>
        <v>0</v>
      </c>
      <c r="V274">
        <f t="shared" si="38"/>
        <v>1</v>
      </c>
      <c r="W274">
        <f t="shared" si="39"/>
        <v>0</v>
      </c>
      <c r="X274">
        <f t="shared" si="40"/>
        <v>0</v>
      </c>
      <c r="Y274">
        <f t="shared" si="41"/>
        <v>0</v>
      </c>
      <c r="Z274">
        <f t="shared" si="42"/>
        <v>0</v>
      </c>
      <c r="AA274">
        <f t="shared" si="43"/>
        <v>0</v>
      </c>
      <c r="AB274">
        <f t="shared" si="44"/>
        <v>0</v>
      </c>
    </row>
    <row r="275" spans="1:28" ht="15.5" x14ac:dyDescent="0.35">
      <c r="A275" s="4">
        <v>44545</v>
      </c>
      <c r="B275" s="7">
        <v>430</v>
      </c>
      <c r="C275" s="8">
        <v>16340</v>
      </c>
      <c r="D275" s="8">
        <v>990</v>
      </c>
      <c r="E275" s="3">
        <v>910</v>
      </c>
      <c r="F275" s="3">
        <v>860</v>
      </c>
      <c r="G275" s="3">
        <v>38.200000000000003</v>
      </c>
      <c r="H275" s="5">
        <v>25.1</v>
      </c>
      <c r="I275" s="5">
        <v>-1.4</v>
      </c>
      <c r="J275" s="5">
        <v>3.6</v>
      </c>
      <c r="K275" s="5">
        <v>95.5</v>
      </c>
      <c r="L275" s="5">
        <v>51.4</v>
      </c>
      <c r="M275" s="5">
        <v>32</v>
      </c>
      <c r="N275" s="5">
        <v>-149.4</v>
      </c>
      <c r="O275" s="5">
        <v>1235.4000000000001</v>
      </c>
      <c r="T275">
        <f t="shared" si="36"/>
        <v>0</v>
      </c>
      <c r="U275">
        <f t="shared" si="37"/>
        <v>0</v>
      </c>
      <c r="V275">
        <f t="shared" si="38"/>
        <v>0</v>
      </c>
      <c r="W275">
        <f t="shared" si="39"/>
        <v>0</v>
      </c>
      <c r="X275">
        <f t="shared" si="40"/>
        <v>0</v>
      </c>
      <c r="Y275">
        <f t="shared" si="41"/>
        <v>0</v>
      </c>
      <c r="Z275">
        <f t="shared" si="42"/>
        <v>0</v>
      </c>
      <c r="AA275">
        <f t="shared" si="43"/>
        <v>0</v>
      </c>
      <c r="AB275">
        <f t="shared" si="44"/>
        <v>0</v>
      </c>
    </row>
    <row r="276" spans="1:28" ht="15.5" x14ac:dyDescent="0.35">
      <c r="A276" s="4">
        <v>44546</v>
      </c>
      <c r="B276" s="7">
        <v>530</v>
      </c>
      <c r="C276" s="8">
        <v>17215</v>
      </c>
      <c r="D276" s="8">
        <v>975</v>
      </c>
      <c r="E276" s="3">
        <v>877</v>
      </c>
      <c r="F276" s="3">
        <v>465</v>
      </c>
      <c r="G276" s="3">
        <v>36.1</v>
      </c>
      <c r="H276" s="5">
        <v>7.4</v>
      </c>
      <c r="I276" s="5">
        <v>1.9</v>
      </c>
      <c r="J276" s="5">
        <v>4.5</v>
      </c>
      <c r="K276" s="5">
        <v>92.9</v>
      </c>
      <c r="L276" s="5">
        <v>68.900000000000006</v>
      </c>
      <c r="M276" s="5">
        <v>29.5</v>
      </c>
      <c r="N276" s="5">
        <v>-205.2</v>
      </c>
      <c r="O276" s="5">
        <v>84.6</v>
      </c>
      <c r="T276">
        <f t="shared" si="36"/>
        <v>0</v>
      </c>
      <c r="U276">
        <f t="shared" si="37"/>
        <v>0</v>
      </c>
      <c r="V276">
        <f t="shared" si="38"/>
        <v>0</v>
      </c>
      <c r="W276">
        <f t="shared" si="39"/>
        <v>0</v>
      </c>
      <c r="X276">
        <f t="shared" si="40"/>
        <v>0</v>
      </c>
      <c r="Y276">
        <f t="shared" si="41"/>
        <v>0</v>
      </c>
      <c r="Z276">
        <f t="shared" si="42"/>
        <v>0</v>
      </c>
      <c r="AA276">
        <f t="shared" si="43"/>
        <v>0</v>
      </c>
      <c r="AB276">
        <f t="shared" si="4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FB95-86E2-44B1-86A0-7DB6340894BD}">
  <dimension ref="A1:V10"/>
  <sheetViews>
    <sheetView topLeftCell="F1" workbookViewId="0">
      <selection activeCell="L13" sqref="L13"/>
    </sheetView>
  </sheetViews>
  <sheetFormatPr defaultRowHeight="14.5" x14ac:dyDescent="0.35"/>
  <cols>
    <col min="2" max="2" width="9.1796875" bestFit="1" customWidth="1"/>
    <col min="3" max="5" width="10.36328125" bestFit="1" customWidth="1"/>
    <col min="6" max="7" width="11" bestFit="1" customWidth="1"/>
    <col min="8" max="10" width="10.36328125" bestFit="1" customWidth="1"/>
    <col min="11" max="11" width="11.36328125" bestFit="1" customWidth="1"/>
  </cols>
  <sheetData>
    <row r="1" spans="1:22" x14ac:dyDescent="0.35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N1" t="s">
        <v>5</v>
      </c>
      <c r="O1" t="s">
        <v>6</v>
      </c>
      <c r="P1" t="s">
        <v>7</v>
      </c>
      <c r="Q1" t="s">
        <v>8</v>
      </c>
      <c r="R1" t="s">
        <v>19</v>
      </c>
      <c r="S1" t="s">
        <v>10</v>
      </c>
      <c r="T1" t="s">
        <v>11</v>
      </c>
      <c r="U1" t="s">
        <v>12</v>
      </c>
      <c r="V1" t="s">
        <v>13</v>
      </c>
    </row>
    <row r="2" spans="1:22" x14ac:dyDescent="0.35">
      <c r="A2" s="10" t="s">
        <v>5</v>
      </c>
      <c r="B2" s="10" t="s">
        <v>36</v>
      </c>
      <c r="C2" s="11">
        <f>(N2/(N2+N3))</f>
        <v>0.44444444444444442</v>
      </c>
      <c r="D2" s="11">
        <f>N4/(N2+N4)</f>
        <v>0.76190476190476186</v>
      </c>
      <c r="E2" s="11">
        <f>N2/(N2+N3+N4)</f>
        <v>0.1834862385321101</v>
      </c>
      <c r="F2" s="11">
        <f>(N2/(N2+N3)-N4/(N4+N5))</f>
        <v>0.21171717171717169</v>
      </c>
      <c r="G2" s="11">
        <f>2*(N2*N5-N3*N4)/((N2+N3)*(N3+N5)+(N2+N4)*(N4+N5))</f>
        <v>0.15539739027283511</v>
      </c>
      <c r="H2" s="11">
        <f>N3/(N2+N3)</f>
        <v>0.55555555555555558</v>
      </c>
      <c r="I2" s="11">
        <f>N5/(N4+N5)</f>
        <v>0.76727272727272722</v>
      </c>
      <c r="J2" s="11">
        <f>(N2+N4)/(N2+N3)</f>
        <v>1.8666666666666667</v>
      </c>
      <c r="K2" s="11">
        <f>(N2+N5)/(N2+N3+N4+N5)*100</f>
        <v>72.1875</v>
      </c>
      <c r="M2" t="s">
        <v>45</v>
      </c>
      <c r="N2">
        <v>20</v>
      </c>
      <c r="O2">
        <v>28</v>
      </c>
      <c r="P2">
        <f>SUM('Consolidated TS'!W3:W47)</f>
        <v>21</v>
      </c>
      <c r="Q2">
        <f>SUM('Consolidated TS'!X3:X47)</f>
        <v>26</v>
      </c>
      <c r="R2">
        <f>SUM('Consolidated TS'!Y3:Y47)</f>
        <v>24</v>
      </c>
      <c r="S2">
        <f>SUM('Consolidated TS'!Z3:Z47)</f>
        <v>28</v>
      </c>
      <c r="T2">
        <f>SUM('Consolidated TS'!AA3:AA47)</f>
        <v>24</v>
      </c>
      <c r="U2">
        <f>SUM('Consolidated TS'!AB3:AB47)</f>
        <v>9</v>
      </c>
      <c r="V2">
        <f>SUM('Consolidated TS'!AC3:AC47)</f>
        <v>0</v>
      </c>
    </row>
    <row r="3" spans="1:22" x14ac:dyDescent="0.35">
      <c r="A3" s="10" t="s">
        <v>6</v>
      </c>
      <c r="B3" s="10" t="s">
        <v>37</v>
      </c>
      <c r="C3" s="11">
        <f>(O2/(O2+O3))</f>
        <v>0.62222222222222223</v>
      </c>
      <c r="D3" s="11">
        <f>O4/(O2+O4)</f>
        <v>0.80555555555555558</v>
      </c>
      <c r="E3" s="11">
        <f>O2/(O2+O3+O4)</f>
        <v>0.17391304347826086</v>
      </c>
      <c r="F3" s="11">
        <f>(O2/(O2+O3)-O4/(O4+O5))</f>
        <v>0.31288888888888888</v>
      </c>
      <c r="G3" s="11">
        <f>2*(O2*O5-O3*O4)/((O2+O3)*(O3+O5)+(O2+O4)*(O4+O5))</f>
        <v>0.15898825654923215</v>
      </c>
      <c r="H3" s="11">
        <f>O3/(O2+O3)</f>
        <v>0.37777777777777777</v>
      </c>
      <c r="I3" s="11">
        <f>O5/(O4+O5)</f>
        <v>0.69066666666666665</v>
      </c>
      <c r="J3" s="11">
        <f>(O2+O4)/(O2+O3)</f>
        <v>3.2</v>
      </c>
      <c r="K3" s="11">
        <f>(O2+O5)/(O2+O3+O4+O5)*100</f>
        <v>68.333333333333329</v>
      </c>
      <c r="M3" t="s">
        <v>46</v>
      </c>
      <c r="N3">
        <v>25</v>
      </c>
      <c r="O3">
        <v>17</v>
      </c>
      <c r="P3">
        <f>SUM(45,-P2)</f>
        <v>24</v>
      </c>
      <c r="Q3">
        <f t="shared" ref="Q3:V3" si="0">SUM(45,-Q2)</f>
        <v>19</v>
      </c>
      <c r="R3">
        <f t="shared" si="0"/>
        <v>21</v>
      </c>
      <c r="S3">
        <f t="shared" si="0"/>
        <v>17</v>
      </c>
      <c r="T3">
        <f t="shared" si="0"/>
        <v>21</v>
      </c>
      <c r="U3">
        <f t="shared" si="0"/>
        <v>36</v>
      </c>
      <c r="V3">
        <f t="shared" si="0"/>
        <v>45</v>
      </c>
    </row>
    <row r="4" spans="1:22" x14ac:dyDescent="0.35">
      <c r="A4" s="10" t="s">
        <v>7</v>
      </c>
      <c r="B4" s="10" t="s">
        <v>38</v>
      </c>
      <c r="C4" s="11">
        <f>(P2/(P2+P3))</f>
        <v>0.46666666666666667</v>
      </c>
      <c r="D4" s="11">
        <f>P4/(P2+P4)</f>
        <v>0.86363636363636365</v>
      </c>
      <c r="E4" s="11">
        <f>P2/(P2+P3+P4)</f>
        <v>0.11797752808988764</v>
      </c>
      <c r="F4" s="11">
        <f>(P2/(P2+P3)-P4/(P4+P5))</f>
        <v>-1.6969696969696968E-2</v>
      </c>
      <c r="G4" s="11">
        <f>2*(P2*P5-P3*P4)/((P2+P3)*(P3+P5)+(P2+P4)*(P4+P5))</f>
        <v>-8.4303492573263757E-3</v>
      </c>
      <c r="H4" s="11">
        <f>P3/(P2+P3)</f>
        <v>0.53333333333333333</v>
      </c>
      <c r="I4" s="11">
        <f>P5/(P4+P5)</f>
        <v>0.51636363636363636</v>
      </c>
      <c r="J4" s="11">
        <f>(P2+P4)/(P2+P3)</f>
        <v>3.4222222222222221</v>
      </c>
      <c r="K4" s="11">
        <f>(P2+P5)/(P2+P3+P4+P5)*100</f>
        <v>50.9375</v>
      </c>
      <c r="M4" t="s">
        <v>47</v>
      </c>
      <c r="N4">
        <v>64</v>
      </c>
      <c r="O4">
        <v>116</v>
      </c>
      <c r="P4">
        <f>SUM('Consolidated Non-TS'!V2:V276)</f>
        <v>133</v>
      </c>
      <c r="Q4">
        <f>SUM('Consolidated Non-TS'!W2:W276)</f>
        <v>66</v>
      </c>
      <c r="R4">
        <f>SUM('Consolidated Non-TS'!X2:X276)</f>
        <v>118</v>
      </c>
      <c r="S4">
        <f>SUM('Consolidated Non-TS'!Y2:Y276)</f>
        <v>106</v>
      </c>
      <c r="T4">
        <f>SUM('Consolidated Non-TS'!Z2:Z276)</f>
        <v>153</v>
      </c>
      <c r="U4">
        <f>SUM('Consolidated Non-TS'!AA2:AA276)</f>
        <v>124</v>
      </c>
      <c r="V4">
        <f>SUM('Consolidated Non-TS'!AB2:AB276)</f>
        <v>163</v>
      </c>
    </row>
    <row r="5" spans="1:22" x14ac:dyDescent="0.35">
      <c r="A5" s="10" t="s">
        <v>8</v>
      </c>
      <c r="B5" s="10" t="s">
        <v>39</v>
      </c>
      <c r="C5" s="11">
        <f>(Q2/(Q2+Q3))</f>
        <v>0.57777777777777772</v>
      </c>
      <c r="D5" s="11">
        <f>Q4/(Q2+Q4)</f>
        <v>0.71739130434782605</v>
      </c>
      <c r="E5" s="11">
        <f>Q2/(Q2+Q3+Q4)</f>
        <v>0.23423423423423423</v>
      </c>
      <c r="F5" s="11">
        <f>(Q2/(Q2+Q3)-Q4/(Q4+Q5))</f>
        <v>0.33777777777777773</v>
      </c>
      <c r="G5" s="11">
        <f>2*(Q2*Q5-Q3*Q4)/((Q2+Q3)*(Q3+Q5)+(Q2+Q4)*(Q4+Q5))</f>
        <v>0.23509561304836896</v>
      </c>
      <c r="H5" s="11">
        <f>Q3/(Q2+Q3)</f>
        <v>0.42222222222222222</v>
      </c>
      <c r="I5" s="11">
        <f>Q5/(Q4+Q5)</f>
        <v>0.76</v>
      </c>
      <c r="J5" s="11">
        <f>(Q2+Q4)/(Q2+Q3)</f>
        <v>2.0444444444444443</v>
      </c>
      <c r="K5" s="11">
        <f>(Q2+Q5)/(Q2+Q3+Q4+Q5)*100</f>
        <v>73.4375</v>
      </c>
      <c r="M5" t="s">
        <v>48</v>
      </c>
      <c r="N5">
        <v>211</v>
      </c>
      <c r="O5">
        <v>259</v>
      </c>
      <c r="P5">
        <f>SUM(275,-P4)</f>
        <v>142</v>
      </c>
      <c r="Q5">
        <f t="shared" ref="Q5:V5" si="1">SUM(275,-Q4)</f>
        <v>209</v>
      </c>
      <c r="R5">
        <f t="shared" si="1"/>
        <v>157</v>
      </c>
      <c r="S5">
        <f t="shared" si="1"/>
        <v>169</v>
      </c>
      <c r="T5">
        <f t="shared" si="1"/>
        <v>122</v>
      </c>
      <c r="U5">
        <f t="shared" si="1"/>
        <v>151</v>
      </c>
      <c r="V5">
        <f t="shared" si="1"/>
        <v>112</v>
      </c>
    </row>
    <row r="6" spans="1:22" x14ac:dyDescent="0.35">
      <c r="A6" s="10" t="s">
        <v>19</v>
      </c>
      <c r="B6" s="10" t="s">
        <v>40</v>
      </c>
      <c r="C6" s="11">
        <f>(R2/(R2+R3))</f>
        <v>0.53333333333333333</v>
      </c>
      <c r="D6" s="11">
        <f>R4/(R2+R4)</f>
        <v>0.83098591549295775</v>
      </c>
      <c r="E6" s="11">
        <f>R2/(R2+R3+R4)</f>
        <v>0.14723926380368099</v>
      </c>
      <c r="F6" s="11">
        <f>(R2/(R2+R3)-R4/(R4+R5))</f>
        <v>0.10424242424242425</v>
      </c>
      <c r="G6" s="11">
        <f>2*(R2*R5-R3*R4)/((R2+R3)*(R3+R5)+(R2+R4)*(R4+R5))</f>
        <v>5.4823629409264767E-2</v>
      </c>
      <c r="H6" s="11">
        <f>R3/(R2+R3)</f>
        <v>0.46666666666666667</v>
      </c>
      <c r="I6" s="11">
        <f>R5/(R4+R5)</f>
        <v>0.57090909090909092</v>
      </c>
      <c r="J6" s="11">
        <f>(R2+R4)/(R2+R3)</f>
        <v>3.1555555555555554</v>
      </c>
      <c r="K6" s="11">
        <f>(R2+R5)/(R2+R3+R4+R5)*100</f>
        <v>56.562500000000007</v>
      </c>
    </row>
    <row r="7" spans="1:22" x14ac:dyDescent="0.35">
      <c r="A7" s="10" t="s">
        <v>10</v>
      </c>
      <c r="B7" s="10" t="s">
        <v>41</v>
      </c>
      <c r="C7" s="11">
        <f>(S2/(S2+S3))</f>
        <v>0.62222222222222223</v>
      </c>
      <c r="D7" s="11">
        <f>S4/(S2+S4)</f>
        <v>0.79104477611940294</v>
      </c>
      <c r="E7" s="11">
        <f>S2/(S2+S3+S4)</f>
        <v>0.18543046357615894</v>
      </c>
      <c r="F7" s="11">
        <f>(S2/(S2+S3)-S4/(S4+S5))</f>
        <v>0.23676767676767679</v>
      </c>
      <c r="G7" s="11">
        <f>2*(S2*S5-S3*S4)/((S2+S3)*(S3+S5)+(S2+S4)*(S4+S5))</f>
        <v>0.12958867757629366</v>
      </c>
      <c r="H7" s="11">
        <f>S3/(S2+S3)</f>
        <v>0.37777777777777777</v>
      </c>
      <c r="I7" s="11">
        <f>S5/(S4+S5)</f>
        <v>0.61454545454545451</v>
      </c>
      <c r="J7" s="11">
        <f>(S2+S4)/(S2+S3)</f>
        <v>2.9777777777777779</v>
      </c>
      <c r="K7" s="11">
        <f>(S2+S5)/(S2+S3+S4+S5)*100</f>
        <v>61.5625</v>
      </c>
    </row>
    <row r="8" spans="1:22" x14ac:dyDescent="0.35">
      <c r="A8" s="10" t="s">
        <v>11</v>
      </c>
      <c r="B8" s="10" t="s">
        <v>42</v>
      </c>
      <c r="C8" s="11">
        <f>(T2/(T2+T3))</f>
        <v>0.53333333333333333</v>
      </c>
      <c r="D8" s="11">
        <f>T4/(T2+T4)</f>
        <v>0.86440677966101698</v>
      </c>
      <c r="E8" s="11">
        <f>T2/(T2+T3+T4)</f>
        <v>0.12121212121212122</v>
      </c>
      <c r="F8" s="11">
        <f>(T2/(T2+T3)-T4/(T4+T5))</f>
        <v>-2.3030303030303068E-2</v>
      </c>
      <c r="G8" s="11">
        <f>2*(T2*T5-T3*T4)/((T2+T3)*(T3+T5)+(T2+T4)*(T4+T5))</f>
        <v>-1.0342950462710943E-2</v>
      </c>
      <c r="H8" s="11">
        <f>T3/(T2+T3)</f>
        <v>0.46666666666666667</v>
      </c>
      <c r="I8" s="11">
        <f>T5/(T4+T5)</f>
        <v>0.44363636363636366</v>
      </c>
      <c r="J8" s="11">
        <f>(T2+T4)/(T2+T3)</f>
        <v>3.9333333333333331</v>
      </c>
      <c r="K8" s="11">
        <f>(T2+T5)/(T2+T3+T4+T5)*100</f>
        <v>45.625</v>
      </c>
    </row>
    <row r="9" spans="1:22" x14ac:dyDescent="0.35">
      <c r="A9" s="10" t="s">
        <v>12</v>
      </c>
      <c r="B9" s="10" t="s">
        <v>43</v>
      </c>
      <c r="C9" s="11">
        <f>(U2/(U2+U3))</f>
        <v>0.2</v>
      </c>
      <c r="D9" s="11">
        <f>U4/(U2+U4)</f>
        <v>0.93233082706766912</v>
      </c>
      <c r="E9" s="11">
        <f>U2/(U2+U3+U4)</f>
        <v>5.3254437869822487E-2</v>
      </c>
      <c r="F9" s="11">
        <f>(U2/(U2+U3)-U4/(U4+U5))</f>
        <v>-0.25090909090909091</v>
      </c>
      <c r="G9" s="11">
        <f>2*(U2*U5-U3*U4)/((U2+U3)*(U3+U5)+(U2+U4)*(U4+U5))</f>
        <v>-0.13803067348299622</v>
      </c>
      <c r="H9" s="11">
        <f>U3/(U2+U3)</f>
        <v>0.8</v>
      </c>
      <c r="I9" s="11">
        <f>U5/(U4+U5)</f>
        <v>0.54909090909090907</v>
      </c>
      <c r="J9" s="11">
        <f>(U2+U4)/(U2+U3)</f>
        <v>2.9555555555555557</v>
      </c>
      <c r="K9" s="11">
        <f>(U2+U5)/(U2+U3+U4+U5)*100</f>
        <v>50</v>
      </c>
      <c r="M9" t="s">
        <v>25</v>
      </c>
      <c r="N9" t="s">
        <v>49</v>
      </c>
    </row>
    <row r="10" spans="1:22" x14ac:dyDescent="0.35">
      <c r="A10" s="10" t="s">
        <v>13</v>
      </c>
      <c r="B10" s="10" t="s">
        <v>44</v>
      </c>
      <c r="C10" s="11">
        <f>(V2/(V2+V3))</f>
        <v>0</v>
      </c>
      <c r="D10" s="11">
        <f>V4/(V2+V4)</f>
        <v>1</v>
      </c>
      <c r="E10" s="11">
        <f>V2/(V2+V3+V4)</f>
        <v>0</v>
      </c>
      <c r="F10" s="11">
        <f>(V2/(V2+V3)-V4/(V4+V5))</f>
        <v>-0.59272727272727277</v>
      </c>
      <c r="G10" s="11">
        <f>2*(V2*V5-V3*V4)/((V2+V3)*(V3+V5)+(V2+V4)*(V4+V5))</f>
        <v>-0.28271343226055118</v>
      </c>
      <c r="H10" s="11">
        <f>V3/(V2+V3)</f>
        <v>1</v>
      </c>
      <c r="I10" s="11">
        <f>V5/(V4+V5)</f>
        <v>0.40727272727272729</v>
      </c>
      <c r="J10" s="11">
        <f>(V2+V4)/(V2+V3)</f>
        <v>3.6222222222222222</v>
      </c>
      <c r="K10" s="11">
        <f>(V2+V5)/(V2+V3+V4+V5)*100</f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B9879AD9BAA14BB24D8C59A757AFAF" ma:contentTypeVersion="1" ma:contentTypeDescription="Create a new document." ma:contentTypeScope="" ma:versionID="23063344100a8b05afd6c9e95aaa0ba8">
  <xsd:schema xmlns:xsd="http://www.w3.org/2001/XMLSchema" xmlns:xs="http://www.w3.org/2001/XMLSchema" xmlns:p="http://schemas.microsoft.com/office/2006/metadata/properties" xmlns:ns2="4ad801d2-7549-4741-b29c-bfb36c4b7fcf" targetNamespace="http://schemas.microsoft.com/office/2006/metadata/properties" ma:root="true" ma:fieldsID="cb3c82b1b97e17712b3c2b3d7a01fd24" ns2:_="">
    <xsd:import namespace="4ad801d2-7549-4741-b29c-bfb36c4b7fcf"/>
    <xsd:element name="properties">
      <xsd:complexType>
        <xsd:sequence>
          <xsd:element name="documentManagement">
            <xsd:complexType>
              <xsd:all>
                <xsd:element ref="ns2:Form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801d2-7549-4741-b29c-bfb36c4b7fcf" elementFormDefault="qualified">
    <xsd:import namespace="http://schemas.microsoft.com/office/2006/documentManagement/types"/>
    <xsd:import namespace="http://schemas.microsoft.com/office/infopath/2007/PartnerControls"/>
    <xsd:element name="Forms" ma:index="8" nillable="true" ma:displayName="Forms" ma:description="forms" ma:list="UserInfo" ma:SharePointGroup="0" ma:internalName="Forms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rms xmlns="4ad801d2-7549-4741-b29c-bfb36c4b7fcf">
      <UserInfo>
        <DisplayName/>
        <AccountId xsi:nil="true"/>
        <AccountType/>
      </UserInfo>
    </Forms>
  </documentManagement>
</p:properties>
</file>

<file path=customXml/itemProps1.xml><?xml version="1.0" encoding="utf-8"?>
<ds:datastoreItem xmlns:ds="http://schemas.openxmlformats.org/officeDocument/2006/customXml" ds:itemID="{B45658F6-820F-4CD6-8292-7FE252674C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0CEE5E-F403-48D5-98BB-0D71174F3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d801d2-7549-4741-b29c-bfb36c4b7f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5B8560-1C43-4FFB-91DA-926173322AA5}">
  <ds:schemaRefs>
    <ds:schemaRef ds:uri="http://schemas.microsoft.com/office/2006/metadata/properties"/>
    <ds:schemaRef ds:uri="http://schemas.microsoft.com/office/infopath/2007/PartnerControls"/>
    <ds:schemaRef ds:uri="4ad801d2-7549-4741-b29c-bfb36c4b7f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Sheet1</vt:lpstr>
      <vt:lpstr>Consolidated TS</vt:lpstr>
      <vt:lpstr>Consolidated Non-TS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I (MET) RISHABH KUMAR PANDEY</dc:creator>
  <cp:lastModifiedBy>Sandeep Yerra</cp:lastModifiedBy>
  <dcterms:created xsi:type="dcterms:W3CDTF">2022-06-17T10:28:11Z</dcterms:created>
  <dcterms:modified xsi:type="dcterms:W3CDTF">2022-10-10T05:27:25Z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0x010100BDB9879AD9BAA14BB24D8C59A757AFAF</vt:lpwstr>
  </property>
</Properties>
</file>