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imal Welfare Research\Final Datasets\"/>
    </mc:Choice>
  </mc:AlternateContent>
  <xr:revisionPtr revIDLastSave="0" documentId="13_ncr:1_{4B0A7612-AF50-459D-9376-700B5DC7712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ombined_data" sheetId="13" r:id="rId1"/>
  </sheets>
  <calcPr calcId="191029"/>
</workbook>
</file>

<file path=xl/calcChain.xml><?xml version="1.0" encoding="utf-8"?>
<calcChain xmlns="http://schemas.openxmlformats.org/spreadsheetml/2006/main">
  <c r="T38" i="13" l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2" i="13"/>
  <c r="G2" i="13" s="1"/>
  <c r="E38" i="13"/>
  <c r="F38" i="13" s="1"/>
  <c r="AD33" i="13"/>
  <c r="T3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19" i="13"/>
  <c r="T18" i="13"/>
  <c r="T17" i="13"/>
  <c r="T16" i="13"/>
  <c r="T15" i="13"/>
  <c r="T14" i="13"/>
  <c r="T13" i="13"/>
  <c r="T12" i="13"/>
  <c r="T11" i="13"/>
  <c r="T8" i="13"/>
  <c r="T7" i="13"/>
  <c r="T6" i="13"/>
  <c r="T5" i="13"/>
  <c r="T4" i="13"/>
  <c r="T2" i="13"/>
  <c r="G38" i="13" l="1"/>
  <c r="C38" i="13" s="1"/>
  <c r="D8" i="13"/>
  <c r="D11" i="13"/>
  <c r="D12" i="13"/>
  <c r="D13" i="13"/>
  <c r="D14" i="13"/>
  <c r="D15" i="13"/>
  <c r="D16" i="13"/>
  <c r="D17" i="13"/>
  <c r="D18" i="13"/>
  <c r="D19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" i="13"/>
  <c r="D4" i="13"/>
  <c r="D5" i="13"/>
  <c r="D6" i="13"/>
  <c r="D7" i="13"/>
  <c r="D2" i="13"/>
  <c r="AC38" i="13" l="1"/>
  <c r="AC30" i="13"/>
  <c r="AC22" i="13"/>
  <c r="AC13" i="13"/>
  <c r="AC5" i="13"/>
  <c r="AC33" i="13"/>
  <c r="AC25" i="13"/>
  <c r="AC16" i="13"/>
  <c r="AC2" i="13"/>
  <c r="AC4" i="13"/>
  <c r="AC36" i="13"/>
  <c r="AC32" i="13"/>
  <c r="AC28" i="13"/>
  <c r="AC24" i="13"/>
  <c r="AC19" i="13"/>
  <c r="AC15" i="13"/>
  <c r="AC11" i="13"/>
  <c r="AC6" i="13"/>
  <c r="AC34" i="13"/>
  <c r="AC26" i="13"/>
  <c r="AC17" i="13"/>
  <c r="AC37" i="13"/>
  <c r="AC29" i="13"/>
  <c r="AC21" i="13"/>
  <c r="AC12" i="13"/>
  <c r="AC7" i="13"/>
  <c r="AC3" i="13"/>
  <c r="AC35" i="13"/>
  <c r="AC31" i="13"/>
  <c r="AC27" i="13"/>
  <c r="AC23" i="13"/>
  <c r="AC18" i="13"/>
  <c r="AC14" i="13"/>
  <c r="AC8" i="13"/>
  <c r="AE33" i="13"/>
  <c r="O38" i="13" l="1"/>
  <c r="J38" i="13"/>
  <c r="L38" i="13" s="1"/>
  <c r="AE38" i="13" s="1"/>
  <c r="O37" i="13"/>
  <c r="J37" i="13"/>
  <c r="L37" i="13" s="1"/>
  <c r="AE37" i="13" s="1"/>
  <c r="O36" i="13"/>
  <c r="J36" i="13"/>
  <c r="L36" i="13" s="1"/>
  <c r="AE36" i="13" s="1"/>
  <c r="O35" i="13"/>
  <c r="J35" i="13"/>
  <c r="L35" i="13" s="1"/>
  <c r="AE35" i="13" s="1"/>
  <c r="O34" i="13"/>
  <c r="J34" i="13"/>
  <c r="L34" i="13" s="1"/>
  <c r="AE34" i="13" s="1"/>
  <c r="O32" i="13"/>
  <c r="J32" i="13"/>
  <c r="L32" i="13" s="1"/>
  <c r="AE32" i="13" s="1"/>
  <c r="O31" i="13"/>
  <c r="J31" i="13"/>
  <c r="L31" i="13" s="1"/>
  <c r="AE31" i="13" s="1"/>
  <c r="O30" i="13"/>
  <c r="J30" i="13"/>
  <c r="L30" i="13" s="1"/>
  <c r="AE30" i="13" s="1"/>
  <c r="O29" i="13"/>
  <c r="J29" i="13"/>
  <c r="L29" i="13" s="1"/>
  <c r="AE29" i="13" s="1"/>
  <c r="O28" i="13"/>
  <c r="J28" i="13"/>
  <c r="L28" i="13" s="1"/>
  <c r="AE28" i="13" s="1"/>
  <c r="O27" i="13"/>
  <c r="J27" i="13"/>
  <c r="L27" i="13" s="1"/>
  <c r="AE27" i="13" s="1"/>
  <c r="O11" i="13"/>
  <c r="J11" i="13"/>
  <c r="L11" i="13" s="1"/>
  <c r="AE11" i="13" s="1"/>
  <c r="O26" i="13"/>
  <c r="J26" i="13"/>
  <c r="L26" i="13" s="1"/>
  <c r="AE26" i="13" s="1"/>
  <c r="O25" i="13"/>
  <c r="J25" i="13"/>
  <c r="L25" i="13" s="1"/>
  <c r="AE25" i="13" s="1"/>
  <c r="O24" i="13"/>
  <c r="J24" i="13"/>
  <c r="L24" i="13" s="1"/>
  <c r="AE24" i="13" s="1"/>
  <c r="O23" i="13"/>
  <c r="J23" i="13"/>
  <c r="L23" i="13" s="1"/>
  <c r="AE23" i="13" s="1"/>
  <c r="O22" i="13"/>
  <c r="J22" i="13"/>
  <c r="L22" i="13" s="1"/>
  <c r="AE22" i="13" s="1"/>
  <c r="O21" i="13"/>
  <c r="J21" i="13"/>
  <c r="L21" i="13" s="1"/>
  <c r="AE21" i="13" s="1"/>
  <c r="O20" i="13"/>
  <c r="J20" i="13"/>
  <c r="L20" i="13" s="1"/>
  <c r="AE20" i="13" s="1"/>
  <c r="O19" i="13"/>
  <c r="J19" i="13"/>
  <c r="L19" i="13" s="1"/>
  <c r="AE19" i="13" s="1"/>
  <c r="O18" i="13"/>
  <c r="J18" i="13"/>
  <c r="L18" i="13" s="1"/>
  <c r="AE18" i="13" s="1"/>
  <c r="O17" i="13"/>
  <c r="J17" i="13"/>
  <c r="L17" i="13" s="1"/>
  <c r="AE17" i="13" s="1"/>
  <c r="O16" i="13"/>
  <c r="J16" i="13"/>
  <c r="L16" i="13" s="1"/>
  <c r="AE16" i="13" s="1"/>
  <c r="O15" i="13"/>
  <c r="J15" i="13"/>
  <c r="L15" i="13" s="1"/>
  <c r="AE15" i="13" s="1"/>
  <c r="O14" i="13"/>
  <c r="J14" i="13"/>
  <c r="L14" i="13" s="1"/>
  <c r="AE14" i="13" s="1"/>
  <c r="O13" i="13"/>
  <c r="J13" i="13"/>
  <c r="L13" i="13" s="1"/>
  <c r="AE13" i="13" s="1"/>
  <c r="O12" i="13"/>
  <c r="J12" i="13"/>
  <c r="L12" i="13" s="1"/>
  <c r="AE12" i="13" s="1"/>
  <c r="O10" i="13"/>
  <c r="J10" i="13"/>
  <c r="L10" i="13" s="1"/>
  <c r="AE10" i="13" s="1"/>
  <c r="O9" i="13"/>
  <c r="J9" i="13"/>
  <c r="L9" i="13" s="1"/>
  <c r="AE9" i="13" s="1"/>
  <c r="O8" i="13"/>
  <c r="J8" i="13"/>
  <c r="L8" i="13" s="1"/>
  <c r="AE8" i="13" s="1"/>
  <c r="O7" i="13"/>
  <c r="J7" i="13"/>
  <c r="L7" i="13" s="1"/>
  <c r="AE7" i="13" s="1"/>
  <c r="O6" i="13"/>
  <c r="J6" i="13"/>
  <c r="L6" i="13" s="1"/>
  <c r="AE6" i="13" s="1"/>
  <c r="O5" i="13"/>
  <c r="J5" i="13"/>
  <c r="L5" i="13" s="1"/>
  <c r="AE5" i="13" s="1"/>
  <c r="O4" i="13"/>
  <c r="J4" i="13"/>
  <c r="L4" i="13" s="1"/>
  <c r="AE4" i="13" s="1"/>
  <c r="O3" i="13"/>
  <c r="J3" i="13"/>
  <c r="L3" i="13" s="1"/>
  <c r="AE3" i="13" s="1"/>
  <c r="O2" i="13"/>
  <c r="J2" i="13"/>
  <c r="L2" i="13" s="1"/>
  <c r="AE2" i="13" s="1"/>
  <c r="Q21" i="13" l="1"/>
  <c r="R21" i="13" s="1"/>
  <c r="AD21" i="13" s="1"/>
  <c r="Q25" i="13"/>
  <c r="R25" i="13" s="1"/>
  <c r="AD25" i="13" s="1"/>
  <c r="Q28" i="13"/>
  <c r="R28" i="13" s="1"/>
  <c r="AD28" i="13" s="1"/>
  <c r="Q32" i="13"/>
  <c r="Q34" i="13"/>
  <c r="R34" i="13" s="1"/>
  <c r="AD34" i="13" s="1"/>
  <c r="Q37" i="13"/>
  <c r="R37" i="13" s="1"/>
  <c r="AD37" i="13" s="1"/>
  <c r="Q4" i="13"/>
  <c r="R4" i="13" s="1"/>
  <c r="AD4" i="13" s="1"/>
  <c r="Q8" i="13"/>
  <c r="R8" i="13" s="1"/>
  <c r="AD8" i="13" s="1"/>
  <c r="Q10" i="13"/>
  <c r="R10" i="13" s="1"/>
  <c r="AD10" i="13" s="1"/>
  <c r="Q15" i="13"/>
  <c r="R15" i="13" s="1"/>
  <c r="AD15" i="13" s="1"/>
  <c r="Q19" i="13"/>
  <c r="R19" i="13" s="1"/>
  <c r="AD19" i="13" s="1"/>
  <c r="Q22" i="13"/>
  <c r="R22" i="13" s="1"/>
  <c r="AD22" i="13" s="1"/>
  <c r="Q26" i="13"/>
  <c r="Q29" i="13"/>
  <c r="R29" i="13" s="1"/>
  <c r="AD29" i="13" s="1"/>
  <c r="Q6" i="13"/>
  <c r="R6" i="13" s="1"/>
  <c r="AD6" i="13" s="1"/>
  <c r="Q9" i="13"/>
  <c r="R9" i="13" s="1"/>
  <c r="AD9" i="13" s="1"/>
  <c r="Q13" i="13"/>
  <c r="R13" i="13" s="1"/>
  <c r="AD13" i="13" s="1"/>
  <c r="Q17" i="13"/>
  <c r="R17" i="13" s="1"/>
  <c r="AD17" i="13" s="1"/>
  <c r="Q20" i="13"/>
  <c r="R20" i="13" s="1"/>
  <c r="AD20" i="13" s="1"/>
  <c r="Q24" i="13"/>
  <c r="R24" i="13" s="1"/>
  <c r="AD24" i="13" s="1"/>
  <c r="Q27" i="13"/>
  <c r="R27" i="13" s="1"/>
  <c r="AD27" i="13" s="1"/>
  <c r="Q31" i="13"/>
  <c r="R31" i="13" s="1"/>
  <c r="AD31" i="13" s="1"/>
  <c r="Q5" i="13"/>
  <c r="R5" i="13" s="1"/>
  <c r="AD5" i="13" s="1"/>
  <c r="Q12" i="13"/>
  <c r="R12" i="13" s="1"/>
  <c r="AD12" i="13" s="1"/>
  <c r="Q16" i="13"/>
  <c r="R16" i="13" s="1"/>
  <c r="AD16" i="13" s="1"/>
  <c r="Q36" i="13"/>
  <c r="R36" i="13" s="1"/>
  <c r="AD36" i="13" s="1"/>
  <c r="Q38" i="13"/>
  <c r="R38" i="13" s="1"/>
  <c r="AD38" i="13" s="1"/>
  <c r="R32" i="13"/>
  <c r="AD32" i="13" s="1"/>
  <c r="Q2" i="13"/>
  <c r="R2" i="13" s="1"/>
  <c r="AD2" i="13" s="1"/>
  <c r="Q3" i="13"/>
  <c r="R3" i="13" s="1"/>
  <c r="AD3" i="13" s="1"/>
  <c r="Q7" i="13"/>
  <c r="R7" i="13" s="1"/>
  <c r="AD7" i="13" s="1"/>
  <c r="Q14" i="13"/>
  <c r="R14" i="13" s="1"/>
  <c r="AD14" i="13" s="1"/>
  <c r="Q18" i="13"/>
  <c r="R18" i="13" s="1"/>
  <c r="AD18" i="13" s="1"/>
  <c r="Q23" i="13"/>
  <c r="R23" i="13" s="1"/>
  <c r="AD23" i="13" s="1"/>
  <c r="R26" i="13"/>
  <c r="AD26" i="13" s="1"/>
  <c r="Q11" i="13"/>
  <c r="R11" i="13" s="1"/>
  <c r="AD11" i="13" s="1"/>
  <c r="Q30" i="13"/>
  <c r="R30" i="13" s="1"/>
  <c r="AD30" i="13" s="1"/>
  <c r="Q35" i="13"/>
  <c r="R35" i="13" s="1"/>
  <c r="AD35" i="13" s="1"/>
</calcChain>
</file>

<file path=xl/sharedStrings.xml><?xml version="1.0" encoding="utf-8"?>
<sst xmlns="http://schemas.openxmlformats.org/spreadsheetml/2006/main" count="67" uniqueCount="67">
  <si>
    <t>Delhi</t>
  </si>
  <si>
    <t>Telangana</t>
  </si>
  <si>
    <t>Total</t>
  </si>
  <si>
    <t>ANDAMAN &amp; NICOBAR ISLANDS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</si>
  <si>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</si>
  <si>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</si>
  <si>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</si>
  <si>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</si>
  <si>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</si>
  <si>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</si>
  <si>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</si>
  <si>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</si>
  <si>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</si>
  <si>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</si>
  <si>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</si>
  <si>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</si>
  <si>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</si>
  <si>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</si>
  <si>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</si>
  <si>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</si>
  <si>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</si>
  <si>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</si>
  <si>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</si>
  <si>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</si>
  <si>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</si>
  <si>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</si>
  <si>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</si>
  <si>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</si>
  <si>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</si>
  <si>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</si>
  <si>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</si>
  <si>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</si>
  <si>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</si>
  <si>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</si>
  <si>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</si>
  <si>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</si>
  <si>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ANDHRA PRADESH</t>
  </si>
  <si>
    <t>State_UT</t>
  </si>
  <si>
    <t>S. No.</t>
  </si>
  <si>
    <t>2012_percapita_INR</t>
  </si>
  <si>
    <t>2012_percapita_USD_PPP</t>
  </si>
  <si>
    <t>total_indigenous_2012</t>
  </si>
  <si>
    <t>total_exotic_2012</t>
  </si>
  <si>
    <t>total_cattle_2012</t>
  </si>
  <si>
    <t>broiler_2012</t>
  </si>
  <si>
    <t>layer_2012</t>
  </si>
  <si>
    <t>total_fowl_commercial_2012</t>
  </si>
  <si>
    <t>total_fowl_backyard_2012</t>
  </si>
  <si>
    <t>total_fowl_2012</t>
  </si>
  <si>
    <t>total_fowl_backyard_2019</t>
  </si>
  <si>
    <t>total_fowl_commercial_2019</t>
  </si>
  <si>
    <t>total_fowl_2019</t>
  </si>
  <si>
    <t>indigenous_cattle_2019</t>
  </si>
  <si>
    <t>exotic_crossbreed_cattle_2019</t>
  </si>
  <si>
    <t>total_cattle_2019</t>
  </si>
  <si>
    <t>change_in_cattle_intensification</t>
  </si>
  <si>
    <t>percapita_USD_PPP</t>
  </si>
  <si>
    <t>change_in_fowl_intensification</t>
  </si>
  <si>
    <t>2019_percapita_INR</t>
  </si>
  <si>
    <t>proportion_exotic_2019</t>
  </si>
  <si>
    <t>proportion_fowl_commercial_2019</t>
  </si>
  <si>
    <t>proportion_fowl_commercial_2012</t>
  </si>
  <si>
    <t>proportion_cattle_exotic_2012</t>
  </si>
  <si>
    <t>percentage_change_in_income</t>
  </si>
  <si>
    <t>2012_state_population</t>
  </si>
  <si>
    <t>2012_state_population_thousands</t>
  </si>
  <si>
    <t>2012_ndp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</si>
</sst>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63636"/>
      <name val="Calibri"/>
      <family val="2"/>
      <scheme val="minor"/>
    </font>
    <font>
      <sz val="9"/>
      <color rgb="FF1F1F1F"/>
      <name val="Calibri"/>
      <family val="2"/>
      <scheme val="minor"/>
    </font>
    <font>
      <sz val="9"/>
      <color rgb="FF46464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19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2" fontId="4" fillId="0" borderId="0" xfId="1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4" fillId="2" borderId="1" xfId="2" applyFont="1" applyFill="1" applyBorder="1" applyAlignment="1">
      <alignment horizontal="right" vertical="center" wrapText="1"/>
    </xf>
    <xf numFmtId="2" fontId="4" fillId="2" borderId="0" xfId="2" applyNumberFormat="1" applyFont="1" applyFill="1" applyAlignment="1">
      <alignment horizontal="right" vertical="center" wrapText="1"/>
    </xf>
    <xf numFmtId="0" fontId="5" fillId="0" borderId="0" xfId="0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1" fontId="5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/>
    <xf numFmtId="1" fontId="6" fillId="0" borderId="0" xfId="0" applyNumberFormat="1" applyFont="1" applyAlignment="1">
      <alignment horizontal="left" shrinkToFit="1"/>
    </xf>
    <xf numFmtId="1" fontId="7" fillId="0" borderId="0" xfId="0" applyNumberFormat="1" applyFont="1" applyAlignment="1">
      <alignment horizontal="left" shrinkToFit="1"/>
    </xf>
    <xf numFmtId="0" fontId="5" fillId="0" borderId="0" xfId="0" applyFont="1" applyAlignment="1">
      <alignment horizontal="left"/>
    </xf>
    <xf numFmtId="1" fontId="8" fillId="0" borderId="0" xfId="0" applyNumberFormat="1" applyFont="1" applyAlignment="1">
      <alignment horizontal="left" shrinkToFit="1"/>
    </xf>
  </cellXfs>
  <cellStyles count="3">
    <cellStyle name="Currency" xfId="1" builtinId="4"/>
    <cellStyle name="Normal" xfId="0" builtinId="0"/>
    <cellStyle name="Normal 2" xfId="2" xr:uid="{F6E97AB2-424C-44C0-99CE-4C6EB9EAA31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48E-68F7-44FF-BAFA-DFA9D5904CFC}">
  <dimension ref="A1:AE49"/>
  <sheetViews>
    <sheetView tabSelected="1" workbookViewId="0">
      <selection activeCell="H3" sqref="H3"/>
    </sheetView>
  </sheetViews>
  <sheetFormatPr defaultRowHeight="12" x14ac:dyDescent="0.2"/>
  <cols>
    <col min="1" max="1" width="9.5" style="10" bestFit="1" customWidth="1"/>
    <col min="2" max="2" width="20" style="10" customWidth="1"/>
    <col min="3" max="3" width="2.83203125" style="10" customWidth="1"/>
    <col min="4" max="4" width="4.83203125" style="10" customWidth="1"/>
    <col min="5" max="5" width="3" style="3" customWidth="1"/>
    <col min="6" max="6" width="3.33203125" style="3" customWidth="1"/>
    <col min="7" max="7" width="2" style="3" customWidth="1"/>
    <col min="8" max="9" width="14.6640625" style="10" customWidth="1"/>
    <col min="10" max="10" width="10.5" style="10" bestFit="1" customWidth="1"/>
    <col min="11" max="11" width="13.33203125" style="10" customWidth="1"/>
    <col min="12" max="12" width="15.83203125" style="10" customWidth="1"/>
    <col min="13" max="13" width="15.6640625" style="10" customWidth="1"/>
    <col min="14" max="14" width="13.33203125" style="10" customWidth="1"/>
    <col min="15" max="15" width="16.5" style="10" customWidth="1"/>
    <col min="16" max="16" width="13.1640625" style="10" customWidth="1"/>
    <col min="17" max="17" width="19.33203125" style="10" customWidth="1"/>
    <col min="18" max="18" width="15.33203125" style="10" customWidth="1"/>
    <col min="19" max="19" width="18.6640625" style="10" bestFit="1" customWidth="1"/>
    <col min="20" max="20" width="9.5" style="13" bestFit="1" customWidth="1"/>
    <col min="21" max="21" width="13.33203125" style="13" bestFit="1" customWidth="1"/>
    <col min="22" max="22" width="12" style="13" bestFit="1" customWidth="1"/>
    <col min="23" max="23" width="13.33203125" style="13" bestFit="1" customWidth="1"/>
    <col min="24" max="24" width="14.33203125" style="13" bestFit="1" customWidth="1"/>
    <col min="25" max="25" width="13" style="13" bestFit="1" customWidth="1"/>
    <col min="26" max="26" width="19.5" style="13" customWidth="1"/>
    <col min="27" max="27" width="18" style="13" customWidth="1"/>
    <col min="28" max="28" width="24.33203125" style="13" customWidth="1"/>
    <col min="29" max="29" width="16.5" style="10" customWidth="1"/>
    <col min="30" max="30" width="9.5" style="10" bestFit="1" customWidth="1"/>
    <col min="31" max="31" width="15.5" style="10" customWidth="1"/>
    <col min="32" max="16384" width="9.33203125" style="10"/>
  </cols>
  <sheetData>
    <row r="1" spans="1:31" s="7" customFormat="1" ht="27.75" customHeight="1" x14ac:dyDescent="0.2">
      <c r="A1" s="6" t="s">
        <v>38</v>
      </c>
      <c r="B1" s="6" t="s">
        <v>37</v>
      </c>
      <c r="C1" s="7" t="s">
        <v>39</v>
      </c>
      <c r="D1" s="7" t="s">
        <v>40</v>
      </c>
      <c r="E1" s="3" t="s">
        <v>65</v>
      </c>
      <c r="F1" s="3" t="s">
        <v>64</v>
      </c>
      <c r="G1" s="3" t="s">
        <v>66</v>
      </c>
      <c r="H1" s="6" t="s">
        <v>41</v>
      </c>
      <c r="I1" s="6"/>
      <c r="J1" s="6" t="s">
        <v>42</v>
      </c>
      <c r="K1" s="6" t="s">
        <v>43</v>
      </c>
      <c r="L1" s="6" t="s">
        <v>62</v>
      </c>
      <c r="M1" s="6" t="s">
        <v>45</v>
      </c>
      <c r="N1" s="6" t="s">
        <v>44</v>
      </c>
      <c r="O1" s="6" t="s">
        <v>46</v>
      </c>
      <c r="P1" s="6" t="s">
        <v>47</v>
      </c>
      <c r="Q1" s="6" t="s">
        <v>48</v>
      </c>
      <c r="R1" s="6" t="s">
        <v>61</v>
      </c>
      <c r="S1" s="1" t="s">
        <v>58</v>
      </c>
      <c r="T1" s="2" t="s">
        <v>56</v>
      </c>
      <c r="U1" s="6" t="s">
        <v>52</v>
      </c>
      <c r="V1" s="6" t="s">
        <v>53</v>
      </c>
      <c r="W1" s="6" t="s">
        <v>54</v>
      </c>
      <c r="X1" s="6" t="s">
        <v>59</v>
      </c>
      <c r="Y1" s="6" t="s">
        <v>49</v>
      </c>
      <c r="Z1" s="6" t="s">
        <v>50</v>
      </c>
      <c r="AA1" s="6" t="s">
        <v>51</v>
      </c>
      <c r="AB1" s="6" t="s">
        <v>60</v>
      </c>
      <c r="AC1" s="6" t="s">
        <v>63</v>
      </c>
      <c r="AD1" s="7" t="s">
        <v>57</v>
      </c>
      <c r="AE1" s="7" t="s">
        <v>55</v>
      </c>
    </row>
    <row r="2" spans="1:31" ht="24" x14ac:dyDescent="0.2">
      <c r="A2" s="6">
        <v>1</v>
      </c>
      <c r="B2" s="6" t="s">
        <v>3</v>
      </c>
      <c r="C2" s="8">
        <v>89100</v>
      </c>
      <c r="D2" s="9">
        <f>C2/16.161</f>
        <v>5513.2726935214405</v>
      </c>
      <c r="E2" s="10">
        <v>383</v>
      </c>
      <c r="F2" s="3">
        <f>E2*1000</f>
        <v>383000</v>
      </c>
      <c r="G2" s="3">
        <f>C2*F2</f>
        <v>34125300000</v>
      </c>
      <c r="H2" s="6">
        <v>29512</v>
      </c>
      <c r="I2" s="6"/>
      <c r="J2" s="6">
        <f>K2-H2</f>
        <v>16113</v>
      </c>
      <c r="K2" s="6">
        <v>45625</v>
      </c>
      <c r="L2" s="6">
        <f>J2/K2</f>
        <v>0.35316164383561643</v>
      </c>
      <c r="M2" s="6">
        <v>154765</v>
      </c>
      <c r="N2" s="6">
        <v>283291</v>
      </c>
      <c r="O2" s="6">
        <f t="shared" ref="O2:O32" si="0">M2+N2</f>
        <v>438056</v>
      </c>
      <c r="P2" s="6">
        <v>623015</v>
      </c>
      <c r="Q2" s="6">
        <f t="shared" ref="Q2:Q32" si="1">O2+P2</f>
        <v>1061071</v>
      </c>
      <c r="R2" s="6">
        <f t="shared" ref="R2:R32" si="2">O2/Q2</f>
        <v>0.41284324988619991</v>
      </c>
      <c r="S2" s="1">
        <v>154233</v>
      </c>
      <c r="T2" s="4">
        <f>S2/16.161</f>
        <v>9543.5307221087787</v>
      </c>
      <c r="U2" s="6">
        <v>20919</v>
      </c>
      <c r="V2" s="6">
        <v>15519</v>
      </c>
      <c r="W2" s="6">
        <v>36438</v>
      </c>
      <c r="X2" s="6">
        <v>0.42590153136835174</v>
      </c>
      <c r="Y2" s="6">
        <v>779306</v>
      </c>
      <c r="Z2" s="6">
        <v>370048</v>
      </c>
      <c r="AA2" s="6">
        <v>1149354</v>
      </c>
      <c r="AB2" s="6">
        <v>0.32196172806637469</v>
      </c>
      <c r="AC2" s="6">
        <f>(T2-D2)/D2</f>
        <v>0.73101010101010067</v>
      </c>
      <c r="AD2" s="10">
        <f>(AB2-R2)</f>
        <v>-9.0881521819825228E-2</v>
      </c>
      <c r="AE2" s="10">
        <f>(X2-L2)</f>
        <v>7.2739887532735303E-2</v>
      </c>
    </row>
    <row r="3" spans="1:31" x14ac:dyDescent="0.2">
      <c r="A3" s="6">
        <v>2</v>
      </c>
      <c r="B3" s="6" t="s">
        <v>36</v>
      </c>
      <c r="C3" s="8">
        <v>69000</v>
      </c>
      <c r="D3" s="9">
        <f t="shared" ref="D3:D38" si="3">C3/16.161</f>
        <v>4269.5377761277141</v>
      </c>
      <c r="E3" s="11">
        <v>49936</v>
      </c>
      <c r="F3" s="3">
        <f t="shared" ref="F3:F37" si="4">E3*1000</f>
        <v>49936000</v>
      </c>
      <c r="G3" s="3">
        <f t="shared" ref="G3:G37" si="5">C3*F3</f>
        <v>3445584000000</v>
      </c>
      <c r="H3" s="6">
        <v>7198491</v>
      </c>
      <c r="I3" s="6"/>
      <c r="J3" s="6">
        <f>K3-H3</f>
        <v>2397451</v>
      </c>
      <c r="K3" s="6">
        <v>9595942</v>
      </c>
      <c r="L3" s="6">
        <f t="shared" ref="L3:L38" si="6">J3/K3</f>
        <v>0.24984008865414151</v>
      </c>
      <c r="M3" s="6">
        <v>83303918</v>
      </c>
      <c r="N3" s="6">
        <v>48240075</v>
      </c>
      <c r="O3" s="6">
        <f t="shared" si="0"/>
        <v>131543993</v>
      </c>
      <c r="P3" s="6">
        <v>28765966</v>
      </c>
      <c r="Q3" s="6">
        <f t="shared" si="1"/>
        <v>160309959</v>
      </c>
      <c r="R3" s="6">
        <f t="shared" si="2"/>
        <v>0.82056033087750957</v>
      </c>
      <c r="S3" s="1">
        <v>108853</v>
      </c>
      <c r="T3" s="4">
        <f>S3/16.161</f>
        <v>6735.5361673163779</v>
      </c>
      <c r="U3" s="6">
        <v>2337858</v>
      </c>
      <c r="V3" s="6">
        <v>2262229</v>
      </c>
      <c r="W3" s="6">
        <v>4600087</v>
      </c>
      <c r="X3" s="6">
        <v>0.49177961199429487</v>
      </c>
      <c r="Y3" s="6">
        <v>21745862</v>
      </c>
      <c r="Z3" s="6">
        <v>84609259</v>
      </c>
      <c r="AA3" s="6">
        <v>106355121</v>
      </c>
      <c r="AB3" s="6">
        <v>0.79553535555659793</v>
      </c>
      <c r="AC3" s="6">
        <f>(T3-D3)/D3</f>
        <v>0.57757971014492759</v>
      </c>
      <c r="AD3" s="10">
        <f>(AB3-R3)</f>
        <v>-2.5024975320911635E-2</v>
      </c>
      <c r="AE3" s="10">
        <f>(X3-L3)</f>
        <v>0.24193952334015337</v>
      </c>
    </row>
    <row r="4" spans="1:31" ht="24" x14ac:dyDescent="0.2">
      <c r="A4" s="6">
        <v>3</v>
      </c>
      <c r="B4" s="6" t="s">
        <v>4</v>
      </c>
      <c r="C4" s="8">
        <v>73540</v>
      </c>
      <c r="D4" s="9">
        <f t="shared" si="3"/>
        <v>4550.4609863251035</v>
      </c>
      <c r="E4" s="11">
        <v>1399</v>
      </c>
      <c r="F4" s="3">
        <f t="shared" si="4"/>
        <v>1399000</v>
      </c>
      <c r="G4" s="3">
        <f t="shared" si="5"/>
        <v>102882460000</v>
      </c>
      <c r="H4" s="6">
        <v>440532</v>
      </c>
      <c r="I4" s="6"/>
      <c r="J4" s="6">
        <f>K4-H4</f>
        <v>23226</v>
      </c>
      <c r="K4" s="6">
        <v>463758</v>
      </c>
      <c r="L4" s="6">
        <f t="shared" si="6"/>
        <v>5.0082154917004129E-2</v>
      </c>
      <c r="M4" s="6">
        <v>523</v>
      </c>
      <c r="N4" s="6">
        <v>26870</v>
      </c>
      <c r="O4" s="6">
        <f t="shared" si="0"/>
        <v>27393</v>
      </c>
      <c r="P4" s="6">
        <v>1179922</v>
      </c>
      <c r="Q4" s="6">
        <f t="shared" si="1"/>
        <v>1207315</v>
      </c>
      <c r="R4" s="6">
        <f t="shared" si="2"/>
        <v>2.2689190476387688E-2</v>
      </c>
      <c r="S4" s="1">
        <v>99570</v>
      </c>
      <c r="T4" s="4">
        <f t="shared" ref="T4:T37" si="7">S4/16.161</f>
        <v>6161.1286430295149</v>
      </c>
      <c r="U4" s="6">
        <v>332234</v>
      </c>
      <c r="V4" s="6">
        <v>6987</v>
      </c>
      <c r="W4" s="6">
        <v>339221</v>
      </c>
      <c r="X4" s="6">
        <v>2.0597191801215137E-2</v>
      </c>
      <c r="Y4" s="6">
        <v>1472580</v>
      </c>
      <c r="Z4" s="6">
        <v>1755</v>
      </c>
      <c r="AA4" s="6">
        <v>1474335</v>
      </c>
      <c r="AB4" s="6">
        <v>1.1903671824924458E-3</v>
      </c>
      <c r="AC4" s="6">
        <f>(T4-D4)/D4</f>
        <v>0.3539570301876529</v>
      </c>
      <c r="AD4" s="10">
        <f>(AB4-R4)</f>
        <v>-2.1498823293895242E-2</v>
      </c>
      <c r="AE4" s="10">
        <f>(X4-L4)</f>
        <v>-2.9484963115788992E-2</v>
      </c>
    </row>
    <row r="5" spans="1:31" x14ac:dyDescent="0.2">
      <c r="A5" s="6">
        <v>4</v>
      </c>
      <c r="B5" s="6" t="s">
        <v>5</v>
      </c>
      <c r="C5" s="8">
        <v>41142</v>
      </c>
      <c r="D5" s="9">
        <f t="shared" si="3"/>
        <v>2545.7583070354553</v>
      </c>
      <c r="E5" s="11">
        <v>31598</v>
      </c>
      <c r="F5" s="3">
        <f t="shared" si="4"/>
        <v>31598000</v>
      </c>
      <c r="G5" s="3">
        <f t="shared" si="5"/>
        <v>1300004916000</v>
      </c>
      <c r="H5" s="6">
        <v>9911702</v>
      </c>
      <c r="I5" s="6"/>
      <c r="J5" s="6">
        <f>K5-H5</f>
        <v>395902</v>
      </c>
      <c r="K5" s="6">
        <v>10307604</v>
      </c>
      <c r="L5" s="6">
        <f t="shared" si="6"/>
        <v>3.8408732038987918E-2</v>
      </c>
      <c r="M5" s="6">
        <v>16082</v>
      </c>
      <c r="N5" s="6">
        <v>999207</v>
      </c>
      <c r="O5" s="6">
        <f t="shared" si="0"/>
        <v>1015289</v>
      </c>
      <c r="P5" s="6">
        <v>18718209</v>
      </c>
      <c r="Q5" s="6">
        <f t="shared" si="1"/>
        <v>19733498</v>
      </c>
      <c r="R5" s="6">
        <f t="shared" si="2"/>
        <v>5.1450026751465962E-2</v>
      </c>
      <c r="S5" s="1">
        <v>59943</v>
      </c>
      <c r="T5" s="4">
        <f t="shared" si="7"/>
        <v>3709.1145349916465</v>
      </c>
      <c r="U5" s="6">
        <v>10140290</v>
      </c>
      <c r="V5" s="6">
        <v>768949</v>
      </c>
      <c r="W5" s="6">
        <v>10909239</v>
      </c>
      <c r="X5" s="6">
        <v>7.0486034818744006E-2</v>
      </c>
      <c r="Y5" s="6">
        <v>33105572</v>
      </c>
      <c r="Z5" s="6">
        <v>660071</v>
      </c>
      <c r="AA5" s="6">
        <v>33765643</v>
      </c>
      <c r="AB5" s="6">
        <v>1.9548598556230663E-2</v>
      </c>
      <c r="AC5" s="6">
        <f>(T5-D5)/D5</f>
        <v>0.4569782703806331</v>
      </c>
      <c r="AD5" s="10">
        <f>(AB5-R5)</f>
        <v>-3.1901428195235296E-2</v>
      </c>
      <c r="AE5" s="10">
        <f>(X5-L5)</f>
        <v>3.2077302779756088E-2</v>
      </c>
    </row>
    <row r="6" spans="1:31" x14ac:dyDescent="0.2">
      <c r="A6" s="6">
        <v>5</v>
      </c>
      <c r="B6" s="6" t="s">
        <v>6</v>
      </c>
      <c r="C6" s="8">
        <v>21750</v>
      </c>
      <c r="D6" s="9">
        <f t="shared" si="3"/>
        <v>1345.8325598663448</v>
      </c>
      <c r="E6" s="11">
        <v>106115</v>
      </c>
      <c r="F6" s="3">
        <f t="shared" si="4"/>
        <v>106115000</v>
      </c>
      <c r="G6" s="3">
        <f t="shared" si="5"/>
        <v>2308001250000</v>
      </c>
      <c r="H6" s="6">
        <v>8756401</v>
      </c>
      <c r="I6" s="6"/>
      <c r="J6" s="6">
        <f>K6-H6</f>
        <v>3475122</v>
      </c>
      <c r="K6" s="6">
        <v>12231523</v>
      </c>
      <c r="L6" s="6">
        <f t="shared" si="6"/>
        <v>0.28411196218165147</v>
      </c>
      <c r="M6" s="6">
        <v>389386</v>
      </c>
      <c r="N6" s="6">
        <v>4622283</v>
      </c>
      <c r="O6" s="6">
        <f t="shared" si="0"/>
        <v>5011669</v>
      </c>
      <c r="P6" s="6">
        <v>7224050</v>
      </c>
      <c r="Q6" s="6">
        <f t="shared" si="1"/>
        <v>12235719</v>
      </c>
      <c r="R6" s="6">
        <f t="shared" si="2"/>
        <v>0.40959333897746425</v>
      </c>
      <c r="S6" s="1">
        <v>29092</v>
      </c>
      <c r="T6" s="4">
        <f t="shared" si="7"/>
        <v>1800.1361301899633</v>
      </c>
      <c r="U6" s="6">
        <v>11297513</v>
      </c>
      <c r="V6" s="6">
        <v>4100467</v>
      </c>
      <c r="W6" s="6">
        <v>15397980</v>
      </c>
      <c r="X6" s="6">
        <v>0.26629902104042219</v>
      </c>
      <c r="Y6" s="6">
        <v>8274756</v>
      </c>
      <c r="Z6" s="6">
        <v>7397543</v>
      </c>
      <c r="AA6" s="6">
        <v>15672299</v>
      </c>
      <c r="AB6" s="6">
        <v>0.47201390172558599</v>
      </c>
      <c r="AC6" s="6">
        <f>(T6-D6)/D6</f>
        <v>0.33756321839080455</v>
      </c>
      <c r="AD6" s="10">
        <f>(AB6-R6)</f>
        <v>6.2420562748121744E-2</v>
      </c>
      <c r="AE6" s="10">
        <f>(X6-L6)</f>
        <v>-1.7812941141229277E-2</v>
      </c>
    </row>
    <row r="7" spans="1:31" x14ac:dyDescent="0.2">
      <c r="A7" s="6">
        <v>6</v>
      </c>
      <c r="B7" s="6" t="s">
        <v>7</v>
      </c>
      <c r="C7" s="8">
        <v>158967</v>
      </c>
      <c r="D7" s="9">
        <f t="shared" si="3"/>
        <v>9836.4581399665858</v>
      </c>
      <c r="E7" s="11">
        <v>1072</v>
      </c>
      <c r="F7" s="3">
        <f t="shared" si="4"/>
        <v>1072000</v>
      </c>
      <c r="G7" s="3">
        <f t="shared" si="5"/>
        <v>170412624000</v>
      </c>
      <c r="H7" s="6">
        <v>1734</v>
      </c>
      <c r="I7" s="6"/>
      <c r="J7" s="6">
        <f>K7-H7</f>
        <v>7228</v>
      </c>
      <c r="K7" s="6">
        <v>8962</v>
      </c>
      <c r="L7" s="6">
        <f t="shared" si="6"/>
        <v>0.80651640258870783</v>
      </c>
      <c r="M7" s="6">
        <v>82011</v>
      </c>
      <c r="N7" s="6">
        <v>24122</v>
      </c>
      <c r="O7" s="6">
        <f t="shared" si="0"/>
        <v>106133</v>
      </c>
      <c r="P7" s="6">
        <v>1823</v>
      </c>
      <c r="Q7" s="6">
        <f t="shared" si="1"/>
        <v>107956</v>
      </c>
      <c r="R7" s="6">
        <f t="shared" si="2"/>
        <v>0.98311349068138876</v>
      </c>
      <c r="S7" s="1">
        <v>227231</v>
      </c>
      <c r="T7" s="4">
        <f t="shared" si="7"/>
        <v>14060.454179815604</v>
      </c>
      <c r="U7" s="6">
        <v>4438</v>
      </c>
      <c r="V7" s="6">
        <v>9002</v>
      </c>
      <c r="W7" s="6">
        <v>13440</v>
      </c>
      <c r="X7" s="6">
        <v>0.66979166666666667</v>
      </c>
      <c r="Y7" s="6">
        <v>2322</v>
      </c>
      <c r="Z7" s="6">
        <v>41162</v>
      </c>
      <c r="AA7" s="6">
        <v>43484</v>
      </c>
      <c r="AB7" s="6">
        <v>0.94660104866157668</v>
      </c>
      <c r="AC7" s="6">
        <f>(T7-D7)/D7</f>
        <v>0.42942245874930013</v>
      </c>
      <c r="AD7" s="10">
        <f>(AB7-R7)</f>
        <v>-3.6512442019812075E-2</v>
      </c>
      <c r="AE7" s="10">
        <f>(X7-L7)</f>
        <v>-0.13672473592204115</v>
      </c>
    </row>
    <row r="8" spans="1:31" x14ac:dyDescent="0.2">
      <c r="A8" s="6">
        <v>7</v>
      </c>
      <c r="B8" s="6" t="s">
        <v>8</v>
      </c>
      <c r="C8" s="8">
        <v>55177</v>
      </c>
      <c r="D8" s="9">
        <f t="shared" si="3"/>
        <v>3414.2070416434622</v>
      </c>
      <c r="E8" s="11">
        <v>25950</v>
      </c>
      <c r="F8" s="3">
        <f t="shared" si="4"/>
        <v>25950000</v>
      </c>
      <c r="G8" s="3">
        <f t="shared" si="5"/>
        <v>1431843150000</v>
      </c>
      <c r="H8" s="6">
        <v>9636737</v>
      </c>
      <c r="I8" s="6"/>
      <c r="J8" s="6">
        <f>K8-H8</f>
        <v>178159</v>
      </c>
      <c r="K8" s="6">
        <v>9814896</v>
      </c>
      <c r="L8" s="6">
        <f t="shared" si="6"/>
        <v>1.8151898909575814E-2</v>
      </c>
      <c r="M8" s="6">
        <v>5478250</v>
      </c>
      <c r="N8" s="6">
        <v>7533455</v>
      </c>
      <c r="O8" s="6">
        <f t="shared" si="0"/>
        <v>13011705</v>
      </c>
      <c r="P8" s="6">
        <v>6050309</v>
      </c>
      <c r="Q8" s="6">
        <f t="shared" si="1"/>
        <v>19062014</v>
      </c>
      <c r="R8" s="6">
        <f t="shared" si="2"/>
        <v>0.68259864881014143</v>
      </c>
      <c r="S8" s="1">
        <v>75438</v>
      </c>
      <c r="T8" s="4">
        <f t="shared" si="7"/>
        <v>4667.9042138481527</v>
      </c>
      <c r="U8" s="6">
        <v>9716929</v>
      </c>
      <c r="V8" s="6">
        <v>267025</v>
      </c>
      <c r="W8" s="6">
        <v>9983954</v>
      </c>
      <c r="X8" s="6">
        <v>2.6745415694022629E-2</v>
      </c>
      <c r="Y8" s="6">
        <v>8388853</v>
      </c>
      <c r="Z8" s="6">
        <v>10123882</v>
      </c>
      <c r="AA8" s="6">
        <v>18512735</v>
      </c>
      <c r="AB8" s="6">
        <v>0.54686041797713847</v>
      </c>
      <c r="AC8" s="6">
        <f>(T8-D8)/D8</f>
        <v>0.36720010149156362</v>
      </c>
      <c r="AD8" s="10">
        <f>(AB8-R8)</f>
        <v>-0.13573823083300296</v>
      </c>
      <c r="AE8" s="10">
        <f>(X8-L8)</f>
        <v>8.5935167844468155E-3</v>
      </c>
    </row>
    <row r="9" spans="1:31" ht="24" x14ac:dyDescent="0.2">
      <c r="A9" s="6">
        <v>8</v>
      </c>
      <c r="B9" s="6" t="s">
        <v>9</v>
      </c>
      <c r="D9" s="9"/>
      <c r="E9" s="10">
        <v>365</v>
      </c>
      <c r="F9" s="3">
        <f t="shared" si="4"/>
        <v>365000</v>
      </c>
      <c r="G9" s="3">
        <f t="shared" si="5"/>
        <v>0</v>
      </c>
      <c r="H9" s="6">
        <v>41170</v>
      </c>
      <c r="I9" s="6"/>
      <c r="J9" s="6">
        <f>K9-H9</f>
        <v>700</v>
      </c>
      <c r="K9" s="6">
        <v>41870</v>
      </c>
      <c r="L9" s="6">
        <f t="shared" si="6"/>
        <v>1.6718414139001672E-2</v>
      </c>
      <c r="M9" s="6">
        <v>0</v>
      </c>
      <c r="N9" s="6">
        <v>0</v>
      </c>
      <c r="O9" s="6">
        <f t="shared" si="0"/>
        <v>0</v>
      </c>
      <c r="P9" s="6">
        <v>79673</v>
      </c>
      <c r="Q9" s="6">
        <f t="shared" si="1"/>
        <v>79673</v>
      </c>
      <c r="R9" s="6">
        <f t="shared" si="2"/>
        <v>0</v>
      </c>
      <c r="S9" s="1"/>
      <c r="T9" s="4"/>
      <c r="U9" s="6">
        <v>38566</v>
      </c>
      <c r="V9" s="6">
        <v>1170</v>
      </c>
      <c r="W9" s="6">
        <v>39736</v>
      </c>
      <c r="X9" s="6">
        <v>2.9444332595127843E-2</v>
      </c>
      <c r="Y9" s="6">
        <v>87883</v>
      </c>
      <c r="Z9" s="6">
        <v>141</v>
      </c>
      <c r="AA9" s="6">
        <v>88024</v>
      </c>
      <c r="AB9" s="6">
        <v>1.6018358629464691E-3</v>
      </c>
      <c r="AC9" s="6"/>
      <c r="AD9" s="10">
        <f>(AB9-R9)</f>
        <v>1.6018358629464691E-3</v>
      </c>
      <c r="AE9" s="10">
        <f>(X9-L9)</f>
        <v>1.2725918456126171E-2</v>
      </c>
    </row>
    <row r="10" spans="1:31" x14ac:dyDescent="0.2">
      <c r="A10" s="6">
        <v>9</v>
      </c>
      <c r="B10" s="6" t="s">
        <v>10</v>
      </c>
      <c r="D10" s="9"/>
      <c r="E10" s="10">
        <v>260</v>
      </c>
      <c r="F10" s="3">
        <f t="shared" si="4"/>
        <v>260000</v>
      </c>
      <c r="G10" s="3">
        <f t="shared" si="5"/>
        <v>0</v>
      </c>
      <c r="H10" s="6">
        <v>1955</v>
      </c>
      <c r="I10" s="6"/>
      <c r="J10" s="6">
        <f>K10-H10</f>
        <v>141</v>
      </c>
      <c r="K10" s="6">
        <v>2096</v>
      </c>
      <c r="L10" s="6">
        <f t="shared" si="6"/>
        <v>6.7270992366412208E-2</v>
      </c>
      <c r="M10" s="6">
        <v>0</v>
      </c>
      <c r="N10" s="6">
        <v>0</v>
      </c>
      <c r="O10" s="6">
        <f t="shared" si="0"/>
        <v>0</v>
      </c>
      <c r="P10" s="6">
        <v>27200</v>
      </c>
      <c r="Q10" s="6">
        <f t="shared" si="1"/>
        <v>27200</v>
      </c>
      <c r="R10" s="6">
        <f t="shared" si="2"/>
        <v>0</v>
      </c>
      <c r="S10" s="1"/>
      <c r="T10" s="4"/>
      <c r="U10" s="6">
        <v>1596</v>
      </c>
      <c r="V10" s="6">
        <v>244</v>
      </c>
      <c r="W10" s="6">
        <v>1840</v>
      </c>
      <c r="X10" s="6">
        <v>0.13260869565217392</v>
      </c>
      <c r="Y10" s="6">
        <v>18086</v>
      </c>
      <c r="Z10" s="6">
        <v>18</v>
      </c>
      <c r="AA10" s="6">
        <v>18104</v>
      </c>
      <c r="AB10" s="6">
        <v>9.9425541316836051E-4</v>
      </c>
      <c r="AC10" s="6"/>
      <c r="AD10" s="10">
        <f>(AB10-R10)</f>
        <v>9.9425541316836051E-4</v>
      </c>
      <c r="AE10" s="10">
        <f>(X10-L10)</f>
        <v>6.5337703285761717E-2</v>
      </c>
    </row>
    <row r="11" spans="1:31" x14ac:dyDescent="0.2">
      <c r="A11" s="6">
        <v>25</v>
      </c>
      <c r="B11" s="6" t="s">
        <v>0</v>
      </c>
      <c r="C11" s="8">
        <v>185001</v>
      </c>
      <c r="D11" s="9">
        <f t="shared" si="3"/>
        <v>11447.373306107294</v>
      </c>
      <c r="E11" s="11">
        <v>17166</v>
      </c>
      <c r="F11" s="3">
        <f t="shared" si="4"/>
        <v>17166000</v>
      </c>
      <c r="G11" s="3">
        <f t="shared" si="5"/>
        <v>3175727166000</v>
      </c>
      <c r="H11" s="6">
        <v>25446</v>
      </c>
      <c r="I11" s="6"/>
      <c r="J11" s="6">
        <f>K11-H11</f>
        <v>60987</v>
      </c>
      <c r="K11" s="6">
        <v>86433</v>
      </c>
      <c r="L11" s="6">
        <f t="shared" si="6"/>
        <v>0.70559855610704247</v>
      </c>
      <c r="M11" s="6">
        <v>10</v>
      </c>
      <c r="N11" s="6">
        <v>4193</v>
      </c>
      <c r="O11" s="6">
        <f t="shared" si="0"/>
        <v>4203</v>
      </c>
      <c r="P11" s="6">
        <v>37151</v>
      </c>
      <c r="Q11" s="6">
        <f t="shared" si="1"/>
        <v>41354</v>
      </c>
      <c r="R11" s="6">
        <f>O11/Q11</f>
        <v>0.1016346665376989</v>
      </c>
      <c r="S11" s="1">
        <v>257597</v>
      </c>
      <c r="T11" s="4">
        <f t="shared" si="7"/>
        <v>15939.422065466244</v>
      </c>
      <c r="U11" s="6">
        <v>25446</v>
      </c>
      <c r="V11" s="6">
        <v>60987</v>
      </c>
      <c r="W11" s="6">
        <v>86433</v>
      </c>
      <c r="X11" s="6">
        <v>0.70559855610704247</v>
      </c>
      <c r="Y11" s="6">
        <v>37151</v>
      </c>
      <c r="Z11" s="6">
        <v>4203</v>
      </c>
      <c r="AA11" s="6">
        <v>41354</v>
      </c>
      <c r="AB11" s="6">
        <v>0.1016346665376989</v>
      </c>
      <c r="AC11" s="6">
        <f>(T11-D11)/D11</f>
        <v>0.39240868968275844</v>
      </c>
      <c r="AD11" s="10">
        <f>(AB11-R11)</f>
        <v>0</v>
      </c>
      <c r="AE11" s="10">
        <f>(X11-L11)</f>
        <v>0</v>
      </c>
    </row>
    <row r="12" spans="1:31" x14ac:dyDescent="0.2">
      <c r="A12" s="6">
        <v>10</v>
      </c>
      <c r="B12" s="6" t="s">
        <v>11</v>
      </c>
      <c r="C12" s="8">
        <v>259444</v>
      </c>
      <c r="D12" s="9">
        <f t="shared" si="3"/>
        <v>16053.709547676504</v>
      </c>
      <c r="E12" s="11">
        <v>1469</v>
      </c>
      <c r="F12" s="3">
        <f t="shared" si="4"/>
        <v>1469000</v>
      </c>
      <c r="G12" s="3">
        <f t="shared" si="5"/>
        <v>381123236000</v>
      </c>
      <c r="H12" s="6">
        <v>39954</v>
      </c>
      <c r="I12" s="6"/>
      <c r="J12" s="6">
        <f>K12-H12</f>
        <v>17526</v>
      </c>
      <c r="K12" s="6">
        <v>57480</v>
      </c>
      <c r="L12" s="6">
        <f t="shared" si="6"/>
        <v>0.30490605427974948</v>
      </c>
      <c r="M12" s="6">
        <v>83797</v>
      </c>
      <c r="N12" s="6">
        <v>76868</v>
      </c>
      <c r="O12" s="6">
        <f t="shared" si="0"/>
        <v>160665</v>
      </c>
      <c r="P12" s="6">
        <v>130625</v>
      </c>
      <c r="Q12" s="6">
        <f t="shared" si="1"/>
        <v>291290</v>
      </c>
      <c r="R12" s="6">
        <f t="shared" si="2"/>
        <v>0.55156373373613921</v>
      </c>
      <c r="S12" s="1">
        <v>308753</v>
      </c>
      <c r="T12" s="4">
        <f t="shared" si="7"/>
        <v>19104.820246271887</v>
      </c>
      <c r="U12" s="6">
        <v>32718</v>
      </c>
      <c r="V12" s="6">
        <v>27529</v>
      </c>
      <c r="W12" s="6">
        <v>60247</v>
      </c>
      <c r="X12" s="6">
        <v>0.45693561505137187</v>
      </c>
      <c r="Y12" s="6">
        <v>144204</v>
      </c>
      <c r="Z12" s="6">
        <v>203561</v>
      </c>
      <c r="AA12" s="6">
        <v>347765</v>
      </c>
      <c r="AB12" s="6">
        <v>0.585340675456127</v>
      </c>
      <c r="AC12" s="6">
        <f>(T12-D12)/D12</f>
        <v>0.19005642836218986</v>
      </c>
      <c r="AD12" s="10">
        <f>(AB12-R12)</f>
        <v>3.3776941719987796E-2</v>
      </c>
      <c r="AE12" s="10">
        <f>(X12-L12)</f>
        <v>0.15202956077162239</v>
      </c>
    </row>
    <row r="13" spans="1:31" x14ac:dyDescent="0.2">
      <c r="A13" s="6">
        <v>11</v>
      </c>
      <c r="B13" s="6" t="s">
        <v>12</v>
      </c>
      <c r="C13" s="8">
        <v>87481</v>
      </c>
      <c r="D13" s="9">
        <f t="shared" si="3"/>
        <v>5413.093249180125</v>
      </c>
      <c r="E13" s="11">
        <v>61383</v>
      </c>
      <c r="F13" s="3">
        <f t="shared" si="4"/>
        <v>61383000</v>
      </c>
      <c r="G13" s="3">
        <f t="shared" si="5"/>
        <v>5369846223000</v>
      </c>
      <c r="H13" s="6">
        <v>8057250</v>
      </c>
      <c r="I13" s="6"/>
      <c r="J13" s="6">
        <f>K13-H13</f>
        <v>1926703</v>
      </c>
      <c r="K13" s="6">
        <v>9983953</v>
      </c>
      <c r="L13" s="6">
        <f t="shared" si="6"/>
        <v>0.19297997496582767</v>
      </c>
      <c r="M13" s="6">
        <v>4544604</v>
      </c>
      <c r="N13" s="6">
        <v>4188608</v>
      </c>
      <c r="O13" s="6">
        <f t="shared" si="0"/>
        <v>8733212</v>
      </c>
      <c r="P13" s="6">
        <v>4826621</v>
      </c>
      <c r="Q13" s="6">
        <f t="shared" si="1"/>
        <v>13559833</v>
      </c>
      <c r="R13" s="6">
        <f t="shared" si="2"/>
        <v>0.64405011477648733</v>
      </c>
      <c r="S13" s="1">
        <v>154887</v>
      </c>
      <c r="T13" s="4">
        <f t="shared" si="7"/>
        <v>9583.9985149433815</v>
      </c>
      <c r="U13" s="6">
        <v>6226448</v>
      </c>
      <c r="V13" s="6">
        <v>3407189</v>
      </c>
      <c r="W13" s="6">
        <v>9633637</v>
      </c>
      <c r="X13" s="6">
        <v>0.35367629068855305</v>
      </c>
      <c r="Y13" s="6">
        <v>4192137</v>
      </c>
      <c r="Z13" s="6">
        <v>17547530</v>
      </c>
      <c r="AA13" s="6">
        <v>21739667</v>
      </c>
      <c r="AB13" s="6">
        <v>0.80716645751749561</v>
      </c>
      <c r="AC13" s="6">
        <f>(T13-D13)/D13</f>
        <v>0.77052159897577743</v>
      </c>
      <c r="AD13" s="10">
        <f>(AB13-R13)</f>
        <v>0.16311634274100828</v>
      </c>
      <c r="AE13" s="10">
        <f>(X13-L13)</f>
        <v>0.16069631572272539</v>
      </c>
    </row>
    <row r="14" spans="1:31" x14ac:dyDescent="0.2">
      <c r="A14" s="6">
        <v>12</v>
      </c>
      <c r="B14" s="6" t="s">
        <v>13</v>
      </c>
      <c r="C14" s="8">
        <v>106085</v>
      </c>
      <c r="D14" s="9">
        <f t="shared" si="3"/>
        <v>6564.2596373986753</v>
      </c>
      <c r="E14" s="11">
        <v>25772</v>
      </c>
      <c r="F14" s="3">
        <f t="shared" si="4"/>
        <v>25772000</v>
      </c>
      <c r="G14" s="3">
        <f t="shared" si="5"/>
        <v>2734022620000</v>
      </c>
      <c r="H14" s="6">
        <v>812013</v>
      </c>
      <c r="I14" s="6"/>
      <c r="J14" s="6">
        <f>K14-H14</f>
        <v>996103</v>
      </c>
      <c r="K14" s="6">
        <v>1808116</v>
      </c>
      <c r="L14" s="6">
        <f t="shared" si="6"/>
        <v>0.55090657900267459</v>
      </c>
      <c r="M14" s="6">
        <v>20499007</v>
      </c>
      <c r="N14" s="6">
        <v>21279002</v>
      </c>
      <c r="O14" s="6">
        <f t="shared" si="0"/>
        <v>41778009</v>
      </c>
      <c r="P14" s="6">
        <v>227015</v>
      </c>
      <c r="Q14" s="6">
        <f t="shared" si="1"/>
        <v>42005024</v>
      </c>
      <c r="R14" s="6">
        <f t="shared" si="2"/>
        <v>0.9945955274302426</v>
      </c>
      <c r="S14" s="1">
        <v>169604</v>
      </c>
      <c r="T14" s="4">
        <f t="shared" si="7"/>
        <v>10494.647608440071</v>
      </c>
      <c r="U14" s="6">
        <v>949541</v>
      </c>
      <c r="V14" s="6">
        <v>979141</v>
      </c>
      <c r="W14" s="6">
        <v>1928682</v>
      </c>
      <c r="X14" s="6">
        <v>0.5076736341190512</v>
      </c>
      <c r="Y14" s="6">
        <v>413053</v>
      </c>
      <c r="Z14" s="6">
        <v>45307263</v>
      </c>
      <c r="AA14" s="6">
        <v>45720316</v>
      </c>
      <c r="AB14" s="6">
        <v>0.99096565736772246</v>
      </c>
      <c r="AC14" s="6">
        <f>(T14-D14)/D14</f>
        <v>0.59875571475703449</v>
      </c>
      <c r="AD14" s="10">
        <f>(AB14-R14)</f>
        <v>-3.6298700625201352E-3</v>
      </c>
      <c r="AE14" s="10">
        <f>(X14-L14)</f>
        <v>-4.3232944883623392E-2</v>
      </c>
    </row>
    <row r="15" spans="1:31" x14ac:dyDescent="0.2">
      <c r="A15" s="6">
        <v>13</v>
      </c>
      <c r="B15" s="6" t="s">
        <v>14</v>
      </c>
      <c r="C15" s="8">
        <v>87721</v>
      </c>
      <c r="D15" s="9">
        <f t="shared" si="3"/>
        <v>5427.9438153579604</v>
      </c>
      <c r="E15" s="11">
        <v>6923</v>
      </c>
      <c r="F15" s="3">
        <f t="shared" si="4"/>
        <v>6923000</v>
      </c>
      <c r="G15" s="3">
        <f t="shared" si="5"/>
        <v>607292483000</v>
      </c>
      <c r="H15" s="6">
        <v>1165331</v>
      </c>
      <c r="I15" s="6"/>
      <c r="J15" s="6">
        <f>K15-H15</f>
        <v>983928</v>
      </c>
      <c r="K15" s="6">
        <v>2149259</v>
      </c>
      <c r="L15" s="6">
        <f t="shared" si="6"/>
        <v>0.45779871109065962</v>
      </c>
      <c r="M15" s="6">
        <v>220068</v>
      </c>
      <c r="N15" s="6">
        <v>494790</v>
      </c>
      <c r="O15" s="6">
        <f t="shared" si="0"/>
        <v>714858</v>
      </c>
      <c r="P15" s="6">
        <v>253662</v>
      </c>
      <c r="Q15" s="6">
        <f t="shared" si="1"/>
        <v>968520</v>
      </c>
      <c r="R15" s="6">
        <f t="shared" si="2"/>
        <v>0.7380931730888366</v>
      </c>
      <c r="S15" s="1">
        <v>136292</v>
      </c>
      <c r="T15" s="4">
        <f t="shared" si="7"/>
        <v>8433.3890229565004</v>
      </c>
      <c r="U15" s="6">
        <v>759082</v>
      </c>
      <c r="V15" s="6">
        <v>1068935</v>
      </c>
      <c r="W15" s="6">
        <v>1828017</v>
      </c>
      <c r="X15" s="6">
        <v>0.58475112649390026</v>
      </c>
      <c r="Y15" s="6">
        <v>310413</v>
      </c>
      <c r="Z15" s="6">
        <v>991475</v>
      </c>
      <c r="AA15" s="6">
        <v>1301888</v>
      </c>
      <c r="AB15" s="6">
        <v>0.76156704724215907</v>
      </c>
      <c r="AC15" s="6">
        <f>(T15-D15)/D15</f>
        <v>0.55369865824603015</v>
      </c>
      <c r="AD15" s="10">
        <f>(AB15-R15)</f>
        <v>2.3473874153322472E-2</v>
      </c>
      <c r="AE15" s="10">
        <f>(X15-L15)</f>
        <v>0.12695241540324065</v>
      </c>
    </row>
    <row r="16" spans="1:31" x14ac:dyDescent="0.2">
      <c r="A16" s="6">
        <v>14</v>
      </c>
      <c r="B16" s="6" t="s">
        <v>15</v>
      </c>
      <c r="C16" s="8">
        <v>51775</v>
      </c>
      <c r="D16" s="9">
        <f t="shared" si="3"/>
        <v>3203.7002660726439</v>
      </c>
      <c r="E16" s="11">
        <v>12393</v>
      </c>
      <c r="F16" s="3">
        <f t="shared" si="4"/>
        <v>12393000</v>
      </c>
      <c r="G16" s="3">
        <f t="shared" si="5"/>
        <v>641647575000</v>
      </c>
      <c r="H16" s="6">
        <v>1328639</v>
      </c>
      <c r="I16" s="6"/>
      <c r="J16" s="6">
        <f>K16-H16</f>
        <v>1469687</v>
      </c>
      <c r="K16" s="6">
        <v>2798326</v>
      </c>
      <c r="L16" s="6">
        <f t="shared" si="6"/>
        <v>0.52520221017851387</v>
      </c>
      <c r="M16" s="6">
        <v>132627</v>
      </c>
      <c r="N16" s="6">
        <v>4813215</v>
      </c>
      <c r="O16" s="6">
        <f t="shared" si="0"/>
        <v>4945842</v>
      </c>
      <c r="P16" s="6">
        <v>3188505</v>
      </c>
      <c r="Q16" s="6">
        <f t="shared" si="1"/>
        <v>8134347</v>
      </c>
      <c r="R16" s="6">
        <f t="shared" si="2"/>
        <v>0.60801954969464667</v>
      </c>
      <c r="S16" s="1">
        <v>69183</v>
      </c>
      <c r="T16" s="4">
        <f t="shared" si="7"/>
        <v>4280.8613328383144</v>
      </c>
      <c r="U16" s="6">
        <v>1096013</v>
      </c>
      <c r="V16" s="6">
        <v>1443227</v>
      </c>
      <c r="W16" s="6">
        <v>2539240</v>
      </c>
      <c r="X16" s="6">
        <v>0.56836966966493907</v>
      </c>
      <c r="Y16" s="6">
        <v>2261036</v>
      </c>
      <c r="Z16" s="6">
        <v>5026828</v>
      </c>
      <c r="AA16" s="6">
        <v>7287864</v>
      </c>
      <c r="AB16" s="6">
        <v>0.68975326652637869</v>
      </c>
      <c r="AC16" s="6">
        <f>(T16-D16)/D16</f>
        <v>0.33622404635441822</v>
      </c>
      <c r="AD16" s="10">
        <f>(AB16-R16)</f>
        <v>8.1733716831732028E-2</v>
      </c>
      <c r="AE16" s="10">
        <f>(X16-L16)</f>
        <v>4.3167459486425197E-2</v>
      </c>
    </row>
    <row r="17" spans="1:31" x14ac:dyDescent="0.2">
      <c r="A17" s="6">
        <v>15</v>
      </c>
      <c r="B17" s="6" t="s">
        <v>16</v>
      </c>
      <c r="C17" s="8">
        <v>41254</v>
      </c>
      <c r="D17" s="9">
        <f t="shared" si="3"/>
        <v>2552.6885712517787</v>
      </c>
      <c r="E17" s="11">
        <v>33551</v>
      </c>
      <c r="F17" s="3">
        <f t="shared" si="4"/>
        <v>33551000</v>
      </c>
      <c r="G17" s="3">
        <f t="shared" si="5"/>
        <v>1384112954000</v>
      </c>
      <c r="H17" s="6">
        <v>8473910</v>
      </c>
      <c r="I17" s="6"/>
      <c r="J17" s="6">
        <f>K17-H17</f>
        <v>256173</v>
      </c>
      <c r="K17" s="6">
        <v>8730083</v>
      </c>
      <c r="L17" s="6">
        <f t="shared" si="6"/>
        <v>2.9343707270595251E-2</v>
      </c>
      <c r="M17" s="6">
        <v>109277</v>
      </c>
      <c r="N17" s="6">
        <v>2415204</v>
      </c>
      <c r="O17" s="6">
        <f t="shared" si="0"/>
        <v>2524481</v>
      </c>
      <c r="P17" s="6">
        <v>10362270</v>
      </c>
      <c r="Q17" s="6">
        <f t="shared" si="1"/>
        <v>12886751</v>
      </c>
      <c r="R17" s="6">
        <f t="shared" si="2"/>
        <v>0.19589739880905591</v>
      </c>
      <c r="S17" s="1">
        <v>56133</v>
      </c>
      <c r="T17" s="4">
        <f t="shared" si="7"/>
        <v>3473.361796918507</v>
      </c>
      <c r="U17" s="6">
        <v>10596859</v>
      </c>
      <c r="V17" s="6">
        <v>626193</v>
      </c>
      <c r="W17" s="6">
        <v>11223052</v>
      </c>
      <c r="X17" s="6">
        <v>5.5795250703641039E-2</v>
      </c>
      <c r="Y17" s="6">
        <v>18809688</v>
      </c>
      <c r="Z17" s="6">
        <v>4194894</v>
      </c>
      <c r="AA17" s="6">
        <v>23004582</v>
      </c>
      <c r="AB17" s="6">
        <v>0.18235036828750029</v>
      </c>
      <c r="AC17" s="6">
        <f>(T17-D17)/D17</f>
        <v>0.3606680564308915</v>
      </c>
      <c r="AD17" s="10">
        <f>(AB17-R17)</f>
        <v>-1.354703052155562E-2</v>
      </c>
      <c r="AE17" s="10">
        <f>(X17-L17)</f>
        <v>2.6451543433045788E-2</v>
      </c>
    </row>
    <row r="18" spans="1:31" x14ac:dyDescent="0.2">
      <c r="A18" s="6">
        <v>16</v>
      </c>
      <c r="B18" s="6" t="s">
        <v>17</v>
      </c>
      <c r="C18" s="8">
        <v>90263</v>
      </c>
      <c r="D18" s="9">
        <f t="shared" si="3"/>
        <v>5585.2360621248681</v>
      </c>
      <c r="E18" s="11">
        <v>61722</v>
      </c>
      <c r="F18" s="3">
        <f t="shared" si="4"/>
        <v>61722000</v>
      </c>
      <c r="G18" s="3">
        <f t="shared" si="5"/>
        <v>5571212886000</v>
      </c>
      <c r="H18" s="6">
        <v>6603967</v>
      </c>
      <c r="I18" s="6"/>
      <c r="J18" s="6">
        <f>K18-H18</f>
        <v>2912517</v>
      </c>
      <c r="K18" s="6">
        <v>9516484</v>
      </c>
      <c r="L18" s="6">
        <f t="shared" si="6"/>
        <v>0.30604969230232509</v>
      </c>
      <c r="M18" s="6">
        <v>15670171</v>
      </c>
      <c r="N18" s="6">
        <v>27558116</v>
      </c>
      <c r="O18" s="6">
        <f t="shared" si="0"/>
        <v>43228287</v>
      </c>
      <c r="P18" s="6">
        <v>9660326</v>
      </c>
      <c r="Q18" s="6">
        <f t="shared" si="1"/>
        <v>52888613</v>
      </c>
      <c r="R18" s="6">
        <f t="shared" si="2"/>
        <v>0.81734582451613924</v>
      </c>
      <c r="S18" s="1">
        <v>149024</v>
      </c>
      <c r="T18" s="4">
        <f t="shared" si="7"/>
        <v>9221.2115586906748</v>
      </c>
      <c r="U18" s="6">
        <v>4560842</v>
      </c>
      <c r="V18" s="6">
        <v>3908162</v>
      </c>
      <c r="W18" s="6">
        <v>8469004</v>
      </c>
      <c r="X18" s="6">
        <v>0.46146654317319957</v>
      </c>
      <c r="Y18" s="6">
        <v>10981829</v>
      </c>
      <c r="Z18" s="6">
        <v>48418812</v>
      </c>
      <c r="AA18" s="6">
        <v>59400641</v>
      </c>
      <c r="AB18" s="6">
        <v>0.8151227189619048</v>
      </c>
      <c r="AC18" s="6">
        <f>(T18-D18)/D18</f>
        <v>0.65099764022910833</v>
      </c>
      <c r="AD18" s="10">
        <f>(AB18-R18)</f>
        <v>-2.2231055542344391E-3</v>
      </c>
      <c r="AE18" s="10">
        <f>(X18-L18)</f>
        <v>0.15541685087087448</v>
      </c>
    </row>
    <row r="19" spans="1:31" x14ac:dyDescent="0.2">
      <c r="A19" s="6">
        <v>17</v>
      </c>
      <c r="B19" s="6" t="s">
        <v>18</v>
      </c>
      <c r="C19" s="8">
        <v>97912</v>
      </c>
      <c r="D19" s="9">
        <f t="shared" si="3"/>
        <v>6058.5359816843011</v>
      </c>
      <c r="E19" s="11">
        <v>33641</v>
      </c>
      <c r="F19" s="3">
        <f t="shared" si="4"/>
        <v>33641000</v>
      </c>
      <c r="G19" s="3">
        <f t="shared" si="5"/>
        <v>3293857592000</v>
      </c>
      <c r="H19" s="6">
        <v>77045</v>
      </c>
      <c r="I19" s="6"/>
      <c r="J19" s="6">
        <f>K19-H19</f>
        <v>1251582</v>
      </c>
      <c r="K19" s="6">
        <v>1328627</v>
      </c>
      <c r="L19" s="6">
        <f t="shared" si="6"/>
        <v>0.94201156532269781</v>
      </c>
      <c r="M19" s="6">
        <v>852775</v>
      </c>
      <c r="N19" s="6">
        <v>11837612</v>
      </c>
      <c r="O19" s="6">
        <f t="shared" si="0"/>
        <v>12690387</v>
      </c>
      <c r="P19" s="6">
        <v>9020749</v>
      </c>
      <c r="Q19" s="6">
        <f t="shared" si="1"/>
        <v>21711136</v>
      </c>
      <c r="R19" s="6">
        <f t="shared" si="2"/>
        <v>0.58451050189174814</v>
      </c>
      <c r="S19" s="1">
        <v>147347</v>
      </c>
      <c r="T19" s="4">
        <f t="shared" si="7"/>
        <v>9117.4432275230483</v>
      </c>
      <c r="U19" s="6">
        <v>82692</v>
      </c>
      <c r="V19" s="6">
        <v>1259304</v>
      </c>
      <c r="W19" s="6">
        <v>1341996</v>
      </c>
      <c r="X19" s="6">
        <v>0.93838133645703858</v>
      </c>
      <c r="Y19" s="6">
        <v>13260322</v>
      </c>
      <c r="Z19" s="6">
        <v>13905284</v>
      </c>
      <c r="AA19" s="6">
        <v>27165606</v>
      </c>
      <c r="AB19" s="6">
        <v>0.51187092973372283</v>
      </c>
      <c r="AC19" s="6">
        <f>(T19-D19)/D19</f>
        <v>0.50489214805131133</v>
      </c>
      <c r="AD19" s="10">
        <f>(AB19-R19)</f>
        <v>-7.2639572158025301E-2</v>
      </c>
      <c r="AE19" s="10">
        <f>(X19-L19)</f>
        <v>-3.6302288656592241E-3</v>
      </c>
    </row>
    <row r="20" spans="1:31" x14ac:dyDescent="0.2">
      <c r="A20" s="6">
        <v>18</v>
      </c>
      <c r="B20" s="6" t="s">
        <v>19</v>
      </c>
      <c r="D20" s="9"/>
      <c r="E20" s="10">
        <v>65</v>
      </c>
      <c r="F20" s="3">
        <f t="shared" si="4"/>
        <v>65000</v>
      </c>
      <c r="G20" s="3">
        <f t="shared" si="5"/>
        <v>0</v>
      </c>
      <c r="H20" s="6">
        <v>2257</v>
      </c>
      <c r="I20" s="6"/>
      <c r="J20" s="6">
        <f>K20-H20</f>
        <v>842</v>
      </c>
      <c r="K20" s="6">
        <v>3099</v>
      </c>
      <c r="L20" s="6">
        <f t="shared" si="6"/>
        <v>0.2717005485640529</v>
      </c>
      <c r="M20" s="6">
        <v>11193</v>
      </c>
      <c r="N20" s="6">
        <v>14732</v>
      </c>
      <c r="O20" s="6">
        <f t="shared" si="0"/>
        <v>25925</v>
      </c>
      <c r="P20" s="6">
        <v>136602</v>
      </c>
      <c r="Q20" s="6">
        <f t="shared" si="1"/>
        <v>162527</v>
      </c>
      <c r="R20" s="6">
        <f t="shared" si="2"/>
        <v>0.15951195801313012</v>
      </c>
      <c r="S20" s="1"/>
      <c r="T20" s="4"/>
      <c r="U20" s="6">
        <v>1297</v>
      </c>
      <c r="V20" s="6">
        <v>1196</v>
      </c>
      <c r="W20" s="6">
        <v>2493</v>
      </c>
      <c r="X20" s="6">
        <v>0.47974328118732451</v>
      </c>
      <c r="Y20" s="6">
        <v>113546</v>
      </c>
      <c r="Z20" s="6">
        <v>98307</v>
      </c>
      <c r="AA20" s="6">
        <v>211853</v>
      </c>
      <c r="AB20" s="6">
        <v>0.46403402359183016</v>
      </c>
      <c r="AC20" s="6"/>
      <c r="AD20" s="10">
        <f>(AB20-R20)</f>
        <v>0.30452206557870004</v>
      </c>
      <c r="AE20" s="10">
        <f>(X20-L20)</f>
        <v>0.20804273262327161</v>
      </c>
    </row>
    <row r="21" spans="1:31" x14ac:dyDescent="0.2">
      <c r="A21" s="6">
        <v>19</v>
      </c>
      <c r="B21" s="6" t="s">
        <v>20</v>
      </c>
      <c r="C21" s="8">
        <v>38497</v>
      </c>
      <c r="D21" s="9">
        <f t="shared" si="3"/>
        <v>2382.092692283893</v>
      </c>
      <c r="E21" s="11">
        <v>73863</v>
      </c>
      <c r="F21" s="3">
        <f t="shared" si="4"/>
        <v>73863000</v>
      </c>
      <c r="G21" s="3">
        <f t="shared" si="5"/>
        <v>2843503911000</v>
      </c>
      <c r="H21" s="6">
        <v>18761389</v>
      </c>
      <c r="I21" s="6"/>
      <c r="J21" s="6">
        <f>K21-H21</f>
        <v>840977</v>
      </c>
      <c r="K21" s="6">
        <v>19602366</v>
      </c>
      <c r="L21" s="6">
        <f t="shared" si="6"/>
        <v>4.2901810934455567E-2</v>
      </c>
      <c r="M21" s="6">
        <v>3658942</v>
      </c>
      <c r="N21" s="6">
        <v>1783413</v>
      </c>
      <c r="O21" s="6">
        <f t="shared" si="0"/>
        <v>5442355</v>
      </c>
      <c r="P21" s="6">
        <v>6429958</v>
      </c>
      <c r="Q21" s="6">
        <f t="shared" si="1"/>
        <v>11872313</v>
      </c>
      <c r="R21" s="6">
        <f t="shared" si="2"/>
        <v>0.45840730445701694</v>
      </c>
      <c r="S21" s="1">
        <v>59005</v>
      </c>
      <c r="T21" s="4">
        <f t="shared" si="7"/>
        <v>3651.0735721799392</v>
      </c>
      <c r="U21" s="6">
        <v>17055853</v>
      </c>
      <c r="V21" s="6">
        <v>1694975</v>
      </c>
      <c r="W21" s="6">
        <v>18750828</v>
      </c>
      <c r="X21" s="6">
        <v>9.0394674837825831E-2</v>
      </c>
      <c r="Y21" s="6">
        <v>9386870</v>
      </c>
      <c r="Z21" s="6">
        <v>7198087</v>
      </c>
      <c r="AA21" s="6">
        <v>16584957</v>
      </c>
      <c r="AB21" s="6">
        <v>0.43401300347055466</v>
      </c>
      <c r="AC21" s="6">
        <f>(T21-D21)/D21</f>
        <v>0.53271683507805812</v>
      </c>
      <c r="AD21" s="10">
        <f>(AB21-R21)</f>
        <v>-2.4394300986462281E-2</v>
      </c>
      <c r="AE21" s="10">
        <f>(X21-L21)</f>
        <v>4.7492863903370264E-2</v>
      </c>
    </row>
    <row r="22" spans="1:31" x14ac:dyDescent="0.2">
      <c r="A22" s="6">
        <v>20</v>
      </c>
      <c r="B22" s="6" t="s">
        <v>21</v>
      </c>
      <c r="C22" s="8">
        <v>99597</v>
      </c>
      <c r="D22" s="9">
        <f t="shared" si="3"/>
        <v>6162.7993317245218</v>
      </c>
      <c r="E22" s="11">
        <v>113645</v>
      </c>
      <c r="F22" s="3">
        <f t="shared" si="4"/>
        <v>113645000</v>
      </c>
      <c r="G22" s="3">
        <f t="shared" si="5"/>
        <v>11318701065000</v>
      </c>
      <c r="H22" s="6">
        <v>11833330</v>
      </c>
      <c r="I22" s="6"/>
      <c r="J22" s="6">
        <f>K22-H22</f>
        <v>3650877</v>
      </c>
      <c r="K22" s="6">
        <v>15484207</v>
      </c>
      <c r="L22" s="6">
        <f t="shared" si="6"/>
        <v>0.23578068931783203</v>
      </c>
      <c r="M22" s="6">
        <v>8029893</v>
      </c>
      <c r="N22" s="6">
        <v>50866466</v>
      </c>
      <c r="O22" s="6">
        <f t="shared" si="0"/>
        <v>58896359</v>
      </c>
      <c r="P22" s="6">
        <v>17423501</v>
      </c>
      <c r="Q22" s="6">
        <f t="shared" si="1"/>
        <v>76319860</v>
      </c>
      <c r="R22" s="6">
        <f t="shared" si="2"/>
        <v>0.77170423268596144</v>
      </c>
      <c r="S22" s="1">
        <v>140782</v>
      </c>
      <c r="T22" s="4">
        <f t="shared" si="7"/>
        <v>8711.2183652001731</v>
      </c>
      <c r="U22" s="6">
        <v>9384574</v>
      </c>
      <c r="V22" s="6">
        <v>4607730</v>
      </c>
      <c r="W22" s="6">
        <v>13992304</v>
      </c>
      <c r="X22" s="6">
        <v>0.3293045948687221</v>
      </c>
      <c r="Y22" s="6">
        <v>21585157</v>
      </c>
      <c r="Z22" s="6">
        <v>50638387</v>
      </c>
      <c r="AA22" s="6">
        <v>72223544</v>
      </c>
      <c r="AB22" s="6">
        <v>0.70113406509101794</v>
      </c>
      <c r="AC22" s="6">
        <f>(T22-D22)/D22</f>
        <v>0.41351647137966002</v>
      </c>
      <c r="AD22" s="10">
        <f>(AB22-R22)</f>
        <v>-7.05701675949435E-2</v>
      </c>
      <c r="AE22" s="10">
        <f>(X22-L22)</f>
        <v>9.3523905550890074E-2</v>
      </c>
    </row>
    <row r="23" spans="1:31" x14ac:dyDescent="0.2">
      <c r="A23" s="6">
        <v>21</v>
      </c>
      <c r="B23" s="6" t="s">
        <v>22</v>
      </c>
      <c r="C23" s="8">
        <v>39762</v>
      </c>
      <c r="D23" s="9">
        <f t="shared" si="3"/>
        <v>2460.3675515129012</v>
      </c>
      <c r="E23" s="11">
        <v>2887</v>
      </c>
      <c r="F23" s="3">
        <f t="shared" si="4"/>
        <v>2887000</v>
      </c>
      <c r="G23" s="3">
        <f t="shared" si="5"/>
        <v>114792894000</v>
      </c>
      <c r="H23" s="6">
        <v>219536</v>
      </c>
      <c r="I23" s="6"/>
      <c r="J23" s="6">
        <f>K23-H23</f>
        <v>44307</v>
      </c>
      <c r="K23" s="6">
        <v>263843</v>
      </c>
      <c r="L23" s="6">
        <f t="shared" si="6"/>
        <v>0.16792941256732224</v>
      </c>
      <c r="M23" s="6">
        <v>503</v>
      </c>
      <c r="N23" s="6">
        <v>76443</v>
      </c>
      <c r="O23" s="6">
        <f t="shared" si="0"/>
        <v>76946</v>
      </c>
      <c r="P23" s="6">
        <v>1851109</v>
      </c>
      <c r="Q23" s="6">
        <f t="shared" si="1"/>
        <v>1928055</v>
      </c>
      <c r="R23" s="6">
        <f t="shared" si="2"/>
        <v>3.990861256551291E-2</v>
      </c>
      <c r="S23" s="1">
        <v>48106</v>
      </c>
      <c r="T23" s="4">
        <f t="shared" si="7"/>
        <v>2976.6722356289829</v>
      </c>
      <c r="U23" s="6">
        <v>206546</v>
      </c>
      <c r="V23" s="6">
        <v>17926</v>
      </c>
      <c r="W23" s="6">
        <v>224472</v>
      </c>
      <c r="X23" s="6">
        <v>7.9858512420257322E-2</v>
      </c>
      <c r="Y23" s="6">
        <v>3833975</v>
      </c>
      <c r="Z23" s="6">
        <v>295323</v>
      </c>
      <c r="AA23" s="6">
        <v>4129298</v>
      </c>
      <c r="AB23" s="6">
        <v>7.1518936148468826E-2</v>
      </c>
      <c r="AC23" s="6">
        <f>(T23-D23)/D23</f>
        <v>0.20984859916503187</v>
      </c>
      <c r="AD23" s="10">
        <f>(AB23-R23)</f>
        <v>3.1610323582955915E-2</v>
      </c>
      <c r="AE23" s="10">
        <f>(X23-L23)</f>
        <v>-8.8070900147064923E-2</v>
      </c>
    </row>
    <row r="24" spans="1:31" x14ac:dyDescent="0.2">
      <c r="A24" s="6">
        <v>22</v>
      </c>
      <c r="B24" s="6" t="s">
        <v>23</v>
      </c>
      <c r="C24" s="8">
        <v>60013</v>
      </c>
      <c r="D24" s="9">
        <f t="shared" si="3"/>
        <v>3713.4459501268484</v>
      </c>
      <c r="E24" s="11">
        <v>2999</v>
      </c>
      <c r="F24" s="3">
        <f t="shared" si="4"/>
        <v>2999000</v>
      </c>
      <c r="G24" s="3">
        <f t="shared" si="5"/>
        <v>179978987000</v>
      </c>
      <c r="H24" s="6">
        <v>860753</v>
      </c>
      <c r="I24" s="6"/>
      <c r="J24" s="6">
        <f>K24-H24</f>
        <v>35247</v>
      </c>
      <c r="K24" s="6">
        <v>896000</v>
      </c>
      <c r="L24" s="6">
        <f t="shared" si="6"/>
        <v>3.9338169642857142E-2</v>
      </c>
      <c r="M24" s="6">
        <v>26016</v>
      </c>
      <c r="N24" s="6">
        <v>111066</v>
      </c>
      <c r="O24" s="6">
        <f t="shared" si="0"/>
        <v>137082</v>
      </c>
      <c r="P24" s="6">
        <v>3201462</v>
      </c>
      <c r="Q24" s="6">
        <f t="shared" si="1"/>
        <v>3338544</v>
      </c>
      <c r="R24" s="6">
        <f t="shared" si="2"/>
        <v>4.1060414360272024E-2</v>
      </c>
      <c r="S24" s="1">
        <v>60132</v>
      </c>
      <c r="T24" s="4">
        <f t="shared" si="7"/>
        <v>3720.8093558566916</v>
      </c>
      <c r="U24" s="6">
        <v>870165</v>
      </c>
      <c r="V24" s="6">
        <v>33405</v>
      </c>
      <c r="W24" s="6">
        <v>903570</v>
      </c>
      <c r="X24" s="6">
        <v>3.6970018924931104E-2</v>
      </c>
      <c r="Y24" s="6">
        <v>5232449</v>
      </c>
      <c r="Z24" s="6">
        <v>86088</v>
      </c>
      <c r="AA24" s="6">
        <v>5318537</v>
      </c>
      <c r="AB24" s="6">
        <v>1.6186406148908997E-2</v>
      </c>
      <c r="AC24" s="6">
        <f>(T24-D24)/D24</f>
        <v>1.9829037041973513E-3</v>
      </c>
      <c r="AD24" s="10">
        <f>(AB24-R24)</f>
        <v>-2.4874008211363027E-2</v>
      </c>
      <c r="AE24" s="10">
        <f>(X24-L24)</f>
        <v>-2.3681507179260375E-3</v>
      </c>
    </row>
    <row r="25" spans="1:31" x14ac:dyDescent="0.2">
      <c r="A25" s="6">
        <v>23</v>
      </c>
      <c r="B25" s="6" t="s">
        <v>24</v>
      </c>
      <c r="C25" s="8">
        <v>57654</v>
      </c>
      <c r="D25" s="9">
        <f t="shared" si="3"/>
        <v>3567.4772600705401</v>
      </c>
      <c r="E25" s="11">
        <v>1109</v>
      </c>
      <c r="F25" s="3">
        <f t="shared" si="4"/>
        <v>1109000</v>
      </c>
      <c r="G25" s="3">
        <f t="shared" si="5"/>
        <v>63938286000</v>
      </c>
      <c r="H25" s="6">
        <v>23277</v>
      </c>
      <c r="I25" s="6"/>
      <c r="J25" s="6">
        <f>K25-H25</f>
        <v>11296</v>
      </c>
      <c r="K25" s="6">
        <v>34573</v>
      </c>
      <c r="L25" s="6">
        <f t="shared" si="6"/>
        <v>0.32672895033696814</v>
      </c>
      <c r="M25" s="6">
        <v>4668</v>
      </c>
      <c r="N25" s="6">
        <v>1412</v>
      </c>
      <c r="O25" s="6">
        <f t="shared" si="0"/>
        <v>6080</v>
      </c>
      <c r="P25" s="6">
        <v>1254012</v>
      </c>
      <c r="Q25" s="6">
        <f t="shared" si="1"/>
        <v>1260092</v>
      </c>
      <c r="R25" s="6">
        <f t="shared" si="2"/>
        <v>4.8250445205588162E-3</v>
      </c>
      <c r="S25" s="1">
        <v>119022</v>
      </c>
      <c r="T25" s="4">
        <f t="shared" si="7"/>
        <v>7364.7670317430848</v>
      </c>
      <c r="U25" s="6">
        <v>24246</v>
      </c>
      <c r="V25" s="6">
        <v>21455</v>
      </c>
      <c r="W25" s="6">
        <v>45701</v>
      </c>
      <c r="X25" s="6">
        <v>0.46946456313866219</v>
      </c>
      <c r="Y25" s="6">
        <v>2018495</v>
      </c>
      <c r="Z25" s="6">
        <v>15799</v>
      </c>
      <c r="AA25" s="6">
        <v>2034294</v>
      </c>
      <c r="AB25" s="6">
        <v>7.7663307270237243E-3</v>
      </c>
      <c r="AC25" s="6">
        <f>(T25-D25)/D25</f>
        <v>1.0644187740659798</v>
      </c>
      <c r="AD25" s="10">
        <f>(AB25-R25)</f>
        <v>2.9412862064649081E-3</v>
      </c>
      <c r="AE25" s="10">
        <f>(X25-L25)</f>
        <v>0.14273561280169406</v>
      </c>
    </row>
    <row r="26" spans="1:31" x14ac:dyDescent="0.2">
      <c r="A26" s="6">
        <v>24</v>
      </c>
      <c r="B26" s="6" t="s">
        <v>25</v>
      </c>
      <c r="C26" s="8">
        <v>53010</v>
      </c>
      <c r="D26" s="9">
        <f t="shared" si="3"/>
        <v>3280.1188045294225</v>
      </c>
      <c r="E26" s="11">
        <v>2000</v>
      </c>
      <c r="F26" s="3">
        <f t="shared" si="4"/>
        <v>2000000</v>
      </c>
      <c r="G26" s="3">
        <f t="shared" si="5"/>
        <v>106020000000</v>
      </c>
      <c r="H26" s="6">
        <v>106022</v>
      </c>
      <c r="I26" s="6"/>
      <c r="J26" s="6">
        <f>K26-H26</f>
        <v>128952</v>
      </c>
      <c r="K26" s="6">
        <v>234974</v>
      </c>
      <c r="L26" s="6">
        <f t="shared" si="6"/>
        <v>0.54879263237634801</v>
      </c>
      <c r="M26" s="6">
        <v>16302</v>
      </c>
      <c r="N26" s="6">
        <v>33533</v>
      </c>
      <c r="O26" s="6">
        <f t="shared" si="0"/>
        <v>49835</v>
      </c>
      <c r="P26" s="6">
        <v>1995485</v>
      </c>
      <c r="Q26" s="6">
        <f t="shared" si="1"/>
        <v>2045320</v>
      </c>
      <c r="R26" s="6">
        <f t="shared" si="2"/>
        <v>2.4365380478360354E-2</v>
      </c>
      <c r="S26" s="1">
        <v>70218</v>
      </c>
      <c r="T26" s="4">
        <f t="shared" si="7"/>
        <v>4344.9043994802296</v>
      </c>
      <c r="U26" s="6">
        <v>59895</v>
      </c>
      <c r="V26" s="6">
        <v>18401</v>
      </c>
      <c r="W26" s="6">
        <v>78296</v>
      </c>
      <c r="X26" s="6">
        <v>0.2350183917441504</v>
      </c>
      <c r="Y26" s="6">
        <v>2655157</v>
      </c>
      <c r="Z26" s="6">
        <v>11585</v>
      </c>
      <c r="AA26" s="6">
        <v>2666742</v>
      </c>
      <c r="AB26" s="6">
        <v>4.3442522748732351E-3</v>
      </c>
      <c r="AC26" s="6">
        <f>(T26-D26)/D26</f>
        <v>0.32461799660441415</v>
      </c>
      <c r="AD26" s="10">
        <f>(AB26-R26)</f>
        <v>-2.0021128203487119E-2</v>
      </c>
      <c r="AE26" s="10">
        <f>(X26-L26)</f>
        <v>-0.31377424063219761</v>
      </c>
    </row>
    <row r="27" spans="1:31" x14ac:dyDescent="0.2">
      <c r="A27" s="6">
        <v>26</v>
      </c>
      <c r="B27" s="6" t="s">
        <v>26</v>
      </c>
      <c r="C27" s="8">
        <v>48387</v>
      </c>
      <c r="D27" s="9">
        <f t="shared" si="3"/>
        <v>2994.0597735288657</v>
      </c>
      <c r="E27" s="11">
        <v>42373</v>
      </c>
      <c r="F27" s="3">
        <f t="shared" si="4"/>
        <v>42373000</v>
      </c>
      <c r="G27" s="3">
        <f t="shared" si="5"/>
        <v>2050302351000</v>
      </c>
      <c r="H27" s="6">
        <v>10315499</v>
      </c>
      <c r="I27" s="6"/>
      <c r="J27" s="6">
        <f>K27-H27</f>
        <v>1305773</v>
      </c>
      <c r="K27" s="6">
        <v>11621272</v>
      </c>
      <c r="L27" s="6">
        <f t="shared" si="6"/>
        <v>0.11236059185259582</v>
      </c>
      <c r="M27" s="6">
        <v>1940544</v>
      </c>
      <c r="N27" s="6">
        <v>5564494</v>
      </c>
      <c r="O27" s="6">
        <f t="shared" si="0"/>
        <v>7505038</v>
      </c>
      <c r="P27" s="6">
        <v>11918012</v>
      </c>
      <c r="Q27" s="6">
        <f t="shared" si="1"/>
        <v>19423050</v>
      </c>
      <c r="R27" s="6">
        <f t="shared" si="2"/>
        <v>0.38639853164152899</v>
      </c>
      <c r="S27" s="1">
        <v>75421</v>
      </c>
      <c r="T27" s="4">
        <f t="shared" si="7"/>
        <v>4666.8522987438892</v>
      </c>
      <c r="U27" s="6">
        <v>8323590</v>
      </c>
      <c r="V27" s="6">
        <v>1580380</v>
      </c>
      <c r="W27" s="6">
        <v>9903970</v>
      </c>
      <c r="X27" s="6">
        <v>0.15957035411052337</v>
      </c>
      <c r="Y27" s="6">
        <v>16223100</v>
      </c>
      <c r="Z27" s="6">
        <v>10752411</v>
      </c>
      <c r="AA27" s="6">
        <v>26975511</v>
      </c>
      <c r="AB27" s="6">
        <v>0.3985989737136027</v>
      </c>
      <c r="AC27" s="6">
        <f>(T27-D27)/D27</f>
        <v>0.55870378407423471</v>
      </c>
      <c r="AD27" s="10">
        <f>(AB27-R27)</f>
        <v>1.2200442072073714E-2</v>
      </c>
      <c r="AE27" s="10">
        <f>(X27-L27)</f>
        <v>4.7209762257927543E-2</v>
      </c>
    </row>
    <row r="28" spans="1:31" x14ac:dyDescent="0.2">
      <c r="A28" s="6">
        <v>27</v>
      </c>
      <c r="B28" s="6" t="s">
        <v>27</v>
      </c>
      <c r="C28" s="8">
        <v>119649</v>
      </c>
      <c r="D28" s="9">
        <f t="shared" si="3"/>
        <v>7403.5641358826797</v>
      </c>
      <c r="E28" s="11">
        <v>1279</v>
      </c>
      <c r="F28" s="3">
        <f t="shared" si="4"/>
        <v>1279000</v>
      </c>
      <c r="G28" s="3">
        <f t="shared" si="5"/>
        <v>153031071000</v>
      </c>
      <c r="H28" s="6">
        <v>2452</v>
      </c>
      <c r="I28" s="6"/>
      <c r="J28" s="6">
        <f>K28-H28</f>
        <v>57444</v>
      </c>
      <c r="K28" s="6">
        <v>59896</v>
      </c>
      <c r="L28" s="6">
        <f t="shared" si="6"/>
        <v>0.95906237478295708</v>
      </c>
      <c r="M28" s="6">
        <v>21</v>
      </c>
      <c r="N28" s="6">
        <v>49990</v>
      </c>
      <c r="O28" s="6">
        <f t="shared" si="0"/>
        <v>50011</v>
      </c>
      <c r="P28" s="6">
        <v>106308</v>
      </c>
      <c r="Q28" s="6">
        <f t="shared" si="1"/>
        <v>156319</v>
      </c>
      <c r="R28" s="6">
        <f t="shared" si="2"/>
        <v>0.31992911930091672</v>
      </c>
      <c r="S28" s="1">
        <v>155466</v>
      </c>
      <c r="T28" s="4">
        <f t="shared" si="7"/>
        <v>9619.8255058474097</v>
      </c>
      <c r="U28" s="6">
        <v>5745</v>
      </c>
      <c r="V28" s="6">
        <v>66239</v>
      </c>
      <c r="W28" s="6">
        <v>71984</v>
      </c>
      <c r="X28" s="6">
        <v>0.92019059791064683</v>
      </c>
      <c r="Y28" s="6">
        <v>179892</v>
      </c>
      <c r="Z28" s="6">
        <v>15496</v>
      </c>
      <c r="AA28" s="6">
        <v>195388</v>
      </c>
      <c r="AB28" s="6">
        <v>7.9308862366163732E-2</v>
      </c>
      <c r="AC28" s="6">
        <f>(T28-D28)/D28</f>
        <v>0.29935060050648149</v>
      </c>
      <c r="AD28" s="10">
        <f>(AB28-R28)</f>
        <v>-0.24062025693475297</v>
      </c>
      <c r="AE28" s="10">
        <f>(X28-L28)</f>
        <v>-3.8871776872310249E-2</v>
      </c>
    </row>
    <row r="29" spans="1:31" x14ac:dyDescent="0.2">
      <c r="A29" s="6">
        <v>28</v>
      </c>
      <c r="B29" s="6" t="s">
        <v>28</v>
      </c>
      <c r="C29" s="8">
        <v>85577</v>
      </c>
      <c r="D29" s="9">
        <f t="shared" si="3"/>
        <v>5295.2787575026296</v>
      </c>
      <c r="E29" s="11">
        <v>28023</v>
      </c>
      <c r="F29" s="3">
        <f t="shared" si="4"/>
        <v>28023000</v>
      </c>
      <c r="G29" s="3">
        <f t="shared" si="5"/>
        <v>2398124271000</v>
      </c>
      <c r="H29" s="6">
        <v>363085</v>
      </c>
      <c r="I29" s="6"/>
      <c r="J29" s="6">
        <f>K29-H29</f>
        <v>2064629</v>
      </c>
      <c r="K29" s="6">
        <v>2427714</v>
      </c>
      <c r="L29" s="6">
        <f t="shared" si="6"/>
        <v>0.85044160885507936</v>
      </c>
      <c r="M29" s="6">
        <v>9651176</v>
      </c>
      <c r="N29" s="6">
        <v>5680262</v>
      </c>
      <c r="O29" s="6">
        <f t="shared" si="0"/>
        <v>15331438</v>
      </c>
      <c r="P29" s="6">
        <v>737352</v>
      </c>
      <c r="Q29" s="6">
        <f t="shared" si="1"/>
        <v>16068790</v>
      </c>
      <c r="R29" s="6">
        <f t="shared" si="2"/>
        <v>0.9541127863392328</v>
      </c>
      <c r="S29" s="1">
        <v>115592</v>
      </c>
      <c r="T29" s="4">
        <f t="shared" si="7"/>
        <v>7152.5276901181851</v>
      </c>
      <c r="U29" s="6">
        <v>425873</v>
      </c>
      <c r="V29" s="6">
        <v>2105587</v>
      </c>
      <c r="W29" s="6">
        <v>2531460</v>
      </c>
      <c r="X29" s="6">
        <v>0.83176783358220152</v>
      </c>
      <c r="Y29" s="6">
        <v>355587</v>
      </c>
      <c r="Z29" s="6">
        <v>17224068</v>
      </c>
      <c r="AA29" s="6">
        <v>17579655</v>
      </c>
      <c r="AB29" s="6">
        <v>0.97977281124117621</v>
      </c>
      <c r="AC29" s="6">
        <f>(T29-D29)/D29</f>
        <v>0.35073676338268456</v>
      </c>
      <c r="AD29" s="10">
        <f>(AB29-R29)</f>
        <v>2.5660024901943412E-2</v>
      </c>
      <c r="AE29" s="10">
        <f>(X29-L29)</f>
        <v>-1.8673775272877835E-2</v>
      </c>
    </row>
    <row r="30" spans="1:31" x14ac:dyDescent="0.2">
      <c r="A30" s="6">
        <v>29</v>
      </c>
      <c r="B30" s="6" t="s">
        <v>29</v>
      </c>
      <c r="C30" s="8">
        <v>57192</v>
      </c>
      <c r="D30" s="9">
        <f t="shared" si="3"/>
        <v>3538.8899201782065</v>
      </c>
      <c r="E30" s="11">
        <v>69687</v>
      </c>
      <c r="F30" s="3">
        <f t="shared" si="4"/>
        <v>69687000</v>
      </c>
      <c r="G30" s="3">
        <f t="shared" si="5"/>
        <v>3985538904000</v>
      </c>
      <c r="H30" s="6">
        <v>11589390</v>
      </c>
      <c r="I30" s="6"/>
      <c r="J30" s="6">
        <f>K30-H30</f>
        <v>1735072</v>
      </c>
      <c r="K30" s="6">
        <v>13324462</v>
      </c>
      <c r="L30" s="6">
        <f t="shared" si="6"/>
        <v>0.13021703990750247</v>
      </c>
      <c r="M30" s="6">
        <v>2614572</v>
      </c>
      <c r="N30" s="6">
        <v>2269227</v>
      </c>
      <c r="O30" s="6">
        <f t="shared" si="0"/>
        <v>4883799</v>
      </c>
      <c r="P30" s="6">
        <v>3027842</v>
      </c>
      <c r="Q30" s="6">
        <f t="shared" si="1"/>
        <v>7911641</v>
      </c>
      <c r="R30" s="6">
        <f t="shared" si="2"/>
        <v>0.61729279677882254</v>
      </c>
      <c r="S30" s="1">
        <v>73975</v>
      </c>
      <c r="T30" s="4">
        <f t="shared" si="7"/>
        <v>4577.3776375224297</v>
      </c>
      <c r="U30" s="6">
        <v>11614597</v>
      </c>
      <c r="V30" s="6">
        <v>2323033</v>
      </c>
      <c r="W30" s="6">
        <v>13937630</v>
      </c>
      <c r="X30" s="6">
        <v>0.16667345883051854</v>
      </c>
      <c r="Y30" s="6">
        <v>1899505</v>
      </c>
      <c r="Z30" s="6">
        <v>12391007</v>
      </c>
      <c r="AA30" s="6">
        <v>14290512</v>
      </c>
      <c r="AB30" s="6">
        <v>0.86707929009121576</v>
      </c>
      <c r="AC30" s="6">
        <f>(T30-D30)/D30</f>
        <v>0.2934501328857182</v>
      </c>
      <c r="AD30" s="10">
        <f>(AB30-R30)</f>
        <v>0.24978649331239322</v>
      </c>
      <c r="AE30" s="10">
        <f>(X30-L30)</f>
        <v>3.6456418923016071E-2</v>
      </c>
    </row>
    <row r="31" spans="1:31" x14ac:dyDescent="0.2">
      <c r="A31" s="6">
        <v>30</v>
      </c>
      <c r="B31" s="6" t="s">
        <v>30</v>
      </c>
      <c r="C31" s="8">
        <v>158667</v>
      </c>
      <c r="D31" s="9">
        <f t="shared" si="3"/>
        <v>9817.8949322442913</v>
      </c>
      <c r="E31" s="10">
        <v>617</v>
      </c>
      <c r="F31" s="3">
        <f t="shared" si="4"/>
        <v>617000</v>
      </c>
      <c r="G31" s="3">
        <f t="shared" si="5"/>
        <v>97897539000</v>
      </c>
      <c r="H31" s="6">
        <v>13948</v>
      </c>
      <c r="I31" s="6"/>
      <c r="J31" s="6">
        <f>K31-H31</f>
        <v>126519</v>
      </c>
      <c r="K31" s="6">
        <v>140467</v>
      </c>
      <c r="L31" s="6">
        <f t="shared" si="6"/>
        <v>0.90070265613987632</v>
      </c>
      <c r="M31" s="6">
        <v>2102</v>
      </c>
      <c r="N31" s="6">
        <v>17600</v>
      </c>
      <c r="O31" s="6">
        <f t="shared" si="0"/>
        <v>19702</v>
      </c>
      <c r="P31" s="6">
        <v>431452</v>
      </c>
      <c r="Q31" s="6">
        <f t="shared" si="1"/>
        <v>451154</v>
      </c>
      <c r="R31" s="6">
        <f t="shared" si="2"/>
        <v>4.3670232337516678E-2</v>
      </c>
      <c r="S31" s="1">
        <v>240743</v>
      </c>
      <c r="T31" s="4">
        <f t="shared" si="7"/>
        <v>14896.541055627744</v>
      </c>
      <c r="U31" s="6">
        <v>31160</v>
      </c>
      <c r="V31" s="6">
        <v>116850</v>
      </c>
      <c r="W31" s="6">
        <v>148010</v>
      </c>
      <c r="X31" s="6">
        <v>0.78947368421052633</v>
      </c>
      <c r="Y31" s="6">
        <v>573487</v>
      </c>
      <c r="Z31" s="6">
        <v>4506</v>
      </c>
      <c r="AA31" s="6">
        <v>577993</v>
      </c>
      <c r="AB31" s="6">
        <v>7.795942165389546E-3</v>
      </c>
      <c r="AC31" s="6">
        <f>(T31-D31)/D31</f>
        <v>0.51728462755330329</v>
      </c>
      <c r="AD31" s="10">
        <f>(AB31-R31)</f>
        <v>-3.5874290172127135E-2</v>
      </c>
      <c r="AE31" s="10">
        <f>(X31-L31)</f>
        <v>-0.11122897192935</v>
      </c>
    </row>
    <row r="32" spans="1:31" x14ac:dyDescent="0.2">
      <c r="A32" s="6">
        <v>31</v>
      </c>
      <c r="B32" s="6" t="s">
        <v>31</v>
      </c>
      <c r="C32" s="8">
        <v>93112</v>
      </c>
      <c r="D32" s="9">
        <f t="shared" si="3"/>
        <v>5761.5246581275906</v>
      </c>
      <c r="E32" s="11">
        <v>72645</v>
      </c>
      <c r="F32" s="3">
        <f t="shared" si="4"/>
        <v>72645000</v>
      </c>
      <c r="G32" s="3">
        <f t="shared" si="5"/>
        <v>6764121240000</v>
      </c>
      <c r="H32" s="6">
        <v>2459548</v>
      </c>
      <c r="I32" s="6"/>
      <c r="J32" s="6">
        <f>K32-H32</f>
        <v>6354494</v>
      </c>
      <c r="K32" s="6">
        <v>8814042</v>
      </c>
      <c r="L32" s="6">
        <f t="shared" si="6"/>
        <v>0.72095118221583243</v>
      </c>
      <c r="M32" s="6">
        <v>51194235</v>
      </c>
      <c r="N32" s="6">
        <v>48311658</v>
      </c>
      <c r="O32" s="6">
        <f t="shared" si="0"/>
        <v>99505893</v>
      </c>
      <c r="P32" s="6">
        <v>13448292</v>
      </c>
      <c r="Q32" s="6">
        <f t="shared" si="1"/>
        <v>112954185</v>
      </c>
      <c r="R32" s="6">
        <f t="shared" si="2"/>
        <v>0.88094029450967226</v>
      </c>
      <c r="S32" s="1">
        <v>141844</v>
      </c>
      <c r="T32" s="4">
        <f t="shared" si="7"/>
        <v>8776.9321205370943</v>
      </c>
      <c r="U32" s="6">
        <v>1793941</v>
      </c>
      <c r="V32" s="6">
        <v>7724719</v>
      </c>
      <c r="W32" s="6">
        <v>9518660</v>
      </c>
      <c r="X32" s="6">
        <v>0.81153429159146351</v>
      </c>
      <c r="Y32" s="6">
        <v>20951645</v>
      </c>
      <c r="Z32" s="6">
        <v>98074778</v>
      </c>
      <c r="AA32" s="6">
        <v>119026423</v>
      </c>
      <c r="AB32" s="6">
        <v>0.82397484128377108</v>
      </c>
      <c r="AC32" s="6">
        <f>(T32-D32)/D32</f>
        <v>0.52336970530114268</v>
      </c>
      <c r="AD32" s="10">
        <f>(AB32-R32)</f>
        <v>-5.6965453225901186E-2</v>
      </c>
      <c r="AE32" s="10">
        <f>(X32-L32)</f>
        <v>9.0583109375631077E-2</v>
      </c>
    </row>
    <row r="33" spans="1:31" x14ac:dyDescent="0.2">
      <c r="A33" s="6">
        <v>32</v>
      </c>
      <c r="B33" s="6" t="s">
        <v>1</v>
      </c>
      <c r="C33" s="8">
        <v>91121</v>
      </c>
      <c r="D33" s="9">
        <f t="shared" si="3"/>
        <v>5638.3268362106301</v>
      </c>
      <c r="E33" s="11">
        <v>35295</v>
      </c>
      <c r="F33" s="3">
        <f t="shared" si="4"/>
        <v>35295000</v>
      </c>
      <c r="G33" s="3">
        <f t="shared" si="5"/>
        <v>3216115695000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">
        <v>146777</v>
      </c>
      <c r="T33" s="4">
        <f t="shared" si="7"/>
        <v>9082.1731328506885</v>
      </c>
      <c r="U33" s="6">
        <v>3621726</v>
      </c>
      <c r="V33" s="6">
        <v>610813</v>
      </c>
      <c r="W33" s="6">
        <v>4232539</v>
      </c>
      <c r="X33" s="6">
        <v>0.14431361412145285</v>
      </c>
      <c r="Y33" s="6">
        <v>17386005</v>
      </c>
      <c r="Z33" s="6">
        <v>61456079</v>
      </c>
      <c r="AA33" s="6">
        <v>78842084</v>
      </c>
      <c r="AB33" s="6">
        <v>0.77948318819172768</v>
      </c>
      <c r="AC33" s="6">
        <f>(T33-D33)/D33</f>
        <v>0.61079224328091208</v>
      </c>
      <c r="AD33" s="10">
        <f>(AB33-R33)</f>
        <v>0.77948318819172768</v>
      </c>
      <c r="AE33" s="10">
        <f>(X33-L33)</f>
        <v>0.14431361412145285</v>
      </c>
    </row>
    <row r="34" spans="1:31" x14ac:dyDescent="0.2">
      <c r="A34" s="6">
        <v>33</v>
      </c>
      <c r="B34" s="6" t="s">
        <v>32</v>
      </c>
      <c r="C34" s="8">
        <v>47155</v>
      </c>
      <c r="D34" s="9">
        <f t="shared" si="3"/>
        <v>2917.8268671493097</v>
      </c>
      <c r="E34" s="11">
        <v>3714</v>
      </c>
      <c r="F34" s="3">
        <f t="shared" si="4"/>
        <v>3714000</v>
      </c>
      <c r="G34" s="3">
        <f t="shared" si="5"/>
        <v>175133670000</v>
      </c>
      <c r="H34" s="6">
        <v>815687</v>
      </c>
      <c r="I34" s="6"/>
      <c r="J34" s="6">
        <f>K34-H34</f>
        <v>133107</v>
      </c>
      <c r="K34" s="6">
        <v>948794</v>
      </c>
      <c r="L34" s="6">
        <f t="shared" si="6"/>
        <v>0.14029072696496817</v>
      </c>
      <c r="M34" s="6">
        <v>30288</v>
      </c>
      <c r="N34" s="6">
        <v>961683</v>
      </c>
      <c r="O34" s="6">
        <f>M34+N34</f>
        <v>991971</v>
      </c>
      <c r="P34" s="6">
        <v>2472276</v>
      </c>
      <c r="Q34" s="6">
        <f>O34+P34</f>
        <v>3464247</v>
      </c>
      <c r="R34" s="6">
        <f>O34/Q34</f>
        <v>0.28634534431291997</v>
      </c>
      <c r="S34" s="1">
        <v>82313</v>
      </c>
      <c r="T34" s="4">
        <f t="shared" si="7"/>
        <v>5093.3110574840657</v>
      </c>
      <c r="U34" s="6">
        <v>610194</v>
      </c>
      <c r="V34" s="6">
        <v>128837</v>
      </c>
      <c r="W34" s="6">
        <v>739031</v>
      </c>
      <c r="X34" s="6">
        <v>0.17433233517944444</v>
      </c>
      <c r="Y34" s="6">
        <v>3179040</v>
      </c>
      <c r="Z34" s="6">
        <v>89810</v>
      </c>
      <c r="AA34" s="6">
        <v>3268850</v>
      </c>
      <c r="AB34" s="6">
        <v>2.747449408813497E-2</v>
      </c>
      <c r="AC34" s="6">
        <f>(T34-D34)/D34</f>
        <v>0.74558371328597173</v>
      </c>
      <c r="AD34" s="10">
        <f>(AB34-R34)</f>
        <v>-0.25887085022478501</v>
      </c>
      <c r="AE34" s="10">
        <f>(X34-L34)</f>
        <v>3.4041608214476271E-2</v>
      </c>
    </row>
    <row r="35" spans="1:31" x14ac:dyDescent="0.2">
      <c r="A35" s="6">
        <v>34</v>
      </c>
      <c r="B35" s="6" t="s">
        <v>33</v>
      </c>
      <c r="C35" s="8">
        <v>32002</v>
      </c>
      <c r="D35" s="9">
        <f t="shared" si="3"/>
        <v>1980.1992450962191</v>
      </c>
      <c r="E35" s="11">
        <v>203067</v>
      </c>
      <c r="F35" s="3">
        <f t="shared" si="4"/>
        <v>203067000</v>
      </c>
      <c r="G35" s="3">
        <f t="shared" si="5"/>
        <v>6498550134000</v>
      </c>
      <c r="H35" s="6">
        <v>15978052</v>
      </c>
      <c r="I35" s="6"/>
      <c r="J35" s="6">
        <f>K35-H35</f>
        <v>3579015</v>
      </c>
      <c r="K35" s="6">
        <v>19557067</v>
      </c>
      <c r="L35" s="6">
        <f t="shared" si="6"/>
        <v>0.18300366818807748</v>
      </c>
      <c r="M35" s="6">
        <v>1264459</v>
      </c>
      <c r="N35" s="6">
        <v>9060332</v>
      </c>
      <c r="O35" s="6">
        <f>M35+N35</f>
        <v>10324791</v>
      </c>
      <c r="P35" s="6">
        <v>7826891</v>
      </c>
      <c r="Q35" s="6">
        <f>O35+P35</f>
        <v>18151682</v>
      </c>
      <c r="R35" s="6">
        <f>O35/Q35</f>
        <v>0.56880629574713792</v>
      </c>
      <c r="S35" s="1">
        <v>42333</v>
      </c>
      <c r="T35" s="4">
        <f t="shared" si="7"/>
        <v>2619.4542416929644</v>
      </c>
      <c r="U35" s="6">
        <v>12897013</v>
      </c>
      <c r="V35" s="6">
        <v>6122628</v>
      </c>
      <c r="W35" s="6">
        <v>19019641</v>
      </c>
      <c r="X35" s="6">
        <v>0.32191080788538545</v>
      </c>
      <c r="Y35" s="6">
        <v>3883581</v>
      </c>
      <c r="Z35" s="6">
        <v>7980561</v>
      </c>
      <c r="AA35" s="6">
        <v>11864142</v>
      </c>
      <c r="AB35" s="6">
        <v>0.67266229618627293</v>
      </c>
      <c r="AC35" s="6">
        <f>(T35-D35)/D35</f>
        <v>0.32282357352665464</v>
      </c>
      <c r="AD35" s="10">
        <f>(AB35-R35)</f>
        <v>0.10385600043913501</v>
      </c>
      <c r="AE35" s="10">
        <f>(X35-L35)</f>
        <v>0.13890713969730797</v>
      </c>
    </row>
    <row r="36" spans="1:31" x14ac:dyDescent="0.2">
      <c r="A36" s="6">
        <v>35</v>
      </c>
      <c r="B36" s="6" t="s">
        <v>34</v>
      </c>
      <c r="C36" s="8">
        <v>100314</v>
      </c>
      <c r="D36" s="9">
        <f t="shared" si="3"/>
        <v>6207.1653981808049</v>
      </c>
      <c r="E36" s="11">
        <v>10220</v>
      </c>
      <c r="F36" s="3">
        <f t="shared" si="4"/>
        <v>10220000</v>
      </c>
      <c r="G36" s="3">
        <f t="shared" si="5"/>
        <v>1025209080000</v>
      </c>
      <c r="H36" s="6">
        <v>1508461</v>
      </c>
      <c r="I36" s="6"/>
      <c r="J36" s="6">
        <f>K36-H36</f>
        <v>497592</v>
      </c>
      <c r="K36" s="6">
        <v>2006053</v>
      </c>
      <c r="L36" s="6">
        <f t="shared" si="6"/>
        <v>0.24804529092700942</v>
      </c>
      <c r="M36" s="6">
        <v>2498684</v>
      </c>
      <c r="N36" s="6">
        <v>1337531</v>
      </c>
      <c r="O36" s="6">
        <f>M36+N36</f>
        <v>3836215</v>
      </c>
      <c r="P36" s="6">
        <v>774149</v>
      </c>
      <c r="Q36" s="6">
        <f>O36+P36</f>
        <v>4610364</v>
      </c>
      <c r="R36" s="6">
        <f>O36/Q36</f>
        <v>0.83208505879362238</v>
      </c>
      <c r="S36" s="1">
        <v>150179</v>
      </c>
      <c r="T36" s="4">
        <f t="shared" si="7"/>
        <v>9292.6799084215072</v>
      </c>
      <c r="U36" s="6">
        <v>1275303</v>
      </c>
      <c r="V36" s="6">
        <v>576820</v>
      </c>
      <c r="W36" s="6">
        <v>1852123</v>
      </c>
      <c r="X36" s="6">
        <v>0.31143719936526892</v>
      </c>
      <c r="Y36" s="6">
        <v>985905</v>
      </c>
      <c r="Z36" s="6">
        <v>3889640</v>
      </c>
      <c r="AA36" s="6">
        <v>4875545</v>
      </c>
      <c r="AB36" s="6">
        <v>0.79778568344667111</v>
      </c>
      <c r="AC36" s="6">
        <f>(T36-D36)/D36</f>
        <v>0.4970891401000857</v>
      </c>
      <c r="AD36" s="10">
        <f>(AB36-R36)</f>
        <v>-3.4299375346951266E-2</v>
      </c>
      <c r="AE36" s="10">
        <f>(X36-L36)</f>
        <v>6.3391908438259509E-2</v>
      </c>
    </row>
    <row r="37" spans="1:31" x14ac:dyDescent="0.2">
      <c r="A37" s="6">
        <v>36</v>
      </c>
      <c r="B37" s="6" t="s">
        <v>35</v>
      </c>
      <c r="C37" s="8">
        <v>51543</v>
      </c>
      <c r="D37" s="9">
        <f t="shared" si="3"/>
        <v>3189.3447187674028</v>
      </c>
      <c r="E37" s="11">
        <v>92037</v>
      </c>
      <c r="F37" s="3">
        <f t="shared" si="4"/>
        <v>92037000</v>
      </c>
      <c r="G37" s="3">
        <f t="shared" si="5"/>
        <v>4743863091000</v>
      </c>
      <c r="H37" s="6">
        <v>13717820</v>
      </c>
      <c r="I37" s="6"/>
      <c r="J37" s="6">
        <f>K37-H37</f>
        <v>2796419</v>
      </c>
      <c r="K37" s="6">
        <v>16514239</v>
      </c>
      <c r="L37" s="6">
        <f t="shared" si="6"/>
        <v>0.16933380944771356</v>
      </c>
      <c r="M37" s="6">
        <v>1763547</v>
      </c>
      <c r="N37" s="6">
        <v>21626678</v>
      </c>
      <c r="O37" s="6">
        <f>M37+N37</f>
        <v>23390225</v>
      </c>
      <c r="P37" s="6">
        <v>22826205</v>
      </c>
      <c r="Q37" s="6">
        <f>O37+P37</f>
        <v>46216430</v>
      </c>
      <c r="R37" s="6">
        <f>O37/Q37</f>
        <v>0.5061019425342892</v>
      </c>
      <c r="S37" s="1">
        <v>68195</v>
      </c>
      <c r="T37" s="4">
        <f t="shared" si="7"/>
        <v>4219.726502072891</v>
      </c>
      <c r="U37" s="6">
        <v>15684764</v>
      </c>
      <c r="V37" s="6">
        <v>3393152</v>
      </c>
      <c r="W37" s="6">
        <v>19077916</v>
      </c>
      <c r="X37" s="6">
        <v>0.17785758150942693</v>
      </c>
      <c r="Y37" s="6">
        <v>46082766</v>
      </c>
      <c r="Z37" s="6">
        <v>18057461</v>
      </c>
      <c r="AA37" s="6">
        <v>64140227</v>
      </c>
      <c r="AB37" s="6">
        <v>0.28153098054985054</v>
      </c>
      <c r="AC37" s="6">
        <f>(T37-D37)/D37</f>
        <v>0.32307005800981697</v>
      </c>
      <c r="AD37" s="10">
        <f>(AB37-R37)</f>
        <v>-0.22457096198443866</v>
      </c>
      <c r="AE37" s="10">
        <f>(X37-L37)</f>
        <v>8.5237720617133694E-3</v>
      </c>
    </row>
    <row r="38" spans="1:31" x14ac:dyDescent="0.2">
      <c r="A38" s="6"/>
      <c r="B38" s="6" t="s">
        <v>2</v>
      </c>
      <c r="C38" s="11">
        <f>G38/F38</f>
        <v>63333.655592631148</v>
      </c>
      <c r="D38" s="9">
        <f t="shared" si="3"/>
        <v>3918.9193485942174</v>
      </c>
      <c r="E38" s="3">
        <f>SUM(E2:E37)</f>
        <v>1226623</v>
      </c>
      <c r="F38" s="3">
        <f>E38*1000</f>
        <v>1226623000</v>
      </c>
      <c r="G38" s="3">
        <f>SUM(G2:G37)</f>
        <v>77686518624000</v>
      </c>
      <c r="H38" s="6">
        <v>151172295</v>
      </c>
      <c r="I38" s="6"/>
      <c r="J38" s="6">
        <f>K38-H38</f>
        <v>39731810</v>
      </c>
      <c r="K38" s="6">
        <v>190904105</v>
      </c>
      <c r="L38" s="6">
        <f t="shared" si="6"/>
        <v>0.20812444027853672</v>
      </c>
      <c r="M38" s="6">
        <v>214244416</v>
      </c>
      <c r="N38" s="6">
        <v>282163431</v>
      </c>
      <c r="O38" s="6">
        <f t="shared" ref="O38" si="8">M38+N38</f>
        <v>496407847</v>
      </c>
      <c r="P38" s="6">
        <v>196237999</v>
      </c>
      <c r="Q38" s="6">
        <f t="shared" ref="Q38" si="9">O38+P38</f>
        <v>692645846</v>
      </c>
      <c r="R38" s="6">
        <f t="shared" ref="R38" si="10">O38/Q38</f>
        <v>0.71668349686457222</v>
      </c>
      <c r="S38" s="12">
        <v>92780.381599193497</v>
      </c>
      <c r="T38" s="4">
        <f>S38/16.161</f>
        <v>5741.0049872652362</v>
      </c>
      <c r="U38" s="6">
        <v>142106466</v>
      </c>
      <c r="V38" s="6">
        <v>51356405</v>
      </c>
      <c r="W38" s="6">
        <v>193462871</v>
      </c>
      <c r="X38" s="6">
        <v>0.26545871429769075</v>
      </c>
      <c r="Y38" s="6">
        <v>280811215</v>
      </c>
      <c r="Z38" s="6">
        <v>527083122</v>
      </c>
      <c r="AA38" s="6">
        <v>807894337</v>
      </c>
      <c r="AB38" s="6">
        <v>0.65241591364193463</v>
      </c>
      <c r="AC38" s="6">
        <f>(T38-D38)/D38</f>
        <v>0.464945939580163</v>
      </c>
      <c r="AD38" s="10">
        <f>(AB38-R38)</f>
        <v>-6.4267583222637592E-2</v>
      </c>
      <c r="AE38" s="10">
        <f>(X38-L38)</f>
        <v>5.733427401915403E-2</v>
      </c>
    </row>
    <row r="39" spans="1:31" x14ac:dyDescent="0.2">
      <c r="A39" s="6"/>
      <c r="B39" s="6"/>
      <c r="C39" s="6"/>
      <c r="D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5"/>
      <c r="U39" s="6"/>
      <c r="V39" s="6"/>
      <c r="W39" s="6"/>
      <c r="X39" s="6"/>
      <c r="Y39" s="6"/>
      <c r="Z39" s="6"/>
      <c r="AA39" s="6"/>
      <c r="AB39" s="6"/>
      <c r="AC39" s="6"/>
      <c r="AE39" s="13"/>
    </row>
    <row r="40" spans="1:31" x14ac:dyDescent="0.2">
      <c r="A40" s="13"/>
      <c r="B40" s="13"/>
      <c r="C40" s="13"/>
      <c r="D40" s="13"/>
      <c r="H40" s="13"/>
      <c r="I40" s="13"/>
      <c r="K40" s="13"/>
      <c r="L40" s="13"/>
      <c r="M40" s="13"/>
      <c r="N40" s="13"/>
      <c r="O40" s="13"/>
      <c r="P40" s="13"/>
      <c r="Q40" s="13"/>
      <c r="R40" s="13"/>
      <c r="S40" s="13"/>
      <c r="T40" s="5"/>
      <c r="U40" s="14"/>
      <c r="V40" s="14"/>
      <c r="W40" s="14"/>
      <c r="X40" s="14"/>
      <c r="Y40" s="5"/>
      <c r="Z40" s="5"/>
      <c r="AA40" s="5"/>
      <c r="AB40" s="5"/>
      <c r="AC40" s="13"/>
      <c r="AE40" s="13"/>
    </row>
    <row r="41" spans="1:31" x14ac:dyDescent="0.2">
      <c r="T41" s="5"/>
      <c r="U41" s="14"/>
      <c r="V41" s="14"/>
      <c r="W41" s="14"/>
      <c r="X41" s="14"/>
      <c r="Y41" s="5"/>
      <c r="Z41" s="15"/>
      <c r="AA41" s="15"/>
      <c r="AB41" s="15"/>
    </row>
    <row r="42" spans="1:31" x14ac:dyDescent="0.2">
      <c r="T42" s="5"/>
      <c r="Y42" s="5"/>
      <c r="Z42" s="15"/>
      <c r="AA42" s="15"/>
      <c r="AB42" s="15"/>
    </row>
    <row r="43" spans="1:31" x14ac:dyDescent="0.2">
      <c r="T43" s="5"/>
      <c r="Y43" s="5"/>
      <c r="Z43" s="16"/>
      <c r="AA43" s="16"/>
      <c r="AB43" s="16"/>
    </row>
    <row r="44" spans="1:31" x14ac:dyDescent="0.2">
      <c r="T44" s="17"/>
      <c r="Y44" s="17"/>
      <c r="Z44" s="15"/>
      <c r="AA44" s="15"/>
      <c r="AB44" s="15"/>
    </row>
    <row r="45" spans="1:31" x14ac:dyDescent="0.2">
      <c r="T45" s="17"/>
      <c r="Y45" s="17"/>
      <c r="Z45" s="15"/>
      <c r="AA45" s="15"/>
      <c r="AB45" s="15"/>
    </row>
    <row r="46" spans="1:31" x14ac:dyDescent="0.2">
      <c r="T46" s="17"/>
      <c r="Y46" s="17"/>
      <c r="Z46" s="15"/>
      <c r="AA46" s="15"/>
      <c r="AB46" s="15"/>
    </row>
    <row r="47" spans="1:31" x14ac:dyDescent="0.2">
      <c r="T47" s="17"/>
      <c r="Y47" s="17"/>
      <c r="Z47" s="18"/>
      <c r="AA47" s="18"/>
      <c r="AB47" s="18"/>
    </row>
    <row r="48" spans="1:31" x14ac:dyDescent="0.2">
      <c r="T48" s="17"/>
      <c r="Y48" s="17"/>
      <c r="Z48" s="18"/>
      <c r="AA48" s="18"/>
      <c r="AB48" s="18"/>
    </row>
    <row r="49" spans="20:28" x14ac:dyDescent="0.2">
      <c r="T49" s="17"/>
      <c r="Y49" s="17"/>
      <c r="Z49" s="15"/>
      <c r="AA49" s="15"/>
      <c r="AB49" s="15"/>
    </row>
  </sheetData>
  <sortState xmlns:xlrd2="http://schemas.microsoft.com/office/spreadsheetml/2017/richdata2" ref="A2:R37">
    <sortCondition ref="B2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Book_20th Livestock Census (16-01-2020)_PK</dc:title>
  <dc:creator>amolm</dc:creator>
  <cp:lastModifiedBy>Amol Khire</cp:lastModifiedBy>
  <dcterms:created xsi:type="dcterms:W3CDTF">2023-08-18T06:39:13Z</dcterms:created>
  <dcterms:modified xsi:type="dcterms:W3CDTF">2023-12-23T13:38:22Z</dcterms:modified>
</cp:coreProperties>
</file>