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mal Welfare Research\"/>
    </mc:Choice>
  </mc:AlternateContent>
  <xr:revisionPtr revIDLastSave="0" documentId="13_ncr:1_{62066CC9-C079-4544-BEE5-E1EB729AB654}" xr6:coauthVersionLast="47" xr6:coauthVersionMax="47" xr10:uidLastSave="{00000000-0000-0000-0000-000000000000}"/>
  <bookViews>
    <workbookView xWindow="1560" yWindow="1395" windowWidth="23610" windowHeight="14805" xr2:uid="{22786830-1E12-4FD5-BA19-996D6E223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D3" i="1" l="1"/>
  <c r="D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AQ2" i="1" l="1"/>
  <c r="E38" i="1"/>
  <c r="G38" i="1"/>
  <c r="AT38" i="1" s="1"/>
  <c r="G3" i="1"/>
  <c r="AT3" i="1" s="1"/>
  <c r="G4" i="1"/>
  <c r="AT4" i="1" s="1"/>
  <c r="G5" i="1"/>
  <c r="AT5" i="1" s="1"/>
  <c r="G6" i="1"/>
  <c r="AT6" i="1" s="1"/>
  <c r="G7" i="1"/>
  <c r="AT7" i="1" s="1"/>
  <c r="G8" i="1"/>
  <c r="AT8" i="1" s="1"/>
  <c r="G9" i="1"/>
  <c r="AT9" i="1" s="1"/>
  <c r="G10" i="1"/>
  <c r="AT10" i="1" s="1"/>
  <c r="G11" i="1"/>
  <c r="AT11" i="1" s="1"/>
  <c r="G12" i="1"/>
  <c r="AT12" i="1" s="1"/>
  <c r="G13" i="1"/>
  <c r="AT13" i="1" s="1"/>
  <c r="G14" i="1"/>
  <c r="AT14" i="1" s="1"/>
  <c r="G15" i="1"/>
  <c r="AT15" i="1" s="1"/>
  <c r="G16" i="1"/>
  <c r="AT16" i="1" s="1"/>
  <c r="G17" i="1"/>
  <c r="AT17" i="1" s="1"/>
  <c r="G18" i="1"/>
  <c r="AT18" i="1" s="1"/>
  <c r="G19" i="1"/>
  <c r="AT19" i="1" s="1"/>
  <c r="G20" i="1"/>
  <c r="AT20" i="1" s="1"/>
  <c r="G21" i="1"/>
  <c r="AT21" i="1" s="1"/>
  <c r="G22" i="1"/>
  <c r="AT22" i="1" s="1"/>
  <c r="G23" i="1"/>
  <c r="AT23" i="1" s="1"/>
  <c r="G24" i="1"/>
  <c r="G25" i="1"/>
  <c r="AT25" i="1" s="1"/>
  <c r="G26" i="1"/>
  <c r="AT26" i="1" s="1"/>
  <c r="G27" i="1"/>
  <c r="AT27" i="1" s="1"/>
  <c r="G28" i="1"/>
  <c r="AT28" i="1" s="1"/>
  <c r="G29" i="1"/>
  <c r="AT29" i="1" s="1"/>
  <c r="G30" i="1"/>
  <c r="AT30" i="1" s="1"/>
  <c r="G31" i="1"/>
  <c r="AT31" i="1" s="1"/>
  <c r="G32" i="1"/>
  <c r="G33" i="1"/>
  <c r="AT33" i="1" s="1"/>
  <c r="G34" i="1"/>
  <c r="AT34" i="1" s="1"/>
  <c r="G35" i="1"/>
  <c r="AT35" i="1" s="1"/>
  <c r="G36" i="1"/>
  <c r="AT36" i="1" s="1"/>
  <c r="G37" i="1"/>
  <c r="AT37" i="1" s="1"/>
  <c r="G2" i="1"/>
  <c r="AT2" i="1" s="1"/>
  <c r="AQ38" i="1"/>
  <c r="AM38" i="1"/>
  <c r="AK38" i="1"/>
  <c r="AI38" i="1"/>
  <c r="AH38" i="1"/>
  <c r="AF38" i="1"/>
  <c r="AG38" i="1" s="1"/>
  <c r="AB38" i="1"/>
  <c r="AC38" i="1" s="1"/>
  <c r="X38" i="1"/>
  <c r="Y38" i="1" s="1"/>
  <c r="T38" i="1"/>
  <c r="U38" i="1" s="1"/>
  <c r="Q38" i="1"/>
  <c r="N38" i="1"/>
  <c r="P38" i="1" s="1"/>
  <c r="AS37" i="1"/>
  <c r="AQ37" i="1"/>
  <c r="AL37" i="1"/>
  <c r="AR37" i="1" s="1"/>
  <c r="AH37" i="1"/>
  <c r="AF37" i="1"/>
  <c r="AG37" i="1" s="1"/>
  <c r="AB37" i="1"/>
  <c r="AC37" i="1" s="1"/>
  <c r="X37" i="1"/>
  <c r="Y37" i="1" s="1"/>
  <c r="T37" i="1"/>
  <c r="U37" i="1" s="1"/>
  <c r="Q37" i="1"/>
  <c r="N37" i="1"/>
  <c r="P37" i="1" s="1"/>
  <c r="AS36" i="1"/>
  <c r="AQ36" i="1"/>
  <c r="AL36" i="1"/>
  <c r="AR36" i="1" s="1"/>
  <c r="AH36" i="1"/>
  <c r="AF36" i="1"/>
  <c r="AG36" i="1" s="1"/>
  <c r="AB36" i="1"/>
  <c r="AC36" i="1" s="1"/>
  <c r="X36" i="1"/>
  <c r="Y36" i="1" s="1"/>
  <c r="T36" i="1"/>
  <c r="U36" i="1" s="1"/>
  <c r="Q36" i="1"/>
  <c r="N36" i="1"/>
  <c r="AS35" i="1"/>
  <c r="AQ35" i="1"/>
  <c r="AL35" i="1"/>
  <c r="AR35" i="1" s="1"/>
  <c r="AH35" i="1"/>
  <c r="AF35" i="1"/>
  <c r="AG35" i="1" s="1"/>
  <c r="AB35" i="1"/>
  <c r="AC35" i="1" s="1"/>
  <c r="X35" i="1"/>
  <c r="Y35" i="1" s="1"/>
  <c r="T35" i="1"/>
  <c r="U35" i="1" s="1"/>
  <c r="Q35" i="1"/>
  <c r="N35" i="1"/>
  <c r="P35" i="1" s="1"/>
  <c r="AS34" i="1"/>
  <c r="AQ34" i="1"/>
  <c r="AL34" i="1"/>
  <c r="AR34" i="1" s="1"/>
  <c r="AH34" i="1"/>
  <c r="AF34" i="1"/>
  <c r="AG34" i="1" s="1"/>
  <c r="AB34" i="1"/>
  <c r="AC34" i="1" s="1"/>
  <c r="X34" i="1"/>
  <c r="Y34" i="1" s="1"/>
  <c r="T34" i="1"/>
  <c r="U34" i="1" s="1"/>
  <c r="Q34" i="1"/>
  <c r="N34" i="1"/>
  <c r="O34" i="1" s="1"/>
  <c r="AS33" i="1"/>
  <c r="AQ33" i="1"/>
  <c r="AL33" i="1"/>
  <c r="AR33" i="1" s="1"/>
  <c r="AH33" i="1"/>
  <c r="AF33" i="1"/>
  <c r="AG33" i="1" s="1"/>
  <c r="AB33" i="1"/>
  <c r="AC33" i="1" s="1"/>
  <c r="X33" i="1"/>
  <c r="Y33" i="1" s="1"/>
  <c r="T33" i="1"/>
  <c r="U33" i="1" s="1"/>
  <c r="Q33" i="1"/>
  <c r="N33" i="1"/>
  <c r="AS32" i="1"/>
  <c r="AQ32" i="1"/>
  <c r="AL32" i="1"/>
  <c r="AR32" i="1" s="1"/>
  <c r="AH32" i="1"/>
  <c r="AF32" i="1"/>
  <c r="AG32" i="1" s="1"/>
  <c r="AB32" i="1"/>
  <c r="AC32" i="1" s="1"/>
  <c r="X32" i="1"/>
  <c r="Y32" i="1" s="1"/>
  <c r="T32" i="1"/>
  <c r="U32" i="1" s="1"/>
  <c r="Q32" i="1"/>
  <c r="N32" i="1"/>
  <c r="P32" i="1" s="1"/>
  <c r="AS31" i="1"/>
  <c r="AQ31" i="1"/>
  <c r="AL31" i="1"/>
  <c r="AR31" i="1" s="1"/>
  <c r="AH31" i="1"/>
  <c r="AF31" i="1"/>
  <c r="AG31" i="1" s="1"/>
  <c r="AB31" i="1"/>
  <c r="AC31" i="1" s="1"/>
  <c r="X31" i="1"/>
  <c r="Y31" i="1" s="1"/>
  <c r="T31" i="1"/>
  <c r="U31" i="1" s="1"/>
  <c r="Q31" i="1"/>
  <c r="N31" i="1"/>
  <c r="P31" i="1" s="1"/>
  <c r="AS30" i="1"/>
  <c r="AQ30" i="1"/>
  <c r="AL30" i="1"/>
  <c r="AR30" i="1" s="1"/>
  <c r="AH30" i="1"/>
  <c r="AF30" i="1"/>
  <c r="AG30" i="1" s="1"/>
  <c r="AB30" i="1"/>
  <c r="AC30" i="1" s="1"/>
  <c r="X30" i="1"/>
  <c r="Y30" i="1" s="1"/>
  <c r="T30" i="1"/>
  <c r="U30" i="1" s="1"/>
  <c r="Q30" i="1"/>
  <c r="N30" i="1"/>
  <c r="O30" i="1" s="1"/>
  <c r="AS29" i="1"/>
  <c r="AQ29" i="1"/>
  <c r="AL29" i="1"/>
  <c r="AR29" i="1" s="1"/>
  <c r="AH29" i="1"/>
  <c r="AF29" i="1"/>
  <c r="AG29" i="1" s="1"/>
  <c r="AB29" i="1"/>
  <c r="AC29" i="1" s="1"/>
  <c r="X29" i="1"/>
  <c r="Y29" i="1" s="1"/>
  <c r="T29" i="1"/>
  <c r="U29" i="1" s="1"/>
  <c r="Q29" i="1"/>
  <c r="N29" i="1"/>
  <c r="AS28" i="1"/>
  <c r="AQ28" i="1"/>
  <c r="AL28" i="1"/>
  <c r="AR28" i="1" s="1"/>
  <c r="AH28" i="1"/>
  <c r="AF28" i="1"/>
  <c r="AG28" i="1" s="1"/>
  <c r="AB28" i="1"/>
  <c r="AC28" i="1" s="1"/>
  <c r="X28" i="1"/>
  <c r="Y28" i="1" s="1"/>
  <c r="T28" i="1"/>
  <c r="U28" i="1" s="1"/>
  <c r="Q28" i="1"/>
  <c r="N28" i="1"/>
  <c r="P28" i="1" s="1"/>
  <c r="AS27" i="1"/>
  <c r="AQ27" i="1"/>
  <c r="AL27" i="1"/>
  <c r="AR27" i="1" s="1"/>
  <c r="AH27" i="1"/>
  <c r="AF27" i="1"/>
  <c r="AG27" i="1" s="1"/>
  <c r="AB27" i="1"/>
  <c r="AC27" i="1" s="1"/>
  <c r="X27" i="1"/>
  <c r="Y27" i="1" s="1"/>
  <c r="T27" i="1"/>
  <c r="U27" i="1" s="1"/>
  <c r="Q27" i="1"/>
  <c r="N27" i="1"/>
  <c r="O27" i="1" s="1"/>
  <c r="AS26" i="1"/>
  <c r="AQ26" i="1"/>
  <c r="AL26" i="1"/>
  <c r="AR26" i="1" s="1"/>
  <c r="AH26" i="1"/>
  <c r="AF26" i="1"/>
  <c r="AG26" i="1" s="1"/>
  <c r="AB26" i="1"/>
  <c r="AC26" i="1" s="1"/>
  <c r="X26" i="1"/>
  <c r="Y26" i="1" s="1"/>
  <c r="T26" i="1"/>
  <c r="U26" i="1" s="1"/>
  <c r="Q26" i="1"/>
  <c r="N26" i="1"/>
  <c r="O26" i="1" s="1"/>
  <c r="AS25" i="1"/>
  <c r="AQ25" i="1"/>
  <c r="AL25" i="1"/>
  <c r="AR25" i="1" s="1"/>
  <c r="AH25" i="1"/>
  <c r="AF25" i="1"/>
  <c r="AG25" i="1" s="1"/>
  <c r="AB25" i="1"/>
  <c r="AC25" i="1" s="1"/>
  <c r="X25" i="1"/>
  <c r="Y25" i="1" s="1"/>
  <c r="T25" i="1"/>
  <c r="U25" i="1" s="1"/>
  <c r="Q25" i="1"/>
  <c r="N25" i="1"/>
  <c r="P25" i="1" s="1"/>
  <c r="AS24" i="1"/>
  <c r="AQ24" i="1"/>
  <c r="AL24" i="1"/>
  <c r="AR24" i="1" s="1"/>
  <c r="AH24" i="1"/>
  <c r="AF24" i="1"/>
  <c r="AG24" i="1" s="1"/>
  <c r="AB24" i="1"/>
  <c r="AC24" i="1" s="1"/>
  <c r="X24" i="1"/>
  <c r="Y24" i="1" s="1"/>
  <c r="T24" i="1"/>
  <c r="U24" i="1" s="1"/>
  <c r="Q24" i="1"/>
  <c r="N24" i="1"/>
  <c r="P24" i="1" s="1"/>
  <c r="AS23" i="1"/>
  <c r="AQ23" i="1"/>
  <c r="AL23" i="1"/>
  <c r="AR23" i="1" s="1"/>
  <c r="AH23" i="1"/>
  <c r="AF23" i="1"/>
  <c r="AG23" i="1" s="1"/>
  <c r="AB23" i="1"/>
  <c r="AC23" i="1" s="1"/>
  <c r="X23" i="1"/>
  <c r="Y23" i="1" s="1"/>
  <c r="T23" i="1"/>
  <c r="U23" i="1" s="1"/>
  <c r="Q23" i="1"/>
  <c r="N23" i="1"/>
  <c r="O23" i="1" s="1"/>
  <c r="AS22" i="1"/>
  <c r="AQ22" i="1"/>
  <c r="AL22" i="1"/>
  <c r="AR22" i="1" s="1"/>
  <c r="AH22" i="1"/>
  <c r="AF22" i="1"/>
  <c r="AG22" i="1" s="1"/>
  <c r="AB22" i="1"/>
  <c r="AC22" i="1" s="1"/>
  <c r="X22" i="1"/>
  <c r="Y22" i="1" s="1"/>
  <c r="T22" i="1"/>
  <c r="U22" i="1" s="1"/>
  <c r="Q22" i="1"/>
  <c r="N22" i="1"/>
  <c r="O22" i="1" s="1"/>
  <c r="AS21" i="1"/>
  <c r="AQ21" i="1"/>
  <c r="AL21" i="1"/>
  <c r="AR21" i="1" s="1"/>
  <c r="AH21" i="1"/>
  <c r="AF21" i="1"/>
  <c r="AG21" i="1" s="1"/>
  <c r="AB21" i="1"/>
  <c r="AC21" i="1" s="1"/>
  <c r="X21" i="1"/>
  <c r="Y21" i="1" s="1"/>
  <c r="T21" i="1"/>
  <c r="U21" i="1" s="1"/>
  <c r="Q21" i="1"/>
  <c r="N21" i="1"/>
  <c r="P21" i="1" s="1"/>
  <c r="AS20" i="1"/>
  <c r="AQ20" i="1"/>
  <c r="AL20" i="1"/>
  <c r="AR20" i="1" s="1"/>
  <c r="AH20" i="1"/>
  <c r="AF20" i="1"/>
  <c r="AG20" i="1" s="1"/>
  <c r="AB20" i="1"/>
  <c r="AC20" i="1" s="1"/>
  <c r="X20" i="1"/>
  <c r="Y20" i="1" s="1"/>
  <c r="T20" i="1"/>
  <c r="U20" i="1" s="1"/>
  <c r="Q20" i="1"/>
  <c r="N20" i="1"/>
  <c r="O20" i="1" s="1"/>
  <c r="AS19" i="1"/>
  <c r="AQ19" i="1"/>
  <c r="AL19" i="1"/>
  <c r="AR19" i="1" s="1"/>
  <c r="AH19" i="1"/>
  <c r="AF19" i="1"/>
  <c r="AG19" i="1" s="1"/>
  <c r="AB19" i="1"/>
  <c r="AC19" i="1" s="1"/>
  <c r="X19" i="1"/>
  <c r="Y19" i="1" s="1"/>
  <c r="T19" i="1"/>
  <c r="U19" i="1" s="1"/>
  <c r="Q19" i="1"/>
  <c r="N19" i="1"/>
  <c r="P19" i="1" s="1"/>
  <c r="AS18" i="1"/>
  <c r="AQ18" i="1"/>
  <c r="AL18" i="1"/>
  <c r="AR18" i="1" s="1"/>
  <c r="AH18" i="1"/>
  <c r="AF18" i="1"/>
  <c r="AG18" i="1" s="1"/>
  <c r="AB18" i="1"/>
  <c r="AC18" i="1" s="1"/>
  <c r="X18" i="1"/>
  <c r="Y18" i="1" s="1"/>
  <c r="T18" i="1"/>
  <c r="U18" i="1" s="1"/>
  <c r="Q18" i="1"/>
  <c r="N18" i="1"/>
  <c r="O18" i="1" s="1"/>
  <c r="AS17" i="1"/>
  <c r="AQ17" i="1"/>
  <c r="AL17" i="1"/>
  <c r="AR17" i="1" s="1"/>
  <c r="AH17" i="1"/>
  <c r="AF17" i="1"/>
  <c r="AG17" i="1" s="1"/>
  <c r="AB17" i="1"/>
  <c r="AC17" i="1" s="1"/>
  <c r="X17" i="1"/>
  <c r="Y17" i="1" s="1"/>
  <c r="T17" i="1"/>
  <c r="U17" i="1" s="1"/>
  <c r="Q17" i="1"/>
  <c r="N17" i="1"/>
  <c r="P17" i="1" s="1"/>
  <c r="AS16" i="1"/>
  <c r="AQ16" i="1"/>
  <c r="AL16" i="1"/>
  <c r="AR16" i="1" s="1"/>
  <c r="AH16" i="1"/>
  <c r="AF16" i="1"/>
  <c r="AG16" i="1" s="1"/>
  <c r="AB16" i="1"/>
  <c r="AC16" i="1" s="1"/>
  <c r="X16" i="1"/>
  <c r="Y16" i="1" s="1"/>
  <c r="T16" i="1"/>
  <c r="U16" i="1" s="1"/>
  <c r="Q16" i="1"/>
  <c r="N16" i="1"/>
  <c r="P16" i="1" s="1"/>
  <c r="AS15" i="1"/>
  <c r="AQ15" i="1"/>
  <c r="AL15" i="1"/>
  <c r="AR15" i="1" s="1"/>
  <c r="AH15" i="1"/>
  <c r="AF15" i="1"/>
  <c r="AG15" i="1" s="1"/>
  <c r="AB15" i="1"/>
  <c r="AC15" i="1" s="1"/>
  <c r="X15" i="1"/>
  <c r="Y15" i="1" s="1"/>
  <c r="T15" i="1"/>
  <c r="U15" i="1" s="1"/>
  <c r="Q15" i="1"/>
  <c r="N15" i="1"/>
  <c r="P15" i="1" s="1"/>
  <c r="AS14" i="1"/>
  <c r="AQ14" i="1"/>
  <c r="AL14" i="1"/>
  <c r="AR14" i="1" s="1"/>
  <c r="AH14" i="1"/>
  <c r="AF14" i="1"/>
  <c r="AG14" i="1" s="1"/>
  <c r="AB14" i="1"/>
  <c r="AC14" i="1" s="1"/>
  <c r="X14" i="1"/>
  <c r="Y14" i="1" s="1"/>
  <c r="T14" i="1"/>
  <c r="U14" i="1" s="1"/>
  <c r="Q14" i="1"/>
  <c r="N14" i="1"/>
  <c r="O14" i="1" s="1"/>
  <c r="AS13" i="1"/>
  <c r="AQ13" i="1"/>
  <c r="AL13" i="1"/>
  <c r="AR13" i="1" s="1"/>
  <c r="AH13" i="1"/>
  <c r="AF13" i="1"/>
  <c r="AG13" i="1" s="1"/>
  <c r="AB13" i="1"/>
  <c r="AC13" i="1" s="1"/>
  <c r="X13" i="1"/>
  <c r="Y13" i="1" s="1"/>
  <c r="T13" i="1"/>
  <c r="U13" i="1" s="1"/>
  <c r="Q13" i="1"/>
  <c r="N13" i="1"/>
  <c r="P13" i="1" s="1"/>
  <c r="AS12" i="1"/>
  <c r="AQ12" i="1"/>
  <c r="AL12" i="1"/>
  <c r="AR12" i="1" s="1"/>
  <c r="AH12" i="1"/>
  <c r="AF12" i="1"/>
  <c r="AG12" i="1" s="1"/>
  <c r="AB12" i="1"/>
  <c r="AC12" i="1" s="1"/>
  <c r="X12" i="1"/>
  <c r="Y12" i="1" s="1"/>
  <c r="T12" i="1"/>
  <c r="U12" i="1" s="1"/>
  <c r="Q12" i="1"/>
  <c r="N12" i="1"/>
  <c r="P12" i="1" s="1"/>
  <c r="AS11" i="1"/>
  <c r="AL11" i="1"/>
  <c r="AR11" i="1" s="1"/>
  <c r="AH11" i="1"/>
  <c r="AF11" i="1"/>
  <c r="AG11" i="1" s="1"/>
  <c r="AB11" i="1"/>
  <c r="AC11" i="1" s="1"/>
  <c r="X11" i="1"/>
  <c r="Y11" i="1" s="1"/>
  <c r="T11" i="1"/>
  <c r="U11" i="1" s="1"/>
  <c r="Q11" i="1"/>
  <c r="N11" i="1"/>
  <c r="O11" i="1" s="1"/>
  <c r="AS10" i="1"/>
  <c r="AL10" i="1"/>
  <c r="AR10" i="1" s="1"/>
  <c r="AH10" i="1"/>
  <c r="AF10" i="1"/>
  <c r="AG10" i="1" s="1"/>
  <c r="AB10" i="1"/>
  <c r="AC10" i="1" s="1"/>
  <c r="X10" i="1"/>
  <c r="Y10" i="1" s="1"/>
  <c r="T10" i="1"/>
  <c r="U10" i="1" s="1"/>
  <c r="Q10" i="1"/>
  <c r="N10" i="1"/>
  <c r="P10" i="1" s="1"/>
  <c r="AS9" i="1"/>
  <c r="AL9" i="1"/>
  <c r="AR9" i="1" s="1"/>
  <c r="AH9" i="1"/>
  <c r="AF9" i="1"/>
  <c r="AG9" i="1" s="1"/>
  <c r="AB9" i="1"/>
  <c r="AC9" i="1" s="1"/>
  <c r="X9" i="1"/>
  <c r="T9" i="1"/>
  <c r="U9" i="1" s="1"/>
  <c r="Q9" i="1"/>
  <c r="N9" i="1"/>
  <c r="P9" i="1" s="1"/>
  <c r="AS8" i="1"/>
  <c r="AQ8" i="1"/>
  <c r="AL8" i="1"/>
  <c r="AR8" i="1" s="1"/>
  <c r="AH8" i="1"/>
  <c r="AF8" i="1"/>
  <c r="AG8" i="1" s="1"/>
  <c r="AB8" i="1"/>
  <c r="AC8" i="1" s="1"/>
  <c r="X8" i="1"/>
  <c r="Y8" i="1" s="1"/>
  <c r="T8" i="1"/>
  <c r="U8" i="1" s="1"/>
  <c r="Q8" i="1"/>
  <c r="N8" i="1"/>
  <c r="P8" i="1" s="1"/>
  <c r="AS7" i="1"/>
  <c r="AQ7" i="1"/>
  <c r="AL7" i="1"/>
  <c r="AR7" i="1" s="1"/>
  <c r="AH7" i="1"/>
  <c r="AF7" i="1"/>
  <c r="AG7" i="1" s="1"/>
  <c r="AB7" i="1"/>
  <c r="AC7" i="1" s="1"/>
  <c r="X7" i="1"/>
  <c r="Y7" i="1" s="1"/>
  <c r="T7" i="1"/>
  <c r="U7" i="1" s="1"/>
  <c r="Q7" i="1"/>
  <c r="N7" i="1"/>
  <c r="P7" i="1" s="1"/>
  <c r="AS6" i="1"/>
  <c r="AQ6" i="1"/>
  <c r="AL6" i="1"/>
  <c r="AR6" i="1" s="1"/>
  <c r="AH6" i="1"/>
  <c r="AF6" i="1"/>
  <c r="AG6" i="1" s="1"/>
  <c r="AB6" i="1"/>
  <c r="AC6" i="1" s="1"/>
  <c r="X6" i="1"/>
  <c r="Y6" i="1" s="1"/>
  <c r="T6" i="1"/>
  <c r="U6" i="1" s="1"/>
  <c r="Q6" i="1"/>
  <c r="N6" i="1"/>
  <c r="O6" i="1" s="1"/>
  <c r="AS5" i="1"/>
  <c r="AQ5" i="1"/>
  <c r="AL5" i="1"/>
  <c r="AR5" i="1" s="1"/>
  <c r="AH5" i="1"/>
  <c r="AF5" i="1"/>
  <c r="AG5" i="1" s="1"/>
  <c r="AB5" i="1"/>
  <c r="AC5" i="1" s="1"/>
  <c r="X5" i="1"/>
  <c r="Y5" i="1" s="1"/>
  <c r="T5" i="1"/>
  <c r="U5" i="1" s="1"/>
  <c r="Q5" i="1"/>
  <c r="N5" i="1"/>
  <c r="P5" i="1" s="1"/>
  <c r="AS4" i="1"/>
  <c r="AQ4" i="1"/>
  <c r="AL4" i="1"/>
  <c r="AR4" i="1" s="1"/>
  <c r="AH4" i="1"/>
  <c r="AF4" i="1"/>
  <c r="AG4" i="1" s="1"/>
  <c r="AB4" i="1"/>
  <c r="AC4" i="1" s="1"/>
  <c r="X4" i="1"/>
  <c r="Y4" i="1" s="1"/>
  <c r="T4" i="1"/>
  <c r="U4" i="1" s="1"/>
  <c r="Q4" i="1"/>
  <c r="P4" i="1"/>
  <c r="AS3" i="1"/>
  <c r="AQ3" i="1"/>
  <c r="AL3" i="1"/>
  <c r="AH3" i="1"/>
  <c r="AF3" i="1"/>
  <c r="AG3" i="1" s="1"/>
  <c r="AB3" i="1"/>
  <c r="AC3" i="1" s="1"/>
  <c r="X3" i="1"/>
  <c r="Y3" i="1" s="1"/>
  <c r="T3" i="1"/>
  <c r="U3" i="1" s="1"/>
  <c r="Q3" i="1"/>
  <c r="N3" i="1"/>
  <c r="P3" i="1" s="1"/>
  <c r="AS2" i="1"/>
  <c r="AL2" i="1"/>
  <c r="AR2" i="1" s="1"/>
  <c r="AH2" i="1"/>
  <c r="AF2" i="1"/>
  <c r="AG2" i="1" s="1"/>
  <c r="AB2" i="1"/>
  <c r="AC2" i="1" s="1"/>
  <c r="X2" i="1"/>
  <c r="Y2" i="1" s="1"/>
  <c r="T2" i="1"/>
  <c r="U2" i="1" s="1"/>
  <c r="Q2" i="1"/>
  <c r="N2" i="1"/>
  <c r="O2" i="1" s="1"/>
  <c r="AU29" i="1" l="1"/>
  <c r="AU32" i="1"/>
  <c r="AU24" i="1"/>
  <c r="AU33" i="1"/>
  <c r="AU36" i="1"/>
  <c r="AU31" i="1"/>
  <c r="AT32" i="1"/>
  <c r="AT24" i="1"/>
  <c r="AU28" i="1"/>
  <c r="AU20" i="1"/>
  <c r="AU23" i="1"/>
  <c r="AU35" i="1"/>
  <c r="AU27" i="1"/>
  <c r="AU15" i="1"/>
  <c r="AU16" i="1"/>
  <c r="AU12" i="1"/>
  <c r="AU4" i="1"/>
  <c r="AU19" i="1"/>
  <c r="AU11" i="1"/>
  <c r="AU7" i="1"/>
  <c r="AU3" i="1"/>
  <c r="AU8" i="1"/>
  <c r="AU38" i="1"/>
  <c r="AU34" i="1"/>
  <c r="AU30" i="1"/>
  <c r="AU26" i="1"/>
  <c r="AU22" i="1"/>
  <c r="AU18" i="1"/>
  <c r="AU14" i="1"/>
  <c r="AU10" i="1"/>
  <c r="AU6" i="1"/>
  <c r="AU2" i="1"/>
  <c r="AU37" i="1"/>
  <c r="AU25" i="1"/>
  <c r="AU21" i="1"/>
  <c r="AU17" i="1"/>
  <c r="AU13" i="1"/>
  <c r="AU9" i="1"/>
  <c r="AU5" i="1"/>
  <c r="P27" i="1"/>
  <c r="O37" i="1"/>
  <c r="P18" i="1"/>
  <c r="O4" i="1"/>
  <c r="O15" i="1"/>
  <c r="O19" i="1"/>
  <c r="O21" i="1"/>
  <c r="P22" i="1"/>
  <c r="AL38" i="1"/>
  <c r="AR38" i="1" s="1"/>
  <c r="P34" i="1"/>
  <c r="O10" i="1"/>
  <c r="AS38" i="1"/>
  <c r="O7" i="1"/>
  <c r="O9" i="1"/>
  <c r="P23" i="1"/>
  <c r="O24" i="1"/>
  <c r="P30" i="1"/>
  <c r="O31" i="1"/>
  <c r="O35" i="1"/>
  <c r="P11" i="1"/>
  <c r="O3" i="1"/>
  <c r="O12" i="1"/>
  <c r="O17" i="1"/>
  <c r="P20" i="1"/>
  <c r="P26" i="1"/>
  <c r="O28" i="1"/>
  <c r="O38" i="1"/>
  <c r="P29" i="1"/>
  <c r="O29" i="1"/>
  <c r="P2" i="1"/>
  <c r="AR3" i="1"/>
  <c r="O8" i="1"/>
  <c r="O16" i="1"/>
  <c r="O25" i="1"/>
  <c r="P36" i="1"/>
  <c r="O36" i="1"/>
  <c r="O5" i="1"/>
  <c r="P6" i="1"/>
  <c r="O13" i="1"/>
  <c r="P14" i="1"/>
  <c r="O32" i="1"/>
  <c r="P33" i="1"/>
  <c r="O33" i="1"/>
</calcChain>
</file>

<file path=xl/sharedStrings.xml><?xml version="1.0" encoding="utf-8"?>
<sst xmlns="http://schemas.openxmlformats.org/spreadsheetml/2006/main" count="84" uniqueCount="84">
  <si>
    <t>percapita_USD_PPP</t>
  </si>
  <si>
    <t>population_2011</t>
  </si>
  <si>
    <t>desi_fowls_backyard</t>
  </si>
  <si>
    <t>improved_fowl_backyard</t>
  </si>
  <si>
    <t>total_fowl_backyard</t>
  </si>
  <si>
    <t>desi_commercial</t>
  </si>
  <si>
    <t>improved_commercial</t>
  </si>
  <si>
    <t>total_fowl_commercial</t>
  </si>
  <si>
    <t>total_fowl</t>
  </si>
  <si>
    <t>duck_backyard</t>
  </si>
  <si>
    <t>ducks_commercial</t>
  </si>
  <si>
    <t>total_ducks</t>
  </si>
  <si>
    <t>turkey_backyard</t>
  </si>
  <si>
    <t>turkey_commercial</t>
  </si>
  <si>
    <t>total_turkey</t>
  </si>
  <si>
    <t>quail_backyard</t>
  </si>
  <si>
    <t>quails_commercial</t>
  </si>
  <si>
    <t>total_quail</t>
  </si>
  <si>
    <t>other_poultry_birds_backyard</t>
  </si>
  <si>
    <t>other_poultry_birds_commercial</t>
  </si>
  <si>
    <t>total_other_poultry_birds</t>
  </si>
  <si>
    <t>total_backyard</t>
  </si>
  <si>
    <t>backyard</t>
  </si>
  <si>
    <t>total_commercial</t>
  </si>
  <si>
    <t>commercial</t>
  </si>
  <si>
    <t>total_poultry</t>
  </si>
  <si>
    <t>egg_production</t>
  </si>
  <si>
    <t>egg_percapita_availability</t>
  </si>
  <si>
    <t>animals_slaughtered</t>
  </si>
  <si>
    <t>poultry_meat_1000ton</t>
  </si>
  <si>
    <t>est_prod2</t>
  </si>
  <si>
    <t>estimated_poultry_meat_productivity</t>
  </si>
  <si>
    <t>Delhi</t>
  </si>
  <si>
    <t>Lakshadweep</t>
  </si>
  <si>
    <t>All India</t>
  </si>
  <si>
    <t>states_UTs</t>
  </si>
  <si>
    <r>
      <rPr>
        <sz val="9"/>
        <color rgb="FF2A2A2A"/>
        <rFont val="Calibri"/>
        <family val="2"/>
      </rPr>
      <t>A&amp;N Islands</t>
    </r>
  </si>
  <si>
    <r>
      <rPr>
        <sz val="9"/>
        <color rgb="FF2A2A2A"/>
        <rFont val="Calibri"/>
        <family val="2"/>
      </rPr>
      <t>Andhra Pradesh</t>
    </r>
  </si>
  <si>
    <r>
      <rPr>
        <sz val="9"/>
        <color rgb="FF2A2A2A"/>
        <rFont val="Calibri"/>
        <family val="2"/>
      </rPr>
      <t>Arunachal Pradesh</t>
    </r>
  </si>
  <si>
    <r>
      <rPr>
        <sz val="9"/>
        <color rgb="FF2A2A2A"/>
        <rFont val="Calibri"/>
        <family val="2"/>
      </rPr>
      <t>Assam</t>
    </r>
  </si>
  <si>
    <r>
      <rPr>
        <sz val="9"/>
        <color rgb="FF2A2A2A"/>
        <rFont val="Calibri"/>
        <family val="2"/>
      </rPr>
      <t>Bihar</t>
    </r>
  </si>
  <si>
    <r>
      <rPr>
        <sz val="9"/>
        <color rgb="FF2A2A2A"/>
        <rFont val="Calibri"/>
        <family val="2"/>
      </rPr>
      <t>Chandigarh</t>
    </r>
  </si>
  <si>
    <r>
      <rPr>
        <sz val="9"/>
        <color rgb="FF2A2A2A"/>
        <rFont val="Calibri"/>
        <family val="2"/>
      </rPr>
      <t>Chhattisgarh</t>
    </r>
  </si>
  <si>
    <r>
      <rPr>
        <sz val="9"/>
        <color rgb="FF2A2A2A"/>
        <rFont val="Calibri"/>
        <family val="2"/>
      </rPr>
      <t>D&amp;N Haveli</t>
    </r>
  </si>
  <si>
    <r>
      <rPr>
        <sz val="9"/>
        <color rgb="FF2A2A2A"/>
        <rFont val="Calibri"/>
        <family val="2"/>
      </rPr>
      <t>Daman &amp; Diu</t>
    </r>
  </si>
  <si>
    <r>
      <rPr>
        <sz val="9"/>
        <color rgb="FF2A2A2A"/>
        <rFont val="Calibri"/>
        <family val="2"/>
      </rPr>
      <t>Goa</t>
    </r>
  </si>
  <si>
    <r>
      <rPr>
        <sz val="9"/>
        <color rgb="FF2A2A2A"/>
        <rFont val="Calibri"/>
        <family val="2"/>
      </rPr>
      <t>Gujarat</t>
    </r>
  </si>
  <si>
    <r>
      <rPr>
        <sz val="9"/>
        <color rgb="FF2A2A2A"/>
        <rFont val="Calibri"/>
        <family val="2"/>
      </rPr>
      <t>Haryana</t>
    </r>
  </si>
  <si>
    <r>
      <rPr>
        <sz val="9"/>
        <color rgb="FF2A2A2A"/>
        <rFont val="Calibri"/>
        <family val="2"/>
      </rPr>
      <t>Himachal Pradesh</t>
    </r>
  </si>
  <si>
    <r>
      <rPr>
        <sz val="9"/>
        <color rgb="FF2A2A2A"/>
        <rFont val="Calibri"/>
        <family val="2"/>
      </rPr>
      <t>Jammu &amp;  Kashmir</t>
    </r>
  </si>
  <si>
    <r>
      <rPr>
        <sz val="9"/>
        <color rgb="FF2A2A2A"/>
        <rFont val="Calibri"/>
        <family val="2"/>
      </rPr>
      <t>Jharkhand</t>
    </r>
  </si>
  <si>
    <r>
      <rPr>
        <sz val="9"/>
        <color rgb="FF2A2A2A"/>
        <rFont val="Calibri"/>
        <family val="2"/>
      </rPr>
      <t>Karnataka</t>
    </r>
  </si>
  <si>
    <r>
      <rPr>
        <sz val="9"/>
        <color rgb="FF2A2A2A"/>
        <rFont val="Calibri"/>
        <family val="2"/>
      </rPr>
      <t>Kerala</t>
    </r>
  </si>
  <si>
    <r>
      <rPr>
        <sz val="9"/>
        <color rgb="FF2A2A2A"/>
        <rFont val="Calibri"/>
        <family val="2"/>
      </rPr>
      <t>Madhya Pradesh</t>
    </r>
  </si>
  <si>
    <r>
      <rPr>
        <sz val="9"/>
        <color rgb="FF2A2A2A"/>
        <rFont val="Calibri"/>
        <family val="2"/>
      </rPr>
      <t>Maharashtra</t>
    </r>
  </si>
  <si>
    <r>
      <rPr>
        <sz val="9"/>
        <color rgb="FF2A2A2A"/>
        <rFont val="Calibri"/>
        <family val="2"/>
      </rPr>
      <t>Manipur</t>
    </r>
  </si>
  <si>
    <r>
      <rPr>
        <sz val="9"/>
        <color rgb="FF2A2A2A"/>
        <rFont val="Calibri"/>
        <family val="2"/>
      </rPr>
      <t>Meghalaya</t>
    </r>
  </si>
  <si>
    <r>
      <rPr>
        <sz val="9"/>
        <color rgb="FF2A2A2A"/>
        <rFont val="Calibri"/>
        <family val="2"/>
      </rPr>
      <t>Mizoram</t>
    </r>
  </si>
  <si>
    <r>
      <rPr>
        <sz val="9"/>
        <color rgb="FF2A2A2A"/>
        <rFont val="Calibri"/>
        <family val="2"/>
      </rPr>
      <t>Nagaland</t>
    </r>
  </si>
  <si>
    <r>
      <rPr>
        <sz val="9"/>
        <color rgb="FF2A2A2A"/>
        <rFont val="Calibri"/>
        <family val="2"/>
      </rPr>
      <t>Odisha</t>
    </r>
  </si>
  <si>
    <r>
      <rPr>
        <sz val="9"/>
        <color rgb="FF1F1F1F"/>
        <rFont val="Calibri"/>
        <family val="2"/>
      </rPr>
      <t>I</t>
    </r>
    <r>
      <rPr>
        <sz val="9"/>
        <color rgb="FF383838"/>
        <rFont val="Calibri"/>
        <family val="2"/>
      </rPr>
      <t>0822207</t>
    </r>
  </si>
  <si>
    <r>
      <rPr>
        <sz val="9"/>
        <color rgb="FF2A2A2A"/>
        <rFont val="Calibri"/>
        <family val="2"/>
      </rPr>
      <t>Puducherry</t>
    </r>
  </si>
  <si>
    <r>
      <rPr>
        <sz val="9"/>
        <color rgb="FF2A2A2A"/>
        <rFont val="Calibri"/>
        <family val="2"/>
      </rPr>
      <t>Punjab</t>
    </r>
  </si>
  <si>
    <r>
      <rPr>
        <sz val="9"/>
        <color rgb="FF2A2A2A"/>
        <rFont val="Calibri"/>
        <family val="2"/>
      </rPr>
      <t>Rajasthan</t>
    </r>
  </si>
  <si>
    <r>
      <rPr>
        <sz val="9"/>
        <color rgb="FF2A2A2A"/>
        <rFont val="Calibri"/>
        <family val="2"/>
      </rPr>
      <t>Sikkim</t>
    </r>
  </si>
  <si>
    <r>
      <rPr>
        <sz val="9"/>
        <color rgb="FF2A2A2A"/>
        <rFont val="Calibri"/>
        <family val="2"/>
      </rPr>
      <t>Tamil Nadu</t>
    </r>
  </si>
  <si>
    <r>
      <rPr>
        <sz val="9"/>
        <color rgb="FF2A2A2A"/>
        <rFont val="Calibri"/>
        <family val="2"/>
      </rPr>
      <t>Telangana</t>
    </r>
  </si>
  <si>
    <r>
      <rPr>
        <sz val="9"/>
        <color rgb="FF2A2A2A"/>
        <rFont val="Calibri"/>
        <family val="2"/>
      </rPr>
      <t>Tripura</t>
    </r>
  </si>
  <si>
    <r>
      <rPr>
        <sz val="9"/>
        <color rgb="FF2A2A2A"/>
        <rFont val="Calibri"/>
        <family val="2"/>
      </rPr>
      <t>Uttar Pradesh</t>
    </r>
  </si>
  <si>
    <r>
      <rPr>
        <sz val="9"/>
        <color rgb="FF2A2A2A"/>
        <rFont val="Calibri"/>
        <family val="2"/>
      </rPr>
      <t>Uttarakhand</t>
    </r>
  </si>
  <si>
    <r>
      <rPr>
        <sz val="9"/>
        <color rgb="FF2A2A2A"/>
        <rFont val="Calibri"/>
        <family val="2"/>
      </rPr>
      <t>West Bengal</t>
    </r>
  </si>
  <si>
    <t>population_2019</t>
  </si>
  <si>
    <t>population_2019_000s</t>
  </si>
  <si>
    <t>fowl_per_person</t>
  </si>
  <si>
    <t>poultry_meat_percapita_availability</t>
  </si>
  <si>
    <t>proportion_fowl_commercial</t>
  </si>
  <si>
    <t>proportion_fowl_improved</t>
  </si>
  <si>
    <t>proportion_fowl_desi</t>
  </si>
  <si>
    <t>proportion_ducks_commercial</t>
  </si>
  <si>
    <t>proportion_turkey_commercial</t>
  </si>
  <si>
    <t>proportion_quail_commercial</t>
  </si>
  <si>
    <t>proportion_other_poultry_birds_commercial</t>
  </si>
  <si>
    <t>proportion_commercial</t>
  </si>
  <si>
    <t>percapita_INR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</si>
</sst>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00000000"/>
    <numFmt numFmtId="165" formatCode="0.000000"/>
    <numFmt numFmtId="166" formatCode="0.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636"/>
      <name val="Courier New"/>
      <family val="2"/>
    </font>
    <font>
      <sz val="8"/>
      <color rgb="FF383838"/>
      <name val="Courier New"/>
      <family val="2"/>
    </font>
    <font>
      <sz val="8"/>
      <color rgb="FF464646"/>
      <name val="Courier New"/>
      <family val="2"/>
    </font>
    <font>
      <sz val="8"/>
      <color rgb="FF1F1F1F"/>
      <name val="Courier New"/>
      <family val="2"/>
    </font>
    <font>
      <sz val="7.5"/>
      <color rgb="FF383838"/>
      <name val="Times New Roman"/>
      <family val="2"/>
    </font>
    <font>
      <b/>
      <sz val="7"/>
      <color rgb="FF1F1F1F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383838"/>
      <name val="Calibri"/>
      <family val="2"/>
    </font>
    <font>
      <sz val="8"/>
      <color rgb="FF363636"/>
      <name val="Calibri"/>
      <family val="2"/>
    </font>
    <font>
      <sz val="8"/>
      <color rgb="FF1F1F1F"/>
      <name val="Calibri"/>
      <family val="2"/>
    </font>
    <font>
      <sz val="8"/>
      <color rgb="FF464646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2A2A2A"/>
      <name val="Calibri"/>
      <family val="2"/>
    </font>
    <font>
      <sz val="9"/>
      <color rgb="FF383838"/>
      <name val="Calibri"/>
      <family val="2"/>
    </font>
    <font>
      <sz val="9"/>
      <color rgb="FF363636"/>
      <name val="Calibri"/>
      <family val="2"/>
    </font>
    <font>
      <sz val="9"/>
      <color rgb="FF1F1F1F"/>
      <name val="Calibri"/>
      <family val="2"/>
    </font>
    <font>
      <sz val="9"/>
      <color rgb="FF2D2828"/>
      <name val="Calibri"/>
      <family val="2"/>
    </font>
    <font>
      <sz val="9"/>
      <color rgb="FF282828"/>
      <name val="Calibri"/>
      <family val="2"/>
    </font>
    <font>
      <sz val="9"/>
      <color rgb="FF262626"/>
      <name val="Calibri"/>
      <family val="2"/>
    </font>
    <font>
      <sz val="9"/>
      <color rgb="FF464646"/>
      <name val="Calibri"/>
      <family val="2"/>
    </font>
    <font>
      <sz val="9"/>
      <color rgb="FF505050"/>
      <name val="Calibri"/>
      <family val="2"/>
    </font>
    <font>
      <sz val="9"/>
      <name val="Arial"/>
      <family val="2"/>
    </font>
    <font>
      <sz val="11"/>
      <color rgb="FF000000"/>
      <name val="Times New Roman"/>
      <family val="1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left" shrinkToFit="1"/>
    </xf>
    <xf numFmtId="1" fontId="3" fillId="0" borderId="0" xfId="0" applyNumberFormat="1" applyFont="1" applyAlignment="1">
      <alignment horizontal="left" shrinkToFit="1"/>
    </xf>
    <xf numFmtId="1" fontId="4" fillId="0" borderId="0" xfId="0" applyNumberFormat="1" applyFont="1" applyAlignment="1">
      <alignment horizontal="left" shrinkToFit="1"/>
    </xf>
    <xf numFmtId="1" fontId="5" fillId="0" borderId="0" xfId="0" applyNumberFormat="1" applyFont="1" applyAlignment="1">
      <alignment horizontal="left" shrinkToFit="1"/>
    </xf>
    <xf numFmtId="1" fontId="6" fillId="0" borderId="0" xfId="0" applyNumberFormat="1" applyFont="1" applyAlignment="1">
      <alignment horizontal="left" shrinkToFit="1"/>
    </xf>
    <xf numFmtId="1" fontId="7" fillId="0" borderId="0" xfId="0" applyNumberFormat="1" applyFont="1" applyAlignment="1">
      <alignment horizontal="left" shrinkToFit="1"/>
    </xf>
    <xf numFmtId="0" fontId="8" fillId="0" borderId="0" xfId="0" applyFont="1"/>
    <xf numFmtId="1" fontId="10" fillId="0" borderId="0" xfId="0" applyNumberFormat="1" applyFont="1" applyAlignment="1">
      <alignment horizontal="left" shrinkToFit="1"/>
    </xf>
    <xf numFmtId="1" fontId="11" fillId="0" borderId="0" xfId="0" applyNumberFormat="1" applyFont="1" applyAlignment="1">
      <alignment horizontal="left" shrinkToFit="1"/>
    </xf>
    <xf numFmtId="1" fontId="12" fillId="0" borderId="0" xfId="0" applyNumberFormat="1" applyFont="1" applyAlignment="1">
      <alignment horizontal="left" shrinkToFit="1"/>
    </xf>
    <xf numFmtId="1" fontId="13" fillId="0" borderId="0" xfId="0" applyNumberFormat="1" applyFont="1" applyAlignment="1">
      <alignment horizontal="left" shrinkToFit="1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/>
    <xf numFmtId="2" fontId="15" fillId="0" borderId="0" xfId="1" applyNumberFormat="1" applyFont="1" applyFill="1" applyBorder="1" applyAlignment="1">
      <alignment horizontal="left"/>
    </xf>
    <xf numFmtId="1" fontId="17" fillId="0" borderId="0" xfId="0" applyNumberFormat="1" applyFont="1" applyAlignment="1">
      <alignment horizontal="left" shrinkToFit="1"/>
    </xf>
    <xf numFmtId="1" fontId="18" fillId="0" borderId="0" xfId="0" applyNumberFormat="1" applyFont="1" applyAlignment="1">
      <alignment horizontal="left" shrinkToFit="1"/>
    </xf>
    <xf numFmtId="164" fontId="18" fillId="0" borderId="0" xfId="0" applyNumberFormat="1" applyFont="1" applyAlignment="1">
      <alignment horizontal="left" shrinkToFit="1"/>
    </xf>
    <xf numFmtId="0" fontId="17" fillId="0" borderId="0" xfId="0" applyFont="1" applyAlignment="1">
      <alignment horizontal="left" shrinkToFit="1"/>
    </xf>
    <xf numFmtId="1" fontId="19" fillId="0" borderId="0" xfId="0" applyNumberFormat="1" applyFont="1" applyAlignment="1">
      <alignment horizontal="left" shrinkToFit="1"/>
    </xf>
    <xf numFmtId="165" fontId="19" fillId="0" borderId="0" xfId="0" applyNumberFormat="1" applyFont="1" applyAlignment="1">
      <alignment horizontal="left" shrinkToFit="1"/>
    </xf>
    <xf numFmtId="164" fontId="17" fillId="0" borderId="0" xfId="0" applyNumberFormat="1" applyFont="1" applyAlignment="1">
      <alignment horizontal="left" shrinkToFit="1"/>
    </xf>
    <xf numFmtId="166" fontId="17" fillId="0" borderId="0" xfId="0" applyNumberFormat="1" applyFont="1" applyAlignment="1">
      <alignment horizontal="left" shrinkToFit="1"/>
    </xf>
    <xf numFmtId="2" fontId="20" fillId="0" borderId="0" xfId="0" applyNumberFormat="1" applyFont="1" applyAlignment="1">
      <alignment horizontal="left" shrinkToFit="1"/>
    </xf>
    <xf numFmtId="2" fontId="21" fillId="0" borderId="0" xfId="0" applyNumberFormat="1" applyFont="1" applyAlignment="1">
      <alignment vertical="top" shrinkToFit="1"/>
    </xf>
    <xf numFmtId="2" fontId="22" fillId="0" borderId="0" xfId="0" applyNumberFormat="1" applyFont="1" applyAlignment="1">
      <alignment vertical="top" shrinkToFit="1"/>
    </xf>
    <xf numFmtId="1" fontId="23" fillId="0" borderId="0" xfId="0" applyNumberFormat="1" applyFont="1" applyAlignment="1">
      <alignment horizontal="left" shrinkToFit="1"/>
    </xf>
    <xf numFmtId="1" fontId="24" fillId="0" borderId="0" xfId="0" applyNumberFormat="1" applyFont="1" applyAlignment="1">
      <alignment horizontal="left" shrinkToFi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0" fontId="15" fillId="0" borderId="0" xfId="0" applyFont="1" applyAlignment="1">
      <alignment wrapText="1"/>
    </xf>
    <xf numFmtId="3" fontId="0" fillId="0" borderId="0" xfId="0" applyNumberFormat="1"/>
    <xf numFmtId="0" fontId="25" fillId="0" borderId="0" xfId="0" applyFont="1" applyAlignment="1">
      <alignment horizontal="left" vertical="top" wrapText="1"/>
    </xf>
    <xf numFmtId="3" fontId="2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top" wrapText="1"/>
    </xf>
  </cellXfs>
  <cellStyles count="3">
    <cellStyle name="Currency" xfId="1" builtinId="4"/>
    <cellStyle name="Normal" xfId="0" builtinId="0"/>
    <cellStyle name="Normal 2" xfId="2" xr:uid="{6638AA19-0396-481E-8F44-649B0575E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states_and_union_territories_of_India_by_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8BF8-9307-49F8-B71F-866C4308420B}">
  <dimension ref="A1:AU49"/>
  <sheetViews>
    <sheetView tabSelected="1" zoomScale="98" zoomScaleNormal="98" workbookViewId="0">
      <selection activeCell="C1" sqref="C1"/>
    </sheetView>
  </sheetViews>
  <sheetFormatPr defaultRowHeight="15" x14ac:dyDescent="0.25"/>
  <cols>
    <col min="1" max="1" width="3.140625" bestFit="1" customWidth="1"/>
    <col min="2" max="2" width="14" customWidth="1"/>
    <col min="3" max="3" width="15.85546875" style="40" bestFit="1" customWidth="1"/>
    <col min="4" max="4" width="8" bestFit="1" customWidth="1"/>
    <col min="5" max="5" width="10.5703125" bestFit="1" customWidth="1"/>
    <col min="6" max="7" width="10.5703125" customWidth="1"/>
    <col min="8" max="8" width="9.85546875" bestFit="1" customWidth="1"/>
    <col min="9" max="9" width="9.28515625" bestFit="1" customWidth="1"/>
    <col min="10" max="10" width="11" bestFit="1" customWidth="1"/>
    <col min="11" max="11" width="8.85546875" bestFit="1" customWidth="1"/>
    <col min="12" max="12" width="9.7109375" bestFit="1" customWidth="1"/>
    <col min="13" max="13" width="11" bestFit="1" customWidth="1"/>
    <col min="14" max="14" width="9.85546875" bestFit="1" customWidth="1"/>
    <col min="15" max="16" width="11.140625" bestFit="1" customWidth="1"/>
    <col min="17" max="17" width="11.7109375" bestFit="1" customWidth="1"/>
    <col min="18" max="18" width="10.7109375" bestFit="1" customWidth="1"/>
    <col min="19" max="19" width="11.85546875" bestFit="1" customWidth="1"/>
    <col min="20" max="21" width="8.7109375" bestFit="1" customWidth="1"/>
    <col min="22" max="22" width="10.85546875" bestFit="1" customWidth="1"/>
    <col min="23" max="23" width="12.7109375" bestFit="1" customWidth="1"/>
    <col min="24" max="24" width="8.5703125" bestFit="1" customWidth="1"/>
    <col min="25" max="25" width="11.140625" bestFit="1" customWidth="1"/>
    <col min="26" max="26" width="11.28515625" bestFit="1" customWidth="1"/>
    <col min="27" max="27" width="11.42578125" bestFit="1" customWidth="1"/>
    <col min="28" max="28" width="7.7109375" bestFit="1" customWidth="1"/>
    <col min="29" max="29" width="11.140625" bestFit="1" customWidth="1"/>
    <col min="30" max="31" width="11.7109375" bestFit="1" customWidth="1"/>
    <col min="33" max="33" width="12.28515625" bestFit="1" customWidth="1"/>
    <col min="34" max="34" width="9.7109375" bestFit="1" customWidth="1"/>
    <col min="35" max="35" width="9.42578125" bestFit="1" customWidth="1"/>
    <col min="36" max="38" width="9.85546875" bestFit="1" customWidth="1"/>
    <col min="39" max="39" width="10.5703125" bestFit="1" customWidth="1"/>
    <col min="40" max="41" width="9.42578125" bestFit="1" customWidth="1"/>
    <col min="42" max="42" width="10" bestFit="1" customWidth="1"/>
    <col min="43" max="43" width="7.85546875" bestFit="1" customWidth="1"/>
    <col min="44" max="44" width="8.85546875" bestFit="1" customWidth="1"/>
    <col min="45" max="45" width="11.140625" bestFit="1" customWidth="1"/>
    <col min="46" max="46" width="11.5703125" bestFit="1" customWidth="1"/>
  </cols>
  <sheetData>
    <row r="1" spans="1:47" ht="48.75" x14ac:dyDescent="0.25">
      <c r="A1" s="14"/>
      <c r="B1" s="14" t="s">
        <v>35</v>
      </c>
      <c r="C1" s="41" t="s">
        <v>83</v>
      </c>
      <c r="D1" s="15" t="s">
        <v>0</v>
      </c>
      <c r="E1" s="14" t="s">
        <v>1</v>
      </c>
      <c r="F1" s="14" t="s">
        <v>72</v>
      </c>
      <c r="G1" s="14" t="s">
        <v>71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75</v>
      </c>
      <c r="P1" s="14" t="s">
        <v>76</v>
      </c>
      <c r="Q1" s="14" t="s">
        <v>77</v>
      </c>
      <c r="R1" s="14" t="s">
        <v>9</v>
      </c>
      <c r="S1" s="14" t="s">
        <v>10</v>
      </c>
      <c r="T1" s="14" t="s">
        <v>11</v>
      </c>
      <c r="U1" s="14" t="s">
        <v>78</v>
      </c>
      <c r="V1" s="14" t="s">
        <v>12</v>
      </c>
      <c r="W1" s="14" t="s">
        <v>13</v>
      </c>
      <c r="X1" s="14" t="s">
        <v>14</v>
      </c>
      <c r="Y1" s="14" t="s">
        <v>79</v>
      </c>
      <c r="Z1" s="14" t="s">
        <v>15</v>
      </c>
      <c r="AA1" s="14" t="s">
        <v>16</v>
      </c>
      <c r="AB1" s="14" t="s">
        <v>17</v>
      </c>
      <c r="AC1" s="14" t="s">
        <v>80</v>
      </c>
      <c r="AD1" s="14" t="s">
        <v>18</v>
      </c>
      <c r="AE1" s="14" t="s">
        <v>19</v>
      </c>
      <c r="AF1" s="14" t="s">
        <v>20</v>
      </c>
      <c r="AG1" s="14" t="s">
        <v>81</v>
      </c>
      <c r="AH1" s="14" t="s">
        <v>21</v>
      </c>
      <c r="AI1" s="14" t="s">
        <v>22</v>
      </c>
      <c r="AJ1" s="14" t="s">
        <v>23</v>
      </c>
      <c r="AK1" s="14" t="s">
        <v>24</v>
      </c>
      <c r="AL1" s="14" t="s">
        <v>25</v>
      </c>
      <c r="AM1" s="14" t="s">
        <v>26</v>
      </c>
      <c r="AN1" s="14" t="s">
        <v>27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82</v>
      </c>
      <c r="AT1" s="35" t="s">
        <v>74</v>
      </c>
      <c r="AU1" s="35" t="s">
        <v>73</v>
      </c>
    </row>
    <row r="2" spans="1:47" ht="24.75" x14ac:dyDescent="0.25">
      <c r="A2" s="14">
        <v>1</v>
      </c>
      <c r="B2" s="14" t="s">
        <v>36</v>
      </c>
      <c r="C2" s="37">
        <v>154233</v>
      </c>
      <c r="D2" s="17">
        <f>C2/16.161</f>
        <v>9543.5307221087787</v>
      </c>
      <c r="E2" s="14">
        <v>380581</v>
      </c>
      <c r="F2">
        <v>397</v>
      </c>
      <c r="G2" s="14">
        <f>F2*1000</f>
        <v>397000</v>
      </c>
      <c r="H2" s="18">
        <v>653459</v>
      </c>
      <c r="I2" s="18">
        <v>125847</v>
      </c>
      <c r="J2" s="18">
        <v>779306</v>
      </c>
      <c r="K2" s="19">
        <v>5414</v>
      </c>
      <c r="L2" s="19">
        <v>364634</v>
      </c>
      <c r="M2" s="19">
        <v>370048</v>
      </c>
      <c r="N2" s="19">
        <f>J2+M2</f>
        <v>1149354</v>
      </c>
      <c r="O2" s="20">
        <f>M2/N2</f>
        <v>0.32196172806637469</v>
      </c>
      <c r="P2" s="20">
        <f>(I2+L2)/N2</f>
        <v>0.42674493672097541</v>
      </c>
      <c r="Q2" s="21">
        <f t="shared" ref="Q2:Q38" si="0">(H2+K2)/(J2+M2)</f>
        <v>0.57325506327902453</v>
      </c>
      <c r="R2" s="22">
        <v>128011</v>
      </c>
      <c r="S2" s="18">
        <v>4798</v>
      </c>
      <c r="T2" s="18">
        <f>R2+S2</f>
        <v>132809</v>
      </c>
      <c r="U2" s="23">
        <f>S2/T2</f>
        <v>3.6127069701601545E-2</v>
      </c>
      <c r="V2" s="18">
        <v>892</v>
      </c>
      <c r="W2" s="18">
        <v>93</v>
      </c>
      <c r="X2" s="18">
        <f>V2+W2</f>
        <v>985</v>
      </c>
      <c r="Y2" s="24">
        <f>W2/X2</f>
        <v>9.4416243654822332E-2</v>
      </c>
      <c r="Z2" s="18">
        <v>3579</v>
      </c>
      <c r="AA2" s="18">
        <v>2007</v>
      </c>
      <c r="AB2" s="18">
        <f>Z2+AA2</f>
        <v>5586</v>
      </c>
      <c r="AC2" s="24">
        <f>AA2/AB2</f>
        <v>0.35929108485499461</v>
      </c>
      <c r="AD2" s="18">
        <v>277</v>
      </c>
      <c r="AE2" s="18">
        <v>149</v>
      </c>
      <c r="AF2" s="18">
        <f>AD2+AE2</f>
        <v>426</v>
      </c>
      <c r="AG2" s="25">
        <f>AE2/AF2</f>
        <v>0.34976525821596244</v>
      </c>
      <c r="AH2" s="18">
        <f t="shared" ref="AH2:AH38" si="1">J2+R2+V2+Z2+AD2</f>
        <v>912065</v>
      </c>
      <c r="AI2" s="14">
        <v>912065</v>
      </c>
      <c r="AJ2" s="18">
        <v>377095</v>
      </c>
      <c r="AK2" s="14">
        <v>377095</v>
      </c>
      <c r="AL2" s="14">
        <f t="shared" ref="AL2:AL37" si="2">AI2+AK2</f>
        <v>1289160</v>
      </c>
      <c r="AM2" s="26">
        <v>1139.17</v>
      </c>
      <c r="AN2" s="14">
        <v>220</v>
      </c>
      <c r="AO2" s="27">
        <v>2726.67</v>
      </c>
      <c r="AP2" s="28">
        <v>4.55</v>
      </c>
      <c r="AQ2" s="28">
        <f t="shared" ref="AQ2:AQ8" si="3">AP2*1000000/(AO2*1000)</f>
        <v>1.66870211650108</v>
      </c>
      <c r="AR2" s="28">
        <f t="shared" ref="AR2:AR38" si="4">(AP2*10^6)/AL2</f>
        <v>3.5294300164448167</v>
      </c>
      <c r="AS2" s="14">
        <f t="shared" ref="AS2:AS38" si="5">AK2/(AI2+AK2)</f>
        <v>0.29251217847280397</v>
      </c>
      <c r="AT2" s="16">
        <f t="shared" ref="AT2:AT38" si="6">AP2*10^6/G2</f>
        <v>11.46095717884131</v>
      </c>
      <c r="AU2" s="8">
        <f t="shared" ref="AU2:AU38" si="7">N2/G2</f>
        <v>2.8950982367758185</v>
      </c>
    </row>
    <row r="3" spans="1:47" ht="24.75" x14ac:dyDescent="0.25">
      <c r="A3" s="14">
        <v>2</v>
      </c>
      <c r="B3" s="14" t="s">
        <v>37</v>
      </c>
      <c r="C3" s="37">
        <v>108853</v>
      </c>
      <c r="D3" s="17">
        <f t="shared" ref="D3:D38" si="8">C3/16.161</f>
        <v>6735.5361673163779</v>
      </c>
      <c r="E3" s="14">
        <v>49577103</v>
      </c>
      <c r="F3" s="36">
        <v>52221</v>
      </c>
      <c r="G3" s="14">
        <f t="shared" ref="G3:G37" si="9">F3*1000</f>
        <v>52221000</v>
      </c>
      <c r="H3" s="18">
        <v>20450725</v>
      </c>
      <c r="I3" s="22">
        <v>1295137</v>
      </c>
      <c r="J3" s="18">
        <v>21745862</v>
      </c>
      <c r="K3" s="19">
        <v>18551886</v>
      </c>
      <c r="L3" s="19">
        <v>66057373</v>
      </c>
      <c r="M3" s="29">
        <v>84609259</v>
      </c>
      <c r="N3" s="19">
        <f t="shared" ref="N3:N38" si="10">J3+M3</f>
        <v>106355121</v>
      </c>
      <c r="O3" s="20">
        <f t="shared" ref="O3:O38" si="11">M3/N3</f>
        <v>0.79553535555659793</v>
      </c>
      <c r="P3" s="20">
        <f t="shared" ref="P3:P38" si="12">(I3+L3)/N3</f>
        <v>0.63327942619707045</v>
      </c>
      <c r="Q3" s="21">
        <f t="shared" si="0"/>
        <v>0.36672057380292955</v>
      </c>
      <c r="R3" s="18">
        <v>359599</v>
      </c>
      <c r="S3" s="18">
        <v>586</v>
      </c>
      <c r="T3" s="18">
        <f t="shared" ref="T3:T38" si="13">R3+S3</f>
        <v>360185</v>
      </c>
      <c r="U3" s="23">
        <f t="shared" ref="U3:U38" si="14">S3/T3</f>
        <v>1.6269417105098769E-3</v>
      </c>
      <c r="V3" s="18">
        <v>32701</v>
      </c>
      <c r="W3" s="18">
        <v>3571</v>
      </c>
      <c r="X3" s="18">
        <f t="shared" ref="X3:X38" si="15">V3+W3</f>
        <v>36272</v>
      </c>
      <c r="Y3" s="24">
        <f t="shared" ref="Y3:Y38" si="16">W3/X3</f>
        <v>9.8450595500661667E-2</v>
      </c>
      <c r="Z3" s="18">
        <v>69039</v>
      </c>
      <c r="AA3" s="18">
        <v>929909</v>
      </c>
      <c r="AB3" s="18">
        <f t="shared" ref="AB3:AB38" si="17">Z3+AA3</f>
        <v>998948</v>
      </c>
      <c r="AC3" s="24">
        <f t="shared" ref="AC3:AC38" si="18">AA3/AB3</f>
        <v>0.93088829448579902</v>
      </c>
      <c r="AD3" s="18">
        <v>60761</v>
      </c>
      <c r="AE3" s="18">
        <v>51865</v>
      </c>
      <c r="AF3" s="18">
        <f t="shared" ref="AF3:AF38" si="19">AD3+AE3</f>
        <v>112626</v>
      </c>
      <c r="AG3" s="25">
        <f t="shared" ref="AG3:AG38" si="20">AE3/AF3</f>
        <v>0.46050645499263049</v>
      </c>
      <c r="AH3" s="18">
        <f t="shared" si="1"/>
        <v>22267962</v>
      </c>
      <c r="AI3" s="14">
        <v>22267962</v>
      </c>
      <c r="AJ3" s="18">
        <v>85595190</v>
      </c>
      <c r="AK3" s="14">
        <v>85595190</v>
      </c>
      <c r="AL3" s="14">
        <f t="shared" si="2"/>
        <v>107863152</v>
      </c>
      <c r="AM3" s="26">
        <v>197545.2</v>
      </c>
      <c r="AN3" s="14">
        <v>372</v>
      </c>
      <c r="AO3" s="27">
        <v>301207.93</v>
      </c>
      <c r="AP3" s="28">
        <v>443.35</v>
      </c>
      <c r="AQ3" s="28">
        <f t="shared" si="3"/>
        <v>1.4719067987353454</v>
      </c>
      <c r="AR3" s="28">
        <f t="shared" si="4"/>
        <v>4.1103008004067974</v>
      </c>
      <c r="AS3" s="14">
        <f t="shared" si="5"/>
        <v>0.79355357610910537</v>
      </c>
      <c r="AT3" s="16">
        <f t="shared" si="6"/>
        <v>8.4898795503724553</v>
      </c>
      <c r="AU3" s="8">
        <f t="shared" si="7"/>
        <v>2.0366350893318779</v>
      </c>
    </row>
    <row r="4" spans="1:47" ht="24.75" x14ac:dyDescent="0.25">
      <c r="A4" s="14">
        <v>3</v>
      </c>
      <c r="B4" s="14" t="s">
        <v>38</v>
      </c>
      <c r="C4" s="37">
        <v>99570</v>
      </c>
      <c r="D4" s="17">
        <f t="shared" si="8"/>
        <v>6161.1286430295149</v>
      </c>
      <c r="E4" s="14">
        <v>1383727</v>
      </c>
      <c r="F4" s="36">
        <v>1504</v>
      </c>
      <c r="G4" s="14">
        <f t="shared" si="9"/>
        <v>1504000</v>
      </c>
      <c r="H4" s="22">
        <v>1318133</v>
      </c>
      <c r="I4" s="22">
        <v>154447</v>
      </c>
      <c r="J4" s="18">
        <v>1472580</v>
      </c>
      <c r="K4" s="22">
        <v>155</v>
      </c>
      <c r="L4" s="22">
        <v>1600</v>
      </c>
      <c r="M4" s="22">
        <v>1755</v>
      </c>
      <c r="N4" s="19">
        <f t="shared" si="10"/>
        <v>1474335</v>
      </c>
      <c r="O4" s="20">
        <f t="shared" si="11"/>
        <v>1.1903671824924458E-3</v>
      </c>
      <c r="P4" s="20">
        <f t="shared" si="12"/>
        <v>0.10584229500079696</v>
      </c>
      <c r="Q4" s="21">
        <f t="shared" si="0"/>
        <v>0.894157704999203</v>
      </c>
      <c r="R4" s="22">
        <v>124418</v>
      </c>
      <c r="S4" s="18">
        <v>386</v>
      </c>
      <c r="T4" s="18">
        <f t="shared" si="13"/>
        <v>124804</v>
      </c>
      <c r="U4" s="23">
        <f t="shared" si="14"/>
        <v>3.0928495881542258E-3</v>
      </c>
      <c r="V4" s="18">
        <v>339</v>
      </c>
      <c r="W4" s="18">
        <v>0</v>
      </c>
      <c r="X4" s="18">
        <f t="shared" si="15"/>
        <v>339</v>
      </c>
      <c r="Y4" s="24">
        <f t="shared" si="16"/>
        <v>0</v>
      </c>
      <c r="Z4" s="18">
        <v>22</v>
      </c>
      <c r="AA4" s="18">
        <v>0</v>
      </c>
      <c r="AB4" s="18">
        <f t="shared" si="17"/>
        <v>22</v>
      </c>
      <c r="AC4" s="24">
        <f t="shared" si="18"/>
        <v>0</v>
      </c>
      <c r="AD4" s="18">
        <v>75</v>
      </c>
      <c r="AE4" s="18">
        <v>0</v>
      </c>
      <c r="AF4" s="18">
        <f t="shared" si="19"/>
        <v>75</v>
      </c>
      <c r="AG4" s="25">
        <f t="shared" si="20"/>
        <v>0</v>
      </c>
      <c r="AH4" s="18">
        <f t="shared" si="1"/>
        <v>1597434</v>
      </c>
      <c r="AI4" s="14">
        <v>1597434</v>
      </c>
      <c r="AJ4" s="18">
        <v>2141</v>
      </c>
      <c r="AK4" s="14">
        <v>2141</v>
      </c>
      <c r="AL4" s="14">
        <f t="shared" si="2"/>
        <v>1599575</v>
      </c>
      <c r="AM4" s="26">
        <v>594.64</v>
      </c>
      <c r="AN4" s="14">
        <v>44</v>
      </c>
      <c r="AO4" s="27">
        <v>494.96</v>
      </c>
      <c r="AP4" s="28">
        <v>0.6</v>
      </c>
      <c r="AQ4" s="28">
        <f t="shared" si="3"/>
        <v>1.212219169225796</v>
      </c>
      <c r="AR4" s="28">
        <f t="shared" si="4"/>
        <v>0.37509963584077022</v>
      </c>
      <c r="AS4" s="14">
        <f t="shared" si="5"/>
        <v>1.3384805338918151E-3</v>
      </c>
      <c r="AT4" s="16">
        <f t="shared" si="6"/>
        <v>0.39893617021276595</v>
      </c>
      <c r="AU4" s="8">
        <f t="shared" si="7"/>
        <v>0.98027593085106379</v>
      </c>
    </row>
    <row r="5" spans="1:47" x14ac:dyDescent="0.25">
      <c r="A5" s="14">
        <v>4</v>
      </c>
      <c r="B5" s="14" t="s">
        <v>39</v>
      </c>
      <c r="C5" s="37">
        <v>59943</v>
      </c>
      <c r="D5" s="17">
        <f t="shared" si="8"/>
        <v>3709.1145349916465</v>
      </c>
      <c r="E5" s="14">
        <v>31205576</v>
      </c>
      <c r="F5" s="36">
        <v>34293</v>
      </c>
      <c r="G5" s="14">
        <f t="shared" si="9"/>
        <v>34293000</v>
      </c>
      <c r="H5" s="18">
        <v>31927806</v>
      </c>
      <c r="I5" s="22">
        <v>1177766</v>
      </c>
      <c r="J5" s="18">
        <v>33105572</v>
      </c>
      <c r="K5" s="19">
        <v>97771</v>
      </c>
      <c r="L5" s="19">
        <v>562300</v>
      </c>
      <c r="M5" s="19">
        <v>660071</v>
      </c>
      <c r="N5" s="19">
        <f t="shared" si="10"/>
        <v>33765643</v>
      </c>
      <c r="O5" s="20">
        <f t="shared" si="11"/>
        <v>1.9548598556230663E-2</v>
      </c>
      <c r="P5" s="20">
        <f t="shared" si="12"/>
        <v>5.1533625466572634E-2</v>
      </c>
      <c r="Q5" s="21">
        <f t="shared" si="0"/>
        <v>0.94846637453342741</v>
      </c>
      <c r="R5" s="18">
        <v>12018729</v>
      </c>
      <c r="S5" s="18">
        <v>29014</v>
      </c>
      <c r="T5" s="18">
        <f t="shared" si="13"/>
        <v>12047743</v>
      </c>
      <c r="U5" s="23">
        <f t="shared" si="14"/>
        <v>2.4082519024517706E-3</v>
      </c>
      <c r="V5" s="22">
        <v>143958</v>
      </c>
      <c r="W5" s="18">
        <v>381</v>
      </c>
      <c r="X5" s="18">
        <f t="shared" si="15"/>
        <v>144339</v>
      </c>
      <c r="Y5" s="24">
        <f t="shared" si="16"/>
        <v>2.6396192297300108E-3</v>
      </c>
      <c r="Z5" s="18">
        <v>512630</v>
      </c>
      <c r="AA5" s="18">
        <v>24427</v>
      </c>
      <c r="AB5" s="18">
        <f t="shared" si="17"/>
        <v>537057</v>
      </c>
      <c r="AC5" s="24">
        <f t="shared" si="18"/>
        <v>4.5483067905268904E-2</v>
      </c>
      <c r="AD5" s="18">
        <v>212723</v>
      </c>
      <c r="AE5" s="18">
        <v>4836</v>
      </c>
      <c r="AF5" s="18">
        <f t="shared" si="19"/>
        <v>217559</v>
      </c>
      <c r="AG5" s="25">
        <f t="shared" si="20"/>
        <v>2.222845297137788E-2</v>
      </c>
      <c r="AH5" s="18">
        <f t="shared" si="1"/>
        <v>45993612</v>
      </c>
      <c r="AI5" s="14">
        <v>45993612</v>
      </c>
      <c r="AJ5" s="18">
        <v>718729</v>
      </c>
      <c r="AK5" s="14">
        <v>718729</v>
      </c>
      <c r="AL5" s="14">
        <f t="shared" si="2"/>
        <v>46712341</v>
      </c>
      <c r="AM5" s="26">
        <v>5014.6099999999997</v>
      </c>
      <c r="AN5" s="14">
        <v>15</v>
      </c>
      <c r="AO5" s="27">
        <v>8252.56</v>
      </c>
      <c r="AP5" s="28">
        <v>10.73</v>
      </c>
      <c r="AQ5" s="28">
        <f t="shared" si="3"/>
        <v>1.3002026037980943</v>
      </c>
      <c r="AR5" s="28">
        <f t="shared" si="4"/>
        <v>0.22970375216262442</v>
      </c>
      <c r="AS5" s="14">
        <f t="shared" si="5"/>
        <v>1.5386276615851902E-2</v>
      </c>
      <c r="AT5" s="16">
        <f t="shared" si="6"/>
        <v>0.3128918438165223</v>
      </c>
      <c r="AU5" s="8">
        <f t="shared" si="7"/>
        <v>0.98462202198699444</v>
      </c>
    </row>
    <row r="6" spans="1:47" x14ac:dyDescent="0.25">
      <c r="A6" s="14">
        <v>5</v>
      </c>
      <c r="B6" s="14" t="s">
        <v>40</v>
      </c>
      <c r="C6" s="37">
        <v>29092</v>
      </c>
      <c r="D6" s="17">
        <f t="shared" si="8"/>
        <v>1800.1361301899633</v>
      </c>
      <c r="E6" s="14">
        <v>104099452</v>
      </c>
      <c r="F6" s="36">
        <v>119520</v>
      </c>
      <c r="G6" s="14">
        <f t="shared" si="9"/>
        <v>119520000</v>
      </c>
      <c r="H6" s="18">
        <v>5548943</v>
      </c>
      <c r="I6" s="18">
        <v>2725813</v>
      </c>
      <c r="J6" s="18">
        <v>8274756</v>
      </c>
      <c r="K6" s="19">
        <v>738592</v>
      </c>
      <c r="L6" s="19">
        <v>6658951</v>
      </c>
      <c r="M6" s="19">
        <v>7397543</v>
      </c>
      <c r="N6" s="19">
        <f t="shared" si="10"/>
        <v>15672299</v>
      </c>
      <c r="O6" s="20">
        <f t="shared" si="11"/>
        <v>0.47201390172558599</v>
      </c>
      <c r="P6" s="20">
        <f t="shared" si="12"/>
        <v>0.5988122100018638</v>
      </c>
      <c r="Q6" s="21">
        <f t="shared" si="0"/>
        <v>0.4011877899981362</v>
      </c>
      <c r="R6" s="18">
        <v>679438</v>
      </c>
      <c r="S6" s="18">
        <v>6472</v>
      </c>
      <c r="T6" s="18">
        <f t="shared" si="13"/>
        <v>685910</v>
      </c>
      <c r="U6" s="23">
        <f t="shared" si="14"/>
        <v>9.4356402443469267E-3</v>
      </c>
      <c r="V6" s="18">
        <v>2275</v>
      </c>
      <c r="W6" s="18">
        <v>25</v>
      </c>
      <c r="X6" s="18">
        <f t="shared" si="15"/>
        <v>2300</v>
      </c>
      <c r="Y6" s="24">
        <f t="shared" si="16"/>
        <v>1.0869565217391304E-2</v>
      </c>
      <c r="Z6" s="18">
        <v>46743</v>
      </c>
      <c r="AA6" s="18">
        <v>44875</v>
      </c>
      <c r="AB6" s="18">
        <f t="shared" si="17"/>
        <v>91618</v>
      </c>
      <c r="AC6" s="24">
        <f t="shared" si="18"/>
        <v>0.48980549673644919</v>
      </c>
      <c r="AD6" s="18">
        <v>71202</v>
      </c>
      <c r="AE6" s="18">
        <v>2020</v>
      </c>
      <c r="AF6" s="18">
        <f t="shared" si="19"/>
        <v>73222</v>
      </c>
      <c r="AG6" s="25">
        <f t="shared" si="20"/>
        <v>2.7587337139111195E-2</v>
      </c>
      <c r="AH6" s="18">
        <f t="shared" si="1"/>
        <v>9074414</v>
      </c>
      <c r="AI6" s="14">
        <v>9074414</v>
      </c>
      <c r="AJ6" s="18">
        <v>7450935</v>
      </c>
      <c r="AK6" s="14">
        <v>7450935</v>
      </c>
      <c r="AL6" s="14">
        <f t="shared" si="2"/>
        <v>16525349</v>
      </c>
      <c r="AM6" s="26">
        <v>12771.01</v>
      </c>
      <c r="AN6" s="14">
        <v>12</v>
      </c>
      <c r="AO6" s="27">
        <v>82187.62</v>
      </c>
      <c r="AP6" s="28">
        <v>64.430000000000007</v>
      </c>
      <c r="AQ6" s="28">
        <f t="shared" si="3"/>
        <v>0.7839380188889763</v>
      </c>
      <c r="AR6" s="28">
        <f t="shared" si="4"/>
        <v>3.898858656479812</v>
      </c>
      <c r="AS6" s="14">
        <f t="shared" si="5"/>
        <v>0.45087913120624562</v>
      </c>
      <c r="AT6" s="16">
        <f t="shared" si="6"/>
        <v>0.53907295850066939</v>
      </c>
      <c r="AU6" s="8">
        <f t="shared" si="7"/>
        <v>0.13112699966532798</v>
      </c>
    </row>
    <row r="7" spans="1:47" ht="24.75" x14ac:dyDescent="0.25">
      <c r="A7" s="14">
        <v>6</v>
      </c>
      <c r="B7" s="14" t="s">
        <v>41</v>
      </c>
      <c r="C7" s="37">
        <v>227231</v>
      </c>
      <c r="D7" s="17">
        <f t="shared" si="8"/>
        <v>14060.454179815604</v>
      </c>
      <c r="E7" s="14">
        <v>1055450</v>
      </c>
      <c r="F7" s="36">
        <v>1179</v>
      </c>
      <c r="G7" s="14">
        <f t="shared" si="9"/>
        <v>1179000</v>
      </c>
      <c r="H7" s="22">
        <v>1961</v>
      </c>
      <c r="I7" s="18">
        <v>361</v>
      </c>
      <c r="J7" s="18">
        <v>2322</v>
      </c>
      <c r="K7" s="19">
        <v>8623</v>
      </c>
      <c r="L7" s="29">
        <v>32539</v>
      </c>
      <c r="M7" s="19">
        <v>41162</v>
      </c>
      <c r="N7" s="19">
        <f t="shared" si="10"/>
        <v>43484</v>
      </c>
      <c r="O7" s="20">
        <f t="shared" si="11"/>
        <v>0.94660104866157668</v>
      </c>
      <c r="P7" s="20">
        <f t="shared" si="12"/>
        <v>0.75660012878300065</v>
      </c>
      <c r="Q7" s="21">
        <f t="shared" si="0"/>
        <v>0.24339987121699935</v>
      </c>
      <c r="R7" s="18">
        <v>9</v>
      </c>
      <c r="S7" s="18">
        <v>25</v>
      </c>
      <c r="T7" s="18">
        <f t="shared" si="13"/>
        <v>34</v>
      </c>
      <c r="U7" s="23">
        <f t="shared" si="14"/>
        <v>0.73529411764705888</v>
      </c>
      <c r="V7" s="18">
        <v>7</v>
      </c>
      <c r="W7" s="22">
        <v>14</v>
      </c>
      <c r="X7" s="18">
        <f t="shared" si="15"/>
        <v>21</v>
      </c>
      <c r="Y7" s="24">
        <f t="shared" si="16"/>
        <v>0.66666666666666663</v>
      </c>
      <c r="Z7" s="18">
        <v>31</v>
      </c>
      <c r="AA7" s="18">
        <v>4614</v>
      </c>
      <c r="AB7" s="18">
        <f t="shared" si="17"/>
        <v>4645</v>
      </c>
      <c r="AC7" s="24">
        <f t="shared" si="18"/>
        <v>0.99332615715823469</v>
      </c>
      <c r="AD7" s="18">
        <v>207</v>
      </c>
      <c r="AE7" s="18">
        <v>492</v>
      </c>
      <c r="AF7" s="18">
        <f t="shared" si="19"/>
        <v>699</v>
      </c>
      <c r="AG7" s="25">
        <f t="shared" si="20"/>
        <v>0.70386266094420602</v>
      </c>
      <c r="AH7" s="18">
        <f t="shared" si="1"/>
        <v>2576</v>
      </c>
      <c r="AI7" s="14">
        <v>2576</v>
      </c>
      <c r="AJ7" s="18">
        <v>46307</v>
      </c>
      <c r="AK7" s="14">
        <v>46307</v>
      </c>
      <c r="AL7" s="14">
        <f t="shared" si="2"/>
        <v>48883</v>
      </c>
      <c r="AM7" s="26">
        <v>164.26</v>
      </c>
      <c r="AN7" s="14">
        <v>12</v>
      </c>
      <c r="AO7" s="27">
        <v>54.89</v>
      </c>
      <c r="AP7" s="28">
        <v>0.08</v>
      </c>
      <c r="AQ7" s="28">
        <f t="shared" si="3"/>
        <v>1.4574603752960467</v>
      </c>
      <c r="AR7" s="28">
        <f t="shared" si="4"/>
        <v>1.636560767547</v>
      </c>
      <c r="AS7" s="14">
        <f t="shared" si="5"/>
        <v>0.94730274328498665</v>
      </c>
      <c r="AT7" s="16">
        <f t="shared" si="6"/>
        <v>6.7854113655640369E-2</v>
      </c>
      <c r="AU7" s="8">
        <f t="shared" si="7"/>
        <v>3.6882103477523326E-2</v>
      </c>
    </row>
    <row r="8" spans="1:47" ht="24.75" x14ac:dyDescent="0.25">
      <c r="A8" s="14">
        <v>7</v>
      </c>
      <c r="B8" s="14" t="s">
        <v>42</v>
      </c>
      <c r="C8" s="37">
        <v>75438</v>
      </c>
      <c r="D8" s="17">
        <f t="shared" si="8"/>
        <v>4667.9042138481527</v>
      </c>
      <c r="E8" s="14">
        <v>25545198</v>
      </c>
      <c r="F8" s="36">
        <v>28724</v>
      </c>
      <c r="G8" s="14">
        <f t="shared" si="9"/>
        <v>28724000</v>
      </c>
      <c r="H8" s="18">
        <v>7915659</v>
      </c>
      <c r="I8" s="18">
        <v>473194</v>
      </c>
      <c r="J8" s="18">
        <v>8388853</v>
      </c>
      <c r="K8" s="29">
        <v>839000</v>
      </c>
      <c r="L8" s="19">
        <v>9284882</v>
      </c>
      <c r="M8" s="22">
        <v>10123882</v>
      </c>
      <c r="N8" s="19">
        <f t="shared" si="10"/>
        <v>18512735</v>
      </c>
      <c r="O8" s="20">
        <f t="shared" si="11"/>
        <v>0.54686041797713847</v>
      </c>
      <c r="P8" s="20">
        <f t="shared" si="12"/>
        <v>0.52710072282674603</v>
      </c>
      <c r="Q8" s="21">
        <f t="shared" si="0"/>
        <v>0.47289927717325397</v>
      </c>
      <c r="R8" s="22">
        <v>153218</v>
      </c>
      <c r="S8" s="18">
        <v>5500</v>
      </c>
      <c r="T8" s="18">
        <f t="shared" si="13"/>
        <v>158718</v>
      </c>
      <c r="U8" s="23">
        <f t="shared" si="14"/>
        <v>3.4652654393326529E-2</v>
      </c>
      <c r="V8" s="18">
        <v>497</v>
      </c>
      <c r="W8" s="14">
        <v>1</v>
      </c>
      <c r="X8" s="18">
        <f t="shared" si="15"/>
        <v>498</v>
      </c>
      <c r="Y8" s="24">
        <f t="shared" si="16"/>
        <v>2.008032128514056E-3</v>
      </c>
      <c r="Z8" s="18">
        <v>6780</v>
      </c>
      <c r="AA8" s="18">
        <v>2835</v>
      </c>
      <c r="AB8" s="18">
        <f t="shared" si="17"/>
        <v>9615</v>
      </c>
      <c r="AC8" s="24">
        <f t="shared" si="18"/>
        <v>0.29485179407176287</v>
      </c>
      <c r="AD8" s="22">
        <v>10257</v>
      </c>
      <c r="AE8" s="18">
        <v>20001</v>
      </c>
      <c r="AF8" s="18">
        <f t="shared" si="19"/>
        <v>30258</v>
      </c>
      <c r="AG8" s="25">
        <f t="shared" si="20"/>
        <v>0.6610152686892723</v>
      </c>
      <c r="AH8" s="18">
        <f t="shared" si="1"/>
        <v>8559605</v>
      </c>
      <c r="AI8" s="14">
        <v>8559605</v>
      </c>
      <c r="AJ8" s="18">
        <v>10152219</v>
      </c>
      <c r="AK8" s="14">
        <v>10152219</v>
      </c>
      <c r="AL8" s="14">
        <f t="shared" si="2"/>
        <v>18711824</v>
      </c>
      <c r="AM8" s="26">
        <v>18927.41</v>
      </c>
      <c r="AN8" s="14">
        <v>69</v>
      </c>
      <c r="AO8" s="27">
        <v>32143.77</v>
      </c>
      <c r="AP8" s="28">
        <v>40.29</v>
      </c>
      <c r="AQ8" s="28">
        <f t="shared" si="3"/>
        <v>1.2534310692243007</v>
      </c>
      <c r="AR8" s="28">
        <f t="shared" si="4"/>
        <v>2.1531839974552986</v>
      </c>
      <c r="AS8" s="14">
        <f t="shared" si="5"/>
        <v>0.54255635367241595</v>
      </c>
      <c r="AT8" s="16">
        <f t="shared" si="6"/>
        <v>1.4026597966856984</v>
      </c>
      <c r="AU8" s="8">
        <f t="shared" si="7"/>
        <v>0.64450407324885117</v>
      </c>
    </row>
    <row r="9" spans="1:47" ht="24.75" x14ac:dyDescent="0.25">
      <c r="A9" s="14">
        <v>8</v>
      </c>
      <c r="B9" s="14" t="s">
        <v>43</v>
      </c>
      <c r="C9" s="37"/>
      <c r="D9" s="17"/>
      <c r="E9" s="14"/>
      <c r="F9">
        <v>546</v>
      </c>
      <c r="G9" s="14">
        <f t="shared" si="9"/>
        <v>546000</v>
      </c>
      <c r="H9" s="30">
        <v>85187</v>
      </c>
      <c r="I9" s="18">
        <v>2696</v>
      </c>
      <c r="J9" s="18">
        <v>87883</v>
      </c>
      <c r="K9" s="29">
        <v>75</v>
      </c>
      <c r="L9" s="29">
        <v>66</v>
      </c>
      <c r="M9" s="22">
        <v>141</v>
      </c>
      <c r="N9" s="19">
        <f t="shared" si="10"/>
        <v>88024</v>
      </c>
      <c r="O9" s="20">
        <f t="shared" si="11"/>
        <v>1.6018358629464691E-3</v>
      </c>
      <c r="P9" s="20">
        <f t="shared" si="12"/>
        <v>3.1377806052894662E-2</v>
      </c>
      <c r="Q9" s="21">
        <f t="shared" si="0"/>
        <v>0.96862219394710536</v>
      </c>
      <c r="R9" s="22">
        <v>1601</v>
      </c>
      <c r="S9" s="18">
        <v>0</v>
      </c>
      <c r="T9" s="18">
        <f t="shared" si="13"/>
        <v>1601</v>
      </c>
      <c r="U9" s="23">
        <f t="shared" si="14"/>
        <v>0</v>
      </c>
      <c r="V9" s="18">
        <v>0</v>
      </c>
      <c r="W9" s="18">
        <v>0</v>
      </c>
      <c r="X9" s="18">
        <f t="shared" si="15"/>
        <v>0</v>
      </c>
      <c r="Y9" s="24"/>
      <c r="Z9" s="18">
        <v>43</v>
      </c>
      <c r="AA9" s="18">
        <v>0</v>
      </c>
      <c r="AB9" s="18">
        <f t="shared" si="17"/>
        <v>43</v>
      </c>
      <c r="AC9" s="24">
        <f t="shared" si="18"/>
        <v>0</v>
      </c>
      <c r="AD9" s="18">
        <v>3</v>
      </c>
      <c r="AE9" s="18">
        <v>0</v>
      </c>
      <c r="AF9" s="18">
        <f t="shared" si="19"/>
        <v>3</v>
      </c>
      <c r="AG9" s="25">
        <f t="shared" si="20"/>
        <v>0</v>
      </c>
      <c r="AH9" s="18">
        <f t="shared" si="1"/>
        <v>89530</v>
      </c>
      <c r="AI9" s="14">
        <v>89530</v>
      </c>
      <c r="AJ9" s="18">
        <v>141</v>
      </c>
      <c r="AK9" s="14">
        <v>141</v>
      </c>
      <c r="AL9" s="14">
        <f t="shared" si="2"/>
        <v>89671</v>
      </c>
      <c r="AM9" s="26">
        <v>0</v>
      </c>
      <c r="AN9" s="14">
        <v>0</v>
      </c>
      <c r="AO9" s="31"/>
      <c r="AP9" s="31"/>
      <c r="AQ9" s="28"/>
      <c r="AR9" s="28">
        <f t="shared" si="4"/>
        <v>0</v>
      </c>
      <c r="AS9" s="14">
        <f t="shared" si="5"/>
        <v>1.5724147160174416E-3</v>
      </c>
      <c r="AT9" s="16">
        <f t="shared" si="6"/>
        <v>0</v>
      </c>
      <c r="AU9" s="8">
        <f t="shared" si="7"/>
        <v>0.16121611721611723</v>
      </c>
    </row>
    <row r="10" spans="1:47" ht="24.75" x14ac:dyDescent="0.25">
      <c r="A10" s="14">
        <v>9</v>
      </c>
      <c r="B10" s="14" t="s">
        <v>44</v>
      </c>
      <c r="C10" s="37"/>
      <c r="D10" s="17"/>
      <c r="E10" s="14"/>
      <c r="F10">
        <v>413</v>
      </c>
      <c r="G10" s="14">
        <f t="shared" si="9"/>
        <v>413000</v>
      </c>
      <c r="H10" s="18">
        <v>17567</v>
      </c>
      <c r="I10" s="18">
        <v>519</v>
      </c>
      <c r="J10" s="22">
        <v>18086</v>
      </c>
      <c r="K10" s="19">
        <v>0</v>
      </c>
      <c r="L10" s="19">
        <v>18</v>
      </c>
      <c r="M10" s="19">
        <v>18</v>
      </c>
      <c r="N10" s="19">
        <f t="shared" si="10"/>
        <v>18104</v>
      </c>
      <c r="O10" s="20">
        <f t="shared" si="11"/>
        <v>9.9425541316836051E-4</v>
      </c>
      <c r="P10" s="20">
        <f t="shared" si="12"/>
        <v>2.9661953159522757E-2</v>
      </c>
      <c r="Q10" s="21">
        <f t="shared" si="0"/>
        <v>0.9703380468404772</v>
      </c>
      <c r="R10" s="18">
        <v>44</v>
      </c>
      <c r="S10" s="18">
        <v>0</v>
      </c>
      <c r="T10" s="18">
        <f t="shared" si="13"/>
        <v>44</v>
      </c>
      <c r="U10" s="23">
        <f t="shared" si="14"/>
        <v>0</v>
      </c>
      <c r="V10" s="18">
        <v>7</v>
      </c>
      <c r="W10" s="18">
        <v>0</v>
      </c>
      <c r="X10" s="18">
        <f t="shared" si="15"/>
        <v>7</v>
      </c>
      <c r="Y10" s="24">
        <f t="shared" si="16"/>
        <v>0</v>
      </c>
      <c r="Z10" s="18">
        <v>31</v>
      </c>
      <c r="AA10" s="18">
        <v>0</v>
      </c>
      <c r="AB10" s="18">
        <f t="shared" si="17"/>
        <v>31</v>
      </c>
      <c r="AC10" s="24">
        <f t="shared" si="18"/>
        <v>0</v>
      </c>
      <c r="AD10" s="18">
        <v>78</v>
      </c>
      <c r="AE10" s="18">
        <v>0</v>
      </c>
      <c r="AF10" s="18">
        <f t="shared" si="19"/>
        <v>78</v>
      </c>
      <c r="AG10" s="25">
        <f t="shared" si="20"/>
        <v>0</v>
      </c>
      <c r="AH10" s="18">
        <f t="shared" si="1"/>
        <v>18246</v>
      </c>
      <c r="AI10" s="14">
        <v>18246</v>
      </c>
      <c r="AJ10" s="22">
        <v>18</v>
      </c>
      <c r="AK10" s="14">
        <v>18</v>
      </c>
      <c r="AL10" s="14">
        <f t="shared" si="2"/>
        <v>18264</v>
      </c>
      <c r="AM10" s="26">
        <v>5.09</v>
      </c>
      <c r="AN10" s="14"/>
      <c r="AO10" s="27">
        <v>0</v>
      </c>
      <c r="AP10" s="28">
        <v>0</v>
      </c>
      <c r="AQ10" s="28"/>
      <c r="AR10" s="28">
        <f t="shared" si="4"/>
        <v>0</v>
      </c>
      <c r="AS10" s="14">
        <f t="shared" si="5"/>
        <v>9.8554533508541384E-4</v>
      </c>
      <c r="AT10" s="16">
        <f t="shared" si="6"/>
        <v>0</v>
      </c>
      <c r="AU10" s="8">
        <f t="shared" si="7"/>
        <v>4.383535108958838E-2</v>
      </c>
    </row>
    <row r="11" spans="1:47" x14ac:dyDescent="0.25">
      <c r="A11" s="14">
        <v>10</v>
      </c>
      <c r="B11" s="32" t="s">
        <v>32</v>
      </c>
      <c r="C11" s="37">
        <v>257597</v>
      </c>
      <c r="D11" s="17">
        <f t="shared" si="8"/>
        <v>15939.422065466244</v>
      </c>
      <c r="E11" s="14"/>
      <c r="F11" s="36">
        <v>19814</v>
      </c>
      <c r="G11" s="14">
        <f t="shared" si="9"/>
        <v>19814000</v>
      </c>
      <c r="H11" s="18">
        <v>31896</v>
      </c>
      <c r="I11" s="18">
        <v>5255</v>
      </c>
      <c r="J11" s="18">
        <v>37151</v>
      </c>
      <c r="K11" s="19">
        <v>0</v>
      </c>
      <c r="L11" s="19">
        <v>0</v>
      </c>
      <c r="M11" s="19">
        <v>4203</v>
      </c>
      <c r="N11" s="19">
        <f t="shared" si="10"/>
        <v>41354</v>
      </c>
      <c r="O11" s="20">
        <f t="shared" si="11"/>
        <v>0.1016346665376989</v>
      </c>
      <c r="P11" s="20">
        <f t="shared" si="12"/>
        <v>0.12707355999419645</v>
      </c>
      <c r="Q11" s="21">
        <f t="shared" si="0"/>
        <v>0.77129177346810462</v>
      </c>
      <c r="R11" s="22">
        <v>1282</v>
      </c>
      <c r="S11" s="22">
        <v>15</v>
      </c>
      <c r="T11" s="18">
        <f t="shared" si="13"/>
        <v>1297</v>
      </c>
      <c r="U11" s="23">
        <f t="shared" si="14"/>
        <v>1.156515034695451E-2</v>
      </c>
      <c r="V11" s="18">
        <v>149</v>
      </c>
      <c r="W11" s="18">
        <v>0</v>
      </c>
      <c r="X11" s="18">
        <f t="shared" si="15"/>
        <v>149</v>
      </c>
      <c r="Y11" s="24">
        <f t="shared" si="16"/>
        <v>0</v>
      </c>
      <c r="Z11" s="18">
        <v>40</v>
      </c>
      <c r="AA11" s="18">
        <v>0</v>
      </c>
      <c r="AB11" s="18">
        <f t="shared" si="17"/>
        <v>40</v>
      </c>
      <c r="AC11" s="24">
        <f t="shared" si="18"/>
        <v>0</v>
      </c>
      <c r="AD11" s="18">
        <v>682</v>
      </c>
      <c r="AE11" s="18">
        <v>309</v>
      </c>
      <c r="AF11" s="18">
        <f t="shared" si="19"/>
        <v>991</v>
      </c>
      <c r="AG11" s="25">
        <f t="shared" si="20"/>
        <v>0.31180625630676084</v>
      </c>
      <c r="AH11" s="18">
        <f t="shared" si="1"/>
        <v>39304</v>
      </c>
      <c r="AI11" s="14">
        <v>39304</v>
      </c>
      <c r="AJ11" s="18">
        <v>4527</v>
      </c>
      <c r="AK11" s="14">
        <v>4527</v>
      </c>
      <c r="AL11" s="14">
        <f t="shared" si="2"/>
        <v>43831</v>
      </c>
      <c r="AM11" s="26">
        <v>0</v>
      </c>
      <c r="AN11" s="32">
        <v>0</v>
      </c>
      <c r="AO11" s="31"/>
      <c r="AP11" s="31"/>
      <c r="AQ11" s="28"/>
      <c r="AR11" s="28">
        <f t="shared" si="4"/>
        <v>0</v>
      </c>
      <c r="AS11" s="14">
        <f t="shared" si="5"/>
        <v>0.10328306449772992</v>
      </c>
      <c r="AT11" s="16">
        <f t="shared" si="6"/>
        <v>0</v>
      </c>
      <c r="AU11" s="8">
        <f t="shared" si="7"/>
        <v>2.0871101241546381E-3</v>
      </c>
    </row>
    <row r="12" spans="1:47" x14ac:dyDescent="0.25">
      <c r="A12" s="14">
        <v>11</v>
      </c>
      <c r="B12" s="14" t="s">
        <v>45</v>
      </c>
      <c r="C12" s="37">
        <v>308753</v>
      </c>
      <c r="D12" s="17">
        <f t="shared" si="8"/>
        <v>19104.820246271887</v>
      </c>
      <c r="E12" s="14">
        <v>1458545</v>
      </c>
      <c r="F12" s="36">
        <v>1540</v>
      </c>
      <c r="G12" s="14">
        <f t="shared" si="9"/>
        <v>1540000</v>
      </c>
      <c r="H12" s="18">
        <v>123131</v>
      </c>
      <c r="I12" s="18">
        <v>21073</v>
      </c>
      <c r="J12" s="18">
        <v>144204</v>
      </c>
      <c r="K12" s="19">
        <v>582</v>
      </c>
      <c r="L12" s="19">
        <v>202979</v>
      </c>
      <c r="M12" s="19">
        <v>203561</v>
      </c>
      <c r="N12" s="19">
        <f t="shared" si="10"/>
        <v>347765</v>
      </c>
      <c r="O12" s="20">
        <f t="shared" si="11"/>
        <v>0.585340675456127</v>
      </c>
      <c r="P12" s="20">
        <f t="shared" si="12"/>
        <v>0.64426264862766525</v>
      </c>
      <c r="Q12" s="21">
        <f t="shared" si="0"/>
        <v>0.35573735137233475</v>
      </c>
      <c r="R12" s="18">
        <v>1024</v>
      </c>
      <c r="S12" s="18">
        <v>249</v>
      </c>
      <c r="T12" s="18">
        <f t="shared" si="13"/>
        <v>1273</v>
      </c>
      <c r="U12" s="23">
        <f t="shared" si="14"/>
        <v>0.19560094265514533</v>
      </c>
      <c r="V12" s="22">
        <v>149</v>
      </c>
      <c r="W12" s="18">
        <v>48</v>
      </c>
      <c r="X12" s="18">
        <f t="shared" si="15"/>
        <v>197</v>
      </c>
      <c r="Y12" s="24">
        <f t="shared" si="16"/>
        <v>0.24365482233502539</v>
      </c>
      <c r="Z12" s="18">
        <v>53</v>
      </c>
      <c r="AA12" s="18">
        <v>0</v>
      </c>
      <c r="AB12" s="18">
        <f t="shared" si="17"/>
        <v>53</v>
      </c>
      <c r="AC12" s="24">
        <f t="shared" si="18"/>
        <v>0</v>
      </c>
      <c r="AD12" s="22">
        <v>184</v>
      </c>
      <c r="AE12" s="18">
        <v>71</v>
      </c>
      <c r="AF12" s="18">
        <f t="shared" si="19"/>
        <v>255</v>
      </c>
      <c r="AG12" s="25">
        <f t="shared" si="20"/>
        <v>0.27843137254901962</v>
      </c>
      <c r="AH12" s="18">
        <f t="shared" si="1"/>
        <v>145614</v>
      </c>
      <c r="AI12" s="14">
        <v>145614</v>
      </c>
      <c r="AJ12" s="18">
        <v>203929</v>
      </c>
      <c r="AK12" s="14">
        <v>203929</v>
      </c>
      <c r="AL12" s="14">
        <f t="shared" si="2"/>
        <v>349543</v>
      </c>
      <c r="AM12" s="26">
        <v>327.42</v>
      </c>
      <c r="AN12" s="14">
        <v>15</v>
      </c>
      <c r="AO12" s="27">
        <v>2836.6</v>
      </c>
      <c r="AP12" s="28">
        <v>3.69</v>
      </c>
      <c r="AQ12" s="28">
        <f t="shared" ref="AQ12:AQ38" si="21">AP12*1000000/(AO12*1000)</f>
        <v>1.3008531340337024</v>
      </c>
      <c r="AR12" s="28">
        <f t="shared" si="4"/>
        <v>10.556641099950507</v>
      </c>
      <c r="AS12" s="14">
        <f t="shared" si="5"/>
        <v>0.58341606039886362</v>
      </c>
      <c r="AT12" s="16">
        <f t="shared" si="6"/>
        <v>2.3961038961038961</v>
      </c>
      <c r="AU12" s="8">
        <f t="shared" si="7"/>
        <v>0.22582142857142856</v>
      </c>
    </row>
    <row r="13" spans="1:47" x14ac:dyDescent="0.25">
      <c r="A13" s="14">
        <v>12</v>
      </c>
      <c r="B13" s="14" t="s">
        <v>46</v>
      </c>
      <c r="C13" s="37">
        <v>154887</v>
      </c>
      <c r="D13" s="17">
        <f t="shared" si="8"/>
        <v>9583.9985149433815</v>
      </c>
      <c r="E13" s="14">
        <v>60439692</v>
      </c>
      <c r="F13" s="36">
        <v>67936</v>
      </c>
      <c r="G13" s="14">
        <f t="shared" si="9"/>
        <v>67936000</v>
      </c>
      <c r="H13" s="18">
        <v>3778165</v>
      </c>
      <c r="I13" s="18">
        <v>413972</v>
      </c>
      <c r="J13" s="18">
        <v>4192137</v>
      </c>
      <c r="K13" s="19">
        <v>947879</v>
      </c>
      <c r="L13" s="19">
        <v>16599651</v>
      </c>
      <c r="M13" s="22">
        <v>17547530</v>
      </c>
      <c r="N13" s="19">
        <f t="shared" si="10"/>
        <v>21739667</v>
      </c>
      <c r="O13" s="20">
        <f t="shared" si="11"/>
        <v>0.80716645751749561</v>
      </c>
      <c r="P13" s="20">
        <f t="shared" si="12"/>
        <v>0.78260734168559254</v>
      </c>
      <c r="Q13" s="21">
        <f t="shared" si="0"/>
        <v>0.21739265831440749</v>
      </c>
      <c r="R13" s="18">
        <v>8908</v>
      </c>
      <c r="S13" s="18">
        <v>55</v>
      </c>
      <c r="T13" s="18">
        <f t="shared" si="13"/>
        <v>8963</v>
      </c>
      <c r="U13" s="23">
        <f t="shared" si="14"/>
        <v>6.1363382795938861E-3</v>
      </c>
      <c r="V13" s="18">
        <v>5162</v>
      </c>
      <c r="W13" s="18">
        <v>8</v>
      </c>
      <c r="X13" s="18">
        <f t="shared" si="15"/>
        <v>5170</v>
      </c>
      <c r="Y13" s="24">
        <f t="shared" si="16"/>
        <v>1.5473887814313346E-3</v>
      </c>
      <c r="Z13" s="18">
        <v>5095</v>
      </c>
      <c r="AA13" s="18">
        <v>20</v>
      </c>
      <c r="AB13" s="18">
        <f t="shared" si="17"/>
        <v>5115</v>
      </c>
      <c r="AC13" s="24">
        <f t="shared" si="18"/>
        <v>3.9100684261974585E-3</v>
      </c>
      <c r="AD13" s="18">
        <v>8544</v>
      </c>
      <c r="AE13" s="18">
        <v>5933</v>
      </c>
      <c r="AF13" s="18">
        <f t="shared" si="19"/>
        <v>14477</v>
      </c>
      <c r="AG13" s="25">
        <f t="shared" si="20"/>
        <v>0.40982247703253438</v>
      </c>
      <c r="AH13" s="18">
        <f t="shared" si="1"/>
        <v>4219846</v>
      </c>
      <c r="AI13" s="14">
        <v>4219846</v>
      </c>
      <c r="AJ13" s="22">
        <v>17553546</v>
      </c>
      <c r="AK13" s="14">
        <v>17553546</v>
      </c>
      <c r="AL13" s="14">
        <f t="shared" si="2"/>
        <v>21773392</v>
      </c>
      <c r="AM13" s="26">
        <v>18543.8</v>
      </c>
      <c r="AN13" s="14">
        <v>29</v>
      </c>
      <c r="AO13" s="27">
        <v>29863.02</v>
      </c>
      <c r="AP13" s="28">
        <v>31.13</v>
      </c>
      <c r="AQ13" s="28">
        <f t="shared" si="21"/>
        <v>1.0424263855430562</v>
      </c>
      <c r="AR13" s="28">
        <f t="shared" si="4"/>
        <v>1.4297267049617257</v>
      </c>
      <c r="AS13" s="14">
        <f t="shared" si="5"/>
        <v>0.80619253077334019</v>
      </c>
      <c r="AT13" s="16">
        <f t="shared" si="6"/>
        <v>0.45822538860103629</v>
      </c>
      <c r="AU13" s="8">
        <f t="shared" si="7"/>
        <v>0.3200021638012247</v>
      </c>
    </row>
    <row r="14" spans="1:47" x14ac:dyDescent="0.25">
      <c r="A14" s="14">
        <v>13</v>
      </c>
      <c r="B14" s="14" t="s">
        <v>47</v>
      </c>
      <c r="C14" s="37">
        <v>169604</v>
      </c>
      <c r="D14" s="17">
        <f t="shared" si="8"/>
        <v>10494.647608440071</v>
      </c>
      <c r="E14" s="14">
        <v>25351462</v>
      </c>
      <c r="F14" s="36">
        <v>28672</v>
      </c>
      <c r="G14" s="14">
        <f t="shared" si="9"/>
        <v>28672000</v>
      </c>
      <c r="H14" s="22">
        <v>182441</v>
      </c>
      <c r="I14" s="18">
        <v>230612</v>
      </c>
      <c r="J14" s="18">
        <v>413053</v>
      </c>
      <c r="K14" s="19">
        <v>5540022</v>
      </c>
      <c r="L14" s="29">
        <v>39767241</v>
      </c>
      <c r="M14" s="22">
        <v>45307263</v>
      </c>
      <c r="N14" s="19">
        <f t="shared" si="10"/>
        <v>45720316</v>
      </c>
      <c r="O14" s="20">
        <f t="shared" si="11"/>
        <v>0.99096565736772246</v>
      </c>
      <c r="P14" s="20">
        <f t="shared" si="12"/>
        <v>0.8748376323558219</v>
      </c>
      <c r="Q14" s="21">
        <f t="shared" si="0"/>
        <v>0.12516236764417812</v>
      </c>
      <c r="R14" s="18">
        <v>6929</v>
      </c>
      <c r="S14" s="22">
        <v>15524</v>
      </c>
      <c r="T14" s="18">
        <f t="shared" si="13"/>
        <v>22453</v>
      </c>
      <c r="U14" s="23">
        <f t="shared" si="14"/>
        <v>0.69139981294259123</v>
      </c>
      <c r="V14" s="18">
        <v>488</v>
      </c>
      <c r="W14" s="18">
        <v>835</v>
      </c>
      <c r="X14" s="18">
        <f t="shared" si="15"/>
        <v>1323</v>
      </c>
      <c r="Y14" s="24">
        <f t="shared" si="16"/>
        <v>0.63114134542705969</v>
      </c>
      <c r="Z14" s="22">
        <v>12537</v>
      </c>
      <c r="AA14" s="22">
        <v>119086</v>
      </c>
      <c r="AB14" s="18">
        <f t="shared" si="17"/>
        <v>131623</v>
      </c>
      <c r="AC14" s="24">
        <f t="shared" si="18"/>
        <v>0.9047506894691657</v>
      </c>
      <c r="AD14" s="18">
        <v>33613</v>
      </c>
      <c r="AE14" s="18">
        <v>385637</v>
      </c>
      <c r="AF14" s="18">
        <f t="shared" si="19"/>
        <v>419250</v>
      </c>
      <c r="AG14" s="25">
        <f t="shared" si="20"/>
        <v>0.91982587954680983</v>
      </c>
      <c r="AH14" s="18">
        <f t="shared" si="1"/>
        <v>466620</v>
      </c>
      <c r="AI14" s="14">
        <v>466620</v>
      </c>
      <c r="AJ14" s="22">
        <v>45828345</v>
      </c>
      <c r="AK14" s="14">
        <v>45828345</v>
      </c>
      <c r="AL14" s="14">
        <f t="shared" si="2"/>
        <v>46294965</v>
      </c>
      <c r="AM14" s="26">
        <v>60576.959999999999</v>
      </c>
      <c r="AN14" s="14">
        <v>224</v>
      </c>
      <c r="AO14" s="27">
        <v>365498.91</v>
      </c>
      <c r="AP14" s="28">
        <v>478.63</v>
      </c>
      <c r="AQ14" s="28">
        <f t="shared" si="21"/>
        <v>1.3095251091172884</v>
      </c>
      <c r="AR14" s="28">
        <f t="shared" si="4"/>
        <v>10.338705299809602</v>
      </c>
      <c r="AS14" s="14">
        <f t="shared" si="5"/>
        <v>0.98992071816017146</v>
      </c>
      <c r="AT14" s="16">
        <f t="shared" si="6"/>
        <v>16.693289620535715</v>
      </c>
      <c r="AU14" s="8">
        <f t="shared" si="7"/>
        <v>1.5945980747767856</v>
      </c>
    </row>
    <row r="15" spans="1:47" ht="24.75" x14ac:dyDescent="0.25">
      <c r="A15" s="14">
        <v>14</v>
      </c>
      <c r="B15" s="14" t="s">
        <v>48</v>
      </c>
      <c r="C15" s="37">
        <v>136292</v>
      </c>
      <c r="D15" s="17">
        <f t="shared" si="8"/>
        <v>8433.3890229565004</v>
      </c>
      <c r="E15" s="14">
        <v>6864602</v>
      </c>
      <c r="F15" s="36">
        <v>7300</v>
      </c>
      <c r="G15" s="14">
        <f t="shared" si="9"/>
        <v>7300000</v>
      </c>
      <c r="H15" s="18">
        <v>121663</v>
      </c>
      <c r="I15" s="18">
        <v>188750</v>
      </c>
      <c r="J15" s="18">
        <v>310413</v>
      </c>
      <c r="K15" s="19">
        <v>35435</v>
      </c>
      <c r="L15" s="19">
        <v>956040</v>
      </c>
      <c r="M15" s="19">
        <v>991475</v>
      </c>
      <c r="N15" s="19">
        <f t="shared" si="10"/>
        <v>1301888</v>
      </c>
      <c r="O15" s="20">
        <f t="shared" si="11"/>
        <v>0.76156704724215907</v>
      </c>
      <c r="P15" s="20">
        <f t="shared" si="12"/>
        <v>0.87933063366433983</v>
      </c>
      <c r="Q15" s="21">
        <f t="shared" si="0"/>
        <v>0.12066936633566021</v>
      </c>
      <c r="R15" s="18">
        <v>374</v>
      </c>
      <c r="S15" s="18">
        <v>35</v>
      </c>
      <c r="T15" s="18">
        <f t="shared" si="13"/>
        <v>409</v>
      </c>
      <c r="U15" s="23">
        <f t="shared" si="14"/>
        <v>8.557457212713937E-2</v>
      </c>
      <c r="V15" s="18">
        <v>417</v>
      </c>
      <c r="W15" s="18">
        <v>0</v>
      </c>
      <c r="X15" s="18">
        <f t="shared" si="15"/>
        <v>417</v>
      </c>
      <c r="Y15" s="24">
        <f t="shared" si="16"/>
        <v>0</v>
      </c>
      <c r="Z15" s="22">
        <v>1033</v>
      </c>
      <c r="AA15" s="18">
        <v>13300</v>
      </c>
      <c r="AB15" s="18">
        <f t="shared" si="17"/>
        <v>14333</v>
      </c>
      <c r="AC15" s="24">
        <f t="shared" si="18"/>
        <v>0.92792855647805761</v>
      </c>
      <c r="AD15" s="18">
        <v>2369</v>
      </c>
      <c r="AE15" s="18">
        <v>22535</v>
      </c>
      <c r="AF15" s="18">
        <f t="shared" si="19"/>
        <v>24904</v>
      </c>
      <c r="AG15" s="25">
        <f t="shared" si="20"/>
        <v>0.9048747189206553</v>
      </c>
      <c r="AH15" s="18">
        <f t="shared" si="1"/>
        <v>314606</v>
      </c>
      <c r="AI15" s="14">
        <v>314606</v>
      </c>
      <c r="AJ15" s="18">
        <v>1027345</v>
      </c>
      <c r="AK15" s="14">
        <v>1027345</v>
      </c>
      <c r="AL15" s="14">
        <f t="shared" si="2"/>
        <v>1341951</v>
      </c>
      <c r="AM15" s="26">
        <v>1007</v>
      </c>
      <c r="AN15" s="14">
        <v>14</v>
      </c>
      <c r="AO15" s="27">
        <v>876.43</v>
      </c>
      <c r="AP15" s="28">
        <v>1.25</v>
      </c>
      <c r="AQ15" s="28">
        <f t="shared" si="21"/>
        <v>1.4262405440251931</v>
      </c>
      <c r="AR15" s="28">
        <f t="shared" si="4"/>
        <v>0.93147961438234328</v>
      </c>
      <c r="AS15" s="14">
        <f t="shared" si="5"/>
        <v>0.76556073955010284</v>
      </c>
      <c r="AT15" s="16">
        <f t="shared" si="6"/>
        <v>0.17123287671232876</v>
      </c>
      <c r="AU15" s="8">
        <f t="shared" si="7"/>
        <v>0.17834082191780823</v>
      </c>
    </row>
    <row r="16" spans="1:47" ht="24.75" x14ac:dyDescent="0.25">
      <c r="A16" s="14">
        <v>15</v>
      </c>
      <c r="B16" s="14" t="s">
        <v>49</v>
      </c>
      <c r="C16" s="37">
        <v>69183</v>
      </c>
      <c r="D16" s="17">
        <f t="shared" si="8"/>
        <v>4280.8613328383144</v>
      </c>
      <c r="E16" s="14">
        <v>12267032</v>
      </c>
      <c r="F16" s="36">
        <v>13203</v>
      </c>
      <c r="G16" s="14">
        <f t="shared" si="9"/>
        <v>13203000</v>
      </c>
      <c r="H16" s="22">
        <v>1457351</v>
      </c>
      <c r="I16" s="18">
        <v>803685</v>
      </c>
      <c r="J16" s="18">
        <v>2261036</v>
      </c>
      <c r="K16" s="22">
        <v>121936</v>
      </c>
      <c r="L16" s="19">
        <v>4904892</v>
      </c>
      <c r="M16" s="19">
        <v>5026828</v>
      </c>
      <c r="N16" s="19">
        <f t="shared" si="10"/>
        <v>7287864</v>
      </c>
      <c r="O16" s="20">
        <f t="shared" si="11"/>
        <v>0.68975326652637869</v>
      </c>
      <c r="P16" s="20">
        <f t="shared" si="12"/>
        <v>0.7832990571723073</v>
      </c>
      <c r="Q16" s="21">
        <f t="shared" si="0"/>
        <v>0.21670094282769273</v>
      </c>
      <c r="R16" s="18">
        <v>33059</v>
      </c>
      <c r="S16" s="18">
        <v>44</v>
      </c>
      <c r="T16" s="18">
        <f t="shared" si="13"/>
        <v>33103</v>
      </c>
      <c r="U16" s="23">
        <f t="shared" si="14"/>
        <v>1.3291846660423527E-3</v>
      </c>
      <c r="V16" s="18">
        <v>1599</v>
      </c>
      <c r="W16" s="18">
        <v>63</v>
      </c>
      <c r="X16" s="18">
        <f t="shared" si="15"/>
        <v>1662</v>
      </c>
      <c r="Y16" s="24">
        <f t="shared" si="16"/>
        <v>3.7906137184115521E-2</v>
      </c>
      <c r="Z16" s="18">
        <v>2760</v>
      </c>
      <c r="AA16" s="18">
        <v>24964</v>
      </c>
      <c r="AB16" s="18">
        <f t="shared" si="17"/>
        <v>27724</v>
      </c>
      <c r="AC16" s="24">
        <f t="shared" si="18"/>
        <v>0.90044726590679558</v>
      </c>
      <c r="AD16" s="18">
        <v>5406</v>
      </c>
      <c r="AE16" s="18">
        <v>10549</v>
      </c>
      <c r="AF16" s="18">
        <f t="shared" si="19"/>
        <v>15955</v>
      </c>
      <c r="AG16" s="25">
        <f t="shared" si="20"/>
        <v>0.66117204638044502</v>
      </c>
      <c r="AH16" s="18">
        <f t="shared" si="1"/>
        <v>2303860</v>
      </c>
      <c r="AI16" s="14">
        <v>2303860</v>
      </c>
      <c r="AJ16" s="18">
        <v>5062448</v>
      </c>
      <c r="AK16" s="14">
        <v>5062448</v>
      </c>
      <c r="AL16" s="14">
        <f t="shared" si="2"/>
        <v>7366308</v>
      </c>
      <c r="AM16" s="26">
        <v>2348.84</v>
      </c>
      <c r="AN16" s="14">
        <v>14</v>
      </c>
      <c r="AO16" s="27">
        <v>45116.13</v>
      </c>
      <c r="AP16" s="28">
        <v>52.5</v>
      </c>
      <c r="AQ16" s="28">
        <f t="shared" si="21"/>
        <v>1.1636636387030537</v>
      </c>
      <c r="AR16" s="28">
        <f t="shared" si="4"/>
        <v>7.1270438325413492</v>
      </c>
      <c r="AS16" s="14">
        <f t="shared" si="5"/>
        <v>0.68724359611354835</v>
      </c>
      <c r="AT16" s="16">
        <f t="shared" si="6"/>
        <v>3.9763690070438535</v>
      </c>
      <c r="AU16" s="8">
        <f t="shared" si="7"/>
        <v>0.55198545785048847</v>
      </c>
    </row>
    <row r="17" spans="1:47" x14ac:dyDescent="0.25">
      <c r="A17" s="14">
        <v>16</v>
      </c>
      <c r="B17" s="14" t="s">
        <v>50</v>
      </c>
      <c r="C17" s="37">
        <v>56133</v>
      </c>
      <c r="D17" s="17">
        <f t="shared" si="8"/>
        <v>3473.361796918507</v>
      </c>
      <c r="E17" s="14">
        <v>32988134</v>
      </c>
      <c r="F17" s="36">
        <v>37403</v>
      </c>
      <c r="G17" s="14">
        <f t="shared" si="9"/>
        <v>37403000</v>
      </c>
      <c r="H17" s="22">
        <v>17997275</v>
      </c>
      <c r="I17" s="18">
        <v>812413</v>
      </c>
      <c r="J17" s="22">
        <v>18809688</v>
      </c>
      <c r="K17" s="19">
        <v>326871</v>
      </c>
      <c r="L17" s="19">
        <v>3868023</v>
      </c>
      <c r="M17" s="19">
        <v>4194894</v>
      </c>
      <c r="N17" s="19">
        <f t="shared" si="10"/>
        <v>23004582</v>
      </c>
      <c r="O17" s="20">
        <f t="shared" si="11"/>
        <v>0.18235036828750029</v>
      </c>
      <c r="P17" s="20">
        <f t="shared" si="12"/>
        <v>0.20345668528121919</v>
      </c>
      <c r="Q17" s="21">
        <f t="shared" si="0"/>
        <v>0.79654331471878081</v>
      </c>
      <c r="R17" s="18">
        <v>1693199</v>
      </c>
      <c r="S17" s="18">
        <v>11791</v>
      </c>
      <c r="T17" s="18">
        <f t="shared" si="13"/>
        <v>1704990</v>
      </c>
      <c r="U17" s="23">
        <f t="shared" si="14"/>
        <v>6.9155830825987251E-3</v>
      </c>
      <c r="V17" s="18">
        <v>34112</v>
      </c>
      <c r="W17" s="18">
        <v>166</v>
      </c>
      <c r="X17" s="18">
        <f t="shared" si="15"/>
        <v>34278</v>
      </c>
      <c r="Y17" s="24">
        <f t="shared" si="16"/>
        <v>4.8427562868312039E-3</v>
      </c>
      <c r="Z17" s="18">
        <v>27426</v>
      </c>
      <c r="AA17" s="22">
        <v>1150</v>
      </c>
      <c r="AB17" s="18">
        <f t="shared" si="17"/>
        <v>28576</v>
      </c>
      <c r="AC17" s="24">
        <f t="shared" si="18"/>
        <v>4.0243561030235166E-2</v>
      </c>
      <c r="AD17" s="18">
        <v>58864</v>
      </c>
      <c r="AE17" s="22">
        <v>1616</v>
      </c>
      <c r="AF17" s="18">
        <f t="shared" si="19"/>
        <v>60480</v>
      </c>
      <c r="AG17" s="25">
        <f t="shared" si="20"/>
        <v>2.6719576719576719E-2</v>
      </c>
      <c r="AH17" s="18">
        <f t="shared" si="1"/>
        <v>20623289</v>
      </c>
      <c r="AI17" s="14">
        <v>20623289</v>
      </c>
      <c r="AJ17" s="18">
        <v>4209617</v>
      </c>
      <c r="AK17" s="14">
        <v>4209617</v>
      </c>
      <c r="AL17" s="14">
        <f t="shared" si="2"/>
        <v>24832906</v>
      </c>
      <c r="AM17" s="26">
        <v>6378.56</v>
      </c>
      <c r="AN17" s="14">
        <v>19</v>
      </c>
      <c r="AO17" s="27">
        <v>17096.14</v>
      </c>
      <c r="AP17" s="28">
        <v>16.41</v>
      </c>
      <c r="AQ17" s="28">
        <f t="shared" si="21"/>
        <v>0.95986579426701002</v>
      </c>
      <c r="AR17" s="28">
        <f t="shared" si="4"/>
        <v>0.6608167404974673</v>
      </c>
      <c r="AS17" s="14">
        <f t="shared" si="5"/>
        <v>0.16951769559309732</v>
      </c>
      <c r="AT17" s="16">
        <f t="shared" si="6"/>
        <v>0.43873486084003954</v>
      </c>
      <c r="AU17" s="8">
        <f t="shared" si="7"/>
        <v>0.61504644012512366</v>
      </c>
    </row>
    <row r="18" spans="1:47" x14ac:dyDescent="0.25">
      <c r="A18" s="14">
        <v>17</v>
      </c>
      <c r="B18" s="14" t="s">
        <v>51</v>
      </c>
      <c r="C18" s="37">
        <v>149024</v>
      </c>
      <c r="D18" s="17">
        <f t="shared" si="8"/>
        <v>9221.2115586906748</v>
      </c>
      <c r="E18" s="14">
        <v>61095297</v>
      </c>
      <c r="F18" s="36">
        <v>65798</v>
      </c>
      <c r="G18" s="14">
        <f t="shared" si="9"/>
        <v>65798000</v>
      </c>
      <c r="H18" s="18">
        <v>9582245</v>
      </c>
      <c r="I18" s="22">
        <v>1399584</v>
      </c>
      <c r="J18" s="22">
        <v>10981829</v>
      </c>
      <c r="K18" s="19">
        <v>5145213</v>
      </c>
      <c r="L18" s="19">
        <v>43273599</v>
      </c>
      <c r="M18" s="22">
        <v>48418812</v>
      </c>
      <c r="N18" s="19">
        <f t="shared" si="10"/>
        <v>59400641</v>
      </c>
      <c r="O18" s="20">
        <f t="shared" si="11"/>
        <v>0.8151227189619048</v>
      </c>
      <c r="P18" s="20">
        <f t="shared" si="12"/>
        <v>0.75206567215326847</v>
      </c>
      <c r="Q18" s="21">
        <f t="shared" si="0"/>
        <v>0.24793432784673147</v>
      </c>
      <c r="R18" s="18">
        <v>13681</v>
      </c>
      <c r="S18" s="18">
        <v>254</v>
      </c>
      <c r="T18" s="18">
        <f t="shared" si="13"/>
        <v>13935</v>
      </c>
      <c r="U18" s="23">
        <f t="shared" si="14"/>
        <v>1.8227484750627916E-2</v>
      </c>
      <c r="V18" s="18">
        <v>5354</v>
      </c>
      <c r="W18" s="18">
        <v>54</v>
      </c>
      <c r="X18" s="18">
        <f t="shared" si="15"/>
        <v>5408</v>
      </c>
      <c r="Y18" s="24">
        <f t="shared" si="16"/>
        <v>9.9852071005917167E-3</v>
      </c>
      <c r="Z18" s="18">
        <v>30029</v>
      </c>
      <c r="AA18" s="18">
        <v>29344</v>
      </c>
      <c r="AB18" s="18">
        <f t="shared" si="17"/>
        <v>59373</v>
      </c>
      <c r="AC18" s="24">
        <f t="shared" si="18"/>
        <v>0.49423138463611405</v>
      </c>
      <c r="AD18" s="22">
        <v>14992</v>
      </c>
      <c r="AE18" s="22">
        <v>132</v>
      </c>
      <c r="AF18" s="18">
        <f t="shared" si="19"/>
        <v>15124</v>
      </c>
      <c r="AG18" s="25">
        <f t="shared" si="20"/>
        <v>8.7278497751917487E-3</v>
      </c>
      <c r="AH18" s="18">
        <f t="shared" si="1"/>
        <v>11045885</v>
      </c>
      <c r="AI18" s="14">
        <v>11045885</v>
      </c>
      <c r="AJ18" s="18">
        <v>48448596</v>
      </c>
      <c r="AK18" s="14">
        <v>48448596</v>
      </c>
      <c r="AL18" s="14">
        <f t="shared" si="2"/>
        <v>59494481</v>
      </c>
      <c r="AM18" s="26">
        <v>59994.19</v>
      </c>
      <c r="AN18" s="14">
        <v>95</v>
      </c>
      <c r="AO18" s="27">
        <v>93000.31</v>
      </c>
      <c r="AP18" s="28">
        <v>139.18</v>
      </c>
      <c r="AQ18" s="28">
        <f t="shared" si="21"/>
        <v>1.4965541512711087</v>
      </c>
      <c r="AR18" s="28">
        <f t="shared" si="4"/>
        <v>2.3393766557943416</v>
      </c>
      <c r="AS18" s="14">
        <f t="shared" si="5"/>
        <v>0.81433765259671731</v>
      </c>
      <c r="AT18" s="16">
        <f t="shared" si="6"/>
        <v>2.1152618620626766</v>
      </c>
      <c r="AU18" s="8">
        <f t="shared" si="7"/>
        <v>0.9027727438523967</v>
      </c>
    </row>
    <row r="19" spans="1:47" x14ac:dyDescent="0.25">
      <c r="A19" s="14">
        <v>18</v>
      </c>
      <c r="B19" s="14" t="s">
        <v>52</v>
      </c>
      <c r="C19" s="37">
        <v>147347</v>
      </c>
      <c r="D19" s="17">
        <f t="shared" si="8"/>
        <v>9117.4432275230483</v>
      </c>
      <c r="E19" s="14">
        <v>33406061</v>
      </c>
      <c r="F19" s="36">
        <v>35125</v>
      </c>
      <c r="G19" s="14">
        <f t="shared" si="9"/>
        <v>35125000</v>
      </c>
      <c r="H19" s="18">
        <v>3058054</v>
      </c>
      <c r="I19" s="22">
        <v>10202268</v>
      </c>
      <c r="J19" s="22">
        <v>13260322</v>
      </c>
      <c r="K19" s="19">
        <v>209946</v>
      </c>
      <c r="L19" s="19">
        <v>13695338</v>
      </c>
      <c r="M19" s="19">
        <v>13905284</v>
      </c>
      <c r="N19" s="19">
        <f t="shared" si="10"/>
        <v>27165606</v>
      </c>
      <c r="O19" s="20">
        <f t="shared" si="11"/>
        <v>0.51187092973372283</v>
      </c>
      <c r="P19" s="20">
        <f t="shared" si="12"/>
        <v>0.87970082463833132</v>
      </c>
      <c r="Q19" s="21">
        <f t="shared" si="0"/>
        <v>0.12029917536166872</v>
      </c>
      <c r="R19" s="18">
        <v>964705</v>
      </c>
      <c r="S19" s="18">
        <v>811798</v>
      </c>
      <c r="T19" s="18">
        <f t="shared" si="13"/>
        <v>1776503</v>
      </c>
      <c r="U19" s="23">
        <f t="shared" si="14"/>
        <v>0.45696404678179547</v>
      </c>
      <c r="V19" s="18">
        <v>20915</v>
      </c>
      <c r="W19" s="18">
        <v>6716</v>
      </c>
      <c r="X19" s="18">
        <f t="shared" si="15"/>
        <v>27631</v>
      </c>
      <c r="Y19" s="24">
        <f t="shared" si="16"/>
        <v>0.24306033078788317</v>
      </c>
      <c r="Z19" s="18">
        <v>508714</v>
      </c>
      <c r="AA19" s="18">
        <v>260583</v>
      </c>
      <c r="AB19" s="18">
        <f t="shared" si="17"/>
        <v>769297</v>
      </c>
      <c r="AC19" s="24">
        <f t="shared" si="18"/>
        <v>0.33872873545587723</v>
      </c>
      <c r="AD19" s="18">
        <v>31406</v>
      </c>
      <c r="AE19" s="22">
        <v>1462</v>
      </c>
      <c r="AF19" s="18">
        <f t="shared" si="19"/>
        <v>32868</v>
      </c>
      <c r="AG19" s="25">
        <f t="shared" si="20"/>
        <v>4.4480954119508337E-2</v>
      </c>
      <c r="AH19" s="18">
        <f t="shared" si="1"/>
        <v>14786062</v>
      </c>
      <c r="AI19" s="14">
        <v>14786062</v>
      </c>
      <c r="AJ19" s="22">
        <v>14985843</v>
      </c>
      <c r="AK19" s="14">
        <v>14985843</v>
      </c>
      <c r="AL19" s="14">
        <f t="shared" si="2"/>
        <v>29771905</v>
      </c>
      <c r="AM19" s="26">
        <v>22905.99</v>
      </c>
      <c r="AN19" s="14">
        <v>62</v>
      </c>
      <c r="AO19" s="27">
        <v>118789.09</v>
      </c>
      <c r="AP19" s="28">
        <v>178.03</v>
      </c>
      <c r="AQ19" s="28">
        <f t="shared" si="21"/>
        <v>1.4987066573201293</v>
      </c>
      <c r="AR19" s="28">
        <f t="shared" si="4"/>
        <v>5.9797987397850427</v>
      </c>
      <c r="AS19" s="14">
        <f t="shared" si="5"/>
        <v>0.50335519342816659</v>
      </c>
      <c r="AT19" s="16">
        <f t="shared" si="6"/>
        <v>5.0684697508896797</v>
      </c>
      <c r="AU19" s="8">
        <f t="shared" si="7"/>
        <v>0.77339803558718856</v>
      </c>
    </row>
    <row r="20" spans="1:47" ht="24.75" x14ac:dyDescent="0.25">
      <c r="A20" s="14">
        <v>19</v>
      </c>
      <c r="B20" s="32" t="s">
        <v>33</v>
      </c>
      <c r="C20" s="37"/>
      <c r="D20" s="17"/>
      <c r="E20" s="14"/>
      <c r="F20">
        <v>68</v>
      </c>
      <c r="G20" s="14">
        <f t="shared" si="9"/>
        <v>68000</v>
      </c>
      <c r="H20" s="18">
        <v>63192</v>
      </c>
      <c r="I20" s="18">
        <v>50354</v>
      </c>
      <c r="J20" s="22">
        <v>113546</v>
      </c>
      <c r="K20" s="19">
        <v>2339</v>
      </c>
      <c r="L20" s="19">
        <v>95968</v>
      </c>
      <c r="M20" s="19">
        <v>98307</v>
      </c>
      <c r="N20" s="19">
        <f t="shared" si="10"/>
        <v>211853</v>
      </c>
      <c r="O20" s="20">
        <f t="shared" si="11"/>
        <v>0.46403402359183016</v>
      </c>
      <c r="P20" s="20">
        <f t="shared" si="12"/>
        <v>0.69067702605108261</v>
      </c>
      <c r="Q20" s="21">
        <f t="shared" si="0"/>
        <v>0.30932297394891739</v>
      </c>
      <c r="R20" s="18">
        <v>7660</v>
      </c>
      <c r="S20" s="18">
        <v>348</v>
      </c>
      <c r="T20" s="18">
        <f t="shared" si="13"/>
        <v>8008</v>
      </c>
      <c r="U20" s="23">
        <f t="shared" si="14"/>
        <v>4.3456543456543456E-2</v>
      </c>
      <c r="V20" s="18">
        <v>366</v>
      </c>
      <c r="W20" s="18">
        <v>0</v>
      </c>
      <c r="X20" s="18">
        <f t="shared" si="15"/>
        <v>366</v>
      </c>
      <c r="Y20" s="24">
        <f t="shared" si="16"/>
        <v>0</v>
      </c>
      <c r="Z20" s="18">
        <v>5166</v>
      </c>
      <c r="AA20" s="18">
        <v>0</v>
      </c>
      <c r="AB20" s="18">
        <f t="shared" si="17"/>
        <v>5166</v>
      </c>
      <c r="AC20" s="24">
        <f t="shared" si="18"/>
        <v>0</v>
      </c>
      <c r="AD20" s="18">
        <v>632</v>
      </c>
      <c r="AE20" s="18">
        <v>0</v>
      </c>
      <c r="AF20" s="18">
        <f t="shared" si="19"/>
        <v>632</v>
      </c>
      <c r="AG20" s="25">
        <f t="shared" si="20"/>
        <v>0</v>
      </c>
      <c r="AH20" s="18">
        <f t="shared" si="1"/>
        <v>127370</v>
      </c>
      <c r="AI20" s="14">
        <v>127370</v>
      </c>
      <c r="AJ20" s="18">
        <v>98655</v>
      </c>
      <c r="AK20" s="14">
        <v>98655</v>
      </c>
      <c r="AL20" s="14">
        <f t="shared" si="2"/>
        <v>226025</v>
      </c>
      <c r="AM20" s="26">
        <v>141.78</v>
      </c>
      <c r="AN20" s="32">
        <v>169</v>
      </c>
      <c r="AO20" s="27">
        <v>226.09</v>
      </c>
      <c r="AP20" s="28">
        <v>0.34</v>
      </c>
      <c r="AQ20" s="28">
        <f t="shared" si="21"/>
        <v>1.5038259100358264</v>
      </c>
      <c r="AR20" s="28">
        <f t="shared" si="4"/>
        <v>1.5042583784979537</v>
      </c>
      <c r="AS20" s="14">
        <f t="shared" si="5"/>
        <v>0.43647826567857539</v>
      </c>
      <c r="AT20" s="16">
        <f t="shared" si="6"/>
        <v>5</v>
      </c>
      <c r="AU20" s="8">
        <f t="shared" si="7"/>
        <v>3.1154852941176472</v>
      </c>
    </row>
    <row r="21" spans="1:47" ht="24.75" x14ac:dyDescent="0.25">
      <c r="A21" s="14">
        <v>20</v>
      </c>
      <c r="B21" s="14" t="s">
        <v>53</v>
      </c>
      <c r="C21" s="37">
        <v>59005</v>
      </c>
      <c r="D21" s="17">
        <f t="shared" si="8"/>
        <v>3651.0735721799392</v>
      </c>
      <c r="E21" s="14">
        <v>72626809</v>
      </c>
      <c r="F21" s="36">
        <v>82232</v>
      </c>
      <c r="G21" s="14">
        <f t="shared" si="9"/>
        <v>82232000</v>
      </c>
      <c r="H21" s="18">
        <v>7652020</v>
      </c>
      <c r="I21" s="22">
        <v>1734850</v>
      </c>
      <c r="J21" s="18">
        <v>9386870</v>
      </c>
      <c r="K21" s="19">
        <v>529771</v>
      </c>
      <c r="L21" s="19">
        <v>6668316</v>
      </c>
      <c r="M21" s="19">
        <v>7198087</v>
      </c>
      <c r="N21" s="19">
        <f t="shared" si="10"/>
        <v>16584957</v>
      </c>
      <c r="O21" s="20">
        <f t="shared" si="11"/>
        <v>0.43401300347055466</v>
      </c>
      <c r="P21" s="20">
        <f t="shared" si="12"/>
        <v>0.50667396967022582</v>
      </c>
      <c r="Q21" s="21">
        <f t="shared" si="0"/>
        <v>0.49332603032977412</v>
      </c>
      <c r="R21" s="18">
        <v>7629</v>
      </c>
      <c r="S21" s="22">
        <v>163</v>
      </c>
      <c r="T21" s="18">
        <f t="shared" si="13"/>
        <v>7792</v>
      </c>
      <c r="U21" s="23">
        <f t="shared" si="14"/>
        <v>2.0918891170431213E-2</v>
      </c>
      <c r="V21" s="18">
        <v>5859</v>
      </c>
      <c r="W21" s="22">
        <v>137</v>
      </c>
      <c r="X21" s="18">
        <f t="shared" si="15"/>
        <v>5996</v>
      </c>
      <c r="Y21" s="24">
        <f t="shared" si="16"/>
        <v>2.284856571047365E-2</v>
      </c>
      <c r="Z21" s="22">
        <v>12136</v>
      </c>
      <c r="AA21" s="22">
        <v>13123</v>
      </c>
      <c r="AB21" s="18">
        <f t="shared" si="17"/>
        <v>25259</v>
      </c>
      <c r="AC21" s="24">
        <f t="shared" si="18"/>
        <v>0.51953759056177995</v>
      </c>
      <c r="AD21" s="18">
        <v>23012</v>
      </c>
      <c r="AE21" s="22">
        <v>12882</v>
      </c>
      <c r="AF21" s="18">
        <f t="shared" si="19"/>
        <v>35894</v>
      </c>
      <c r="AG21" s="25">
        <f t="shared" si="20"/>
        <v>0.3588900651919541</v>
      </c>
      <c r="AH21" s="18">
        <f t="shared" si="1"/>
        <v>9435506</v>
      </c>
      <c r="AI21" s="14">
        <v>9435506</v>
      </c>
      <c r="AJ21" s="18">
        <v>7224392</v>
      </c>
      <c r="AK21" s="14">
        <v>7224392</v>
      </c>
      <c r="AL21" s="14">
        <f t="shared" si="2"/>
        <v>16659898</v>
      </c>
      <c r="AM21" s="26">
        <v>21431.919999999998</v>
      </c>
      <c r="AN21" s="14">
        <v>26</v>
      </c>
      <c r="AO21" s="27">
        <v>43504.41</v>
      </c>
      <c r="AP21" s="28">
        <v>37.07</v>
      </c>
      <c r="AQ21" s="28">
        <f t="shared" si="21"/>
        <v>0.85209752298675012</v>
      </c>
      <c r="AR21" s="28">
        <f t="shared" si="4"/>
        <v>2.2251036590980329</v>
      </c>
      <c r="AS21" s="14">
        <f t="shared" si="5"/>
        <v>0.4336396297264245</v>
      </c>
      <c r="AT21" s="16">
        <f t="shared" si="6"/>
        <v>0.45079774297110614</v>
      </c>
      <c r="AU21" s="8">
        <f t="shared" si="7"/>
        <v>0.2016849523299932</v>
      </c>
    </row>
    <row r="22" spans="1:47" ht="24.75" x14ac:dyDescent="0.25">
      <c r="A22" s="14">
        <v>21</v>
      </c>
      <c r="B22" s="14" t="s">
        <v>54</v>
      </c>
      <c r="C22" s="37">
        <v>140782</v>
      </c>
      <c r="D22" s="17">
        <f t="shared" si="8"/>
        <v>8711.2183652001731</v>
      </c>
      <c r="E22" s="14">
        <v>112374333</v>
      </c>
      <c r="F22" s="36">
        <v>122153</v>
      </c>
      <c r="G22" s="14">
        <f t="shared" si="9"/>
        <v>122153000</v>
      </c>
      <c r="H22" s="22">
        <v>17364741</v>
      </c>
      <c r="I22" s="22">
        <v>4220416</v>
      </c>
      <c r="J22" s="18">
        <v>21585157</v>
      </c>
      <c r="K22" s="19">
        <v>5384803</v>
      </c>
      <c r="L22" s="22">
        <v>45253584</v>
      </c>
      <c r="M22" s="19">
        <v>50638387</v>
      </c>
      <c r="N22" s="19">
        <f t="shared" si="10"/>
        <v>72223544</v>
      </c>
      <c r="O22" s="20">
        <f t="shared" si="11"/>
        <v>0.70113406509101794</v>
      </c>
      <c r="P22" s="20">
        <f t="shared" si="12"/>
        <v>0.68501207860971214</v>
      </c>
      <c r="Q22" s="21">
        <f t="shared" si="0"/>
        <v>0.31498792139028792</v>
      </c>
      <c r="R22" s="18">
        <v>32662</v>
      </c>
      <c r="S22" s="22">
        <v>1421</v>
      </c>
      <c r="T22" s="18">
        <f t="shared" si="13"/>
        <v>34083</v>
      </c>
      <c r="U22" s="23">
        <f t="shared" si="14"/>
        <v>4.1692339289381805E-2</v>
      </c>
      <c r="V22" s="22">
        <v>16288</v>
      </c>
      <c r="W22" s="18">
        <v>6020</v>
      </c>
      <c r="X22" s="18">
        <f t="shared" si="15"/>
        <v>22308</v>
      </c>
      <c r="Y22" s="24">
        <f t="shared" si="16"/>
        <v>0.26985834678142373</v>
      </c>
      <c r="Z22" s="18">
        <v>221066</v>
      </c>
      <c r="AA22" s="18">
        <v>742347</v>
      </c>
      <c r="AB22" s="18">
        <f t="shared" si="17"/>
        <v>963413</v>
      </c>
      <c r="AC22" s="24">
        <f t="shared" si="18"/>
        <v>0.77053869939475594</v>
      </c>
      <c r="AD22" s="18">
        <v>258022</v>
      </c>
      <c r="AE22" s="18">
        <v>796395</v>
      </c>
      <c r="AF22" s="18">
        <f t="shared" si="19"/>
        <v>1054417</v>
      </c>
      <c r="AG22" s="25">
        <f t="shared" si="20"/>
        <v>0.75529415781422338</v>
      </c>
      <c r="AH22" s="18">
        <f t="shared" si="1"/>
        <v>22113195</v>
      </c>
      <c r="AI22" s="14">
        <v>22113195</v>
      </c>
      <c r="AJ22" s="18">
        <v>52184570</v>
      </c>
      <c r="AK22" s="14">
        <v>52184570</v>
      </c>
      <c r="AL22" s="14">
        <f t="shared" si="2"/>
        <v>74297765</v>
      </c>
      <c r="AM22" s="26">
        <v>59648.73</v>
      </c>
      <c r="AN22" s="14">
        <v>50</v>
      </c>
      <c r="AO22" s="27">
        <v>357297.57</v>
      </c>
      <c r="AP22" s="28">
        <v>632.32000000000005</v>
      </c>
      <c r="AQ22" s="28">
        <f t="shared" si="21"/>
        <v>1.7697293603200268</v>
      </c>
      <c r="AR22" s="28">
        <f t="shared" si="4"/>
        <v>8.510619397501392</v>
      </c>
      <c r="AS22" s="14">
        <f t="shared" si="5"/>
        <v>0.70237065677547639</v>
      </c>
      <c r="AT22" s="16">
        <f t="shared" si="6"/>
        <v>5.1764590308874938</v>
      </c>
      <c r="AU22" s="8">
        <f t="shared" si="7"/>
        <v>0.59125477065647181</v>
      </c>
    </row>
    <row r="23" spans="1:47" x14ac:dyDescent="0.25">
      <c r="A23" s="14">
        <v>22</v>
      </c>
      <c r="B23" s="14" t="s">
        <v>55</v>
      </c>
      <c r="C23" s="37">
        <v>48106</v>
      </c>
      <c r="D23" s="17">
        <f t="shared" si="8"/>
        <v>2976.6722356289829</v>
      </c>
      <c r="E23" s="14">
        <v>2570390</v>
      </c>
      <c r="F23" s="36">
        <v>3103</v>
      </c>
      <c r="G23" s="14">
        <f t="shared" si="9"/>
        <v>3103000</v>
      </c>
      <c r="H23" s="22">
        <v>1824096</v>
      </c>
      <c r="I23" s="18">
        <v>2009879</v>
      </c>
      <c r="J23" s="18">
        <v>3833975</v>
      </c>
      <c r="K23" s="19">
        <v>20605</v>
      </c>
      <c r="L23" s="19">
        <v>274718</v>
      </c>
      <c r="M23" s="19">
        <v>295323</v>
      </c>
      <c r="N23" s="19">
        <f t="shared" si="10"/>
        <v>4129298</v>
      </c>
      <c r="O23" s="20">
        <f t="shared" si="11"/>
        <v>7.1518936148468826E-2</v>
      </c>
      <c r="P23" s="20">
        <f t="shared" si="12"/>
        <v>0.55326522813320811</v>
      </c>
      <c r="Q23" s="21">
        <f t="shared" si="0"/>
        <v>0.44673477186679189</v>
      </c>
      <c r="R23" s="22">
        <v>1697364</v>
      </c>
      <c r="S23" s="18">
        <v>21384</v>
      </c>
      <c r="T23" s="18">
        <f t="shared" si="13"/>
        <v>1718748</v>
      </c>
      <c r="U23" s="23">
        <f t="shared" si="14"/>
        <v>1.2441614477515028E-2</v>
      </c>
      <c r="V23" s="18">
        <v>4869</v>
      </c>
      <c r="W23" s="14">
        <v>0</v>
      </c>
      <c r="X23" s="18">
        <f t="shared" si="15"/>
        <v>4869</v>
      </c>
      <c r="Y23" s="24">
        <f t="shared" si="16"/>
        <v>0</v>
      </c>
      <c r="Z23" s="18">
        <v>16638</v>
      </c>
      <c r="AA23" s="22">
        <v>16208</v>
      </c>
      <c r="AB23" s="18">
        <f t="shared" si="17"/>
        <v>32846</v>
      </c>
      <c r="AC23" s="24">
        <f t="shared" si="18"/>
        <v>0.49345430189368567</v>
      </c>
      <c r="AD23" s="22">
        <v>11831</v>
      </c>
      <c r="AE23" s="18">
        <v>34</v>
      </c>
      <c r="AF23" s="18">
        <f t="shared" si="19"/>
        <v>11865</v>
      </c>
      <c r="AG23" s="25">
        <f t="shared" si="20"/>
        <v>2.8655710071639274E-3</v>
      </c>
      <c r="AH23" s="18">
        <f t="shared" si="1"/>
        <v>5564677</v>
      </c>
      <c r="AI23" s="14">
        <v>5564677</v>
      </c>
      <c r="AJ23" s="18">
        <v>332960</v>
      </c>
      <c r="AK23" s="14">
        <v>332960</v>
      </c>
      <c r="AL23" s="14">
        <f t="shared" si="2"/>
        <v>5897637</v>
      </c>
      <c r="AM23" s="26">
        <v>1053.24</v>
      </c>
      <c r="AN23" s="14">
        <v>36</v>
      </c>
      <c r="AO23" s="27">
        <v>4259.08</v>
      </c>
      <c r="AP23" s="28">
        <v>8.07</v>
      </c>
      <c r="AQ23" s="28">
        <f t="shared" si="21"/>
        <v>1.8947753975036863</v>
      </c>
      <c r="AR23" s="28">
        <f t="shared" si="4"/>
        <v>1.3683446437954727</v>
      </c>
      <c r="AS23" s="14">
        <f t="shared" si="5"/>
        <v>5.6456509615630805E-2</v>
      </c>
      <c r="AT23" s="16">
        <f t="shared" si="6"/>
        <v>2.6007089912987431</v>
      </c>
      <c r="AU23" s="8">
        <f t="shared" si="7"/>
        <v>1.3307437963261359</v>
      </c>
    </row>
    <row r="24" spans="1:47" ht="24.75" x14ac:dyDescent="0.25">
      <c r="A24" s="14">
        <v>23</v>
      </c>
      <c r="B24" s="14" t="s">
        <v>56</v>
      </c>
      <c r="C24" s="37">
        <v>60132</v>
      </c>
      <c r="D24" s="17">
        <f t="shared" si="8"/>
        <v>3720.8093558566916</v>
      </c>
      <c r="E24" s="14">
        <v>2966889</v>
      </c>
      <c r="F24" s="36">
        <v>3224</v>
      </c>
      <c r="G24" s="14">
        <f t="shared" si="9"/>
        <v>3224000</v>
      </c>
      <c r="H24" s="18">
        <v>5022152</v>
      </c>
      <c r="I24" s="14">
        <v>210297</v>
      </c>
      <c r="J24" s="18">
        <v>5232449</v>
      </c>
      <c r="K24" s="19">
        <v>21481</v>
      </c>
      <c r="L24" s="19">
        <v>64607</v>
      </c>
      <c r="M24" s="19">
        <v>86088</v>
      </c>
      <c r="N24" s="19">
        <f t="shared" si="10"/>
        <v>5318537</v>
      </c>
      <c r="O24" s="20">
        <f t="shared" si="11"/>
        <v>1.6186406148908997E-2</v>
      </c>
      <c r="P24" s="20">
        <f>(I24+L24)/N24</f>
        <v>5.1687898382581525E-2</v>
      </c>
      <c r="Q24" s="21">
        <f t="shared" si="0"/>
        <v>0.94831210161741852</v>
      </c>
      <c r="R24" s="18">
        <v>60577</v>
      </c>
      <c r="S24" s="18">
        <v>56</v>
      </c>
      <c r="T24" s="18">
        <f t="shared" si="13"/>
        <v>60633</v>
      </c>
      <c r="U24" s="23">
        <f t="shared" si="14"/>
        <v>9.2358946448303726E-4</v>
      </c>
      <c r="V24" s="18">
        <v>20</v>
      </c>
      <c r="W24" s="22">
        <v>12</v>
      </c>
      <c r="X24" s="18">
        <f t="shared" si="15"/>
        <v>32</v>
      </c>
      <c r="Y24" s="24">
        <f t="shared" si="16"/>
        <v>0.375</v>
      </c>
      <c r="Z24" s="18">
        <v>0</v>
      </c>
      <c r="AA24" s="18">
        <v>75</v>
      </c>
      <c r="AB24" s="18">
        <f t="shared" si="17"/>
        <v>75</v>
      </c>
      <c r="AC24" s="24">
        <f t="shared" si="18"/>
        <v>1</v>
      </c>
      <c r="AD24" s="18">
        <v>251</v>
      </c>
      <c r="AE24" s="18">
        <v>4</v>
      </c>
      <c r="AF24" s="18">
        <f t="shared" si="19"/>
        <v>255</v>
      </c>
      <c r="AG24" s="25">
        <f t="shared" si="20"/>
        <v>1.5686274509803921E-2</v>
      </c>
      <c r="AH24" s="18">
        <f t="shared" si="1"/>
        <v>5293297</v>
      </c>
      <c r="AI24" s="14">
        <v>5293297</v>
      </c>
      <c r="AJ24" s="18">
        <v>86235</v>
      </c>
      <c r="AK24" s="14">
        <v>86235</v>
      </c>
      <c r="AL24" s="14">
        <f t="shared" si="2"/>
        <v>5379532</v>
      </c>
      <c r="AM24" s="26">
        <v>1090.3599999999999</v>
      </c>
      <c r="AN24" s="14">
        <v>38</v>
      </c>
      <c r="AO24" s="27">
        <v>3344.68</v>
      </c>
      <c r="AP24" s="28">
        <v>4.6399999999999997</v>
      </c>
      <c r="AQ24" s="28">
        <f t="shared" si="21"/>
        <v>1.3872777066864395</v>
      </c>
      <c r="AR24" s="28">
        <f t="shared" si="4"/>
        <v>0.86252856196412619</v>
      </c>
      <c r="AS24" s="14">
        <f t="shared" si="5"/>
        <v>1.6030204857969056E-2</v>
      </c>
      <c r="AT24" s="16">
        <f t="shared" si="6"/>
        <v>1.4392059553349876</v>
      </c>
      <c r="AU24" s="8">
        <f t="shared" si="7"/>
        <v>1.6496702853598015</v>
      </c>
    </row>
    <row r="25" spans="1:47" x14ac:dyDescent="0.25">
      <c r="A25" s="14">
        <v>24</v>
      </c>
      <c r="B25" s="14" t="s">
        <v>57</v>
      </c>
      <c r="C25" s="37">
        <v>119022</v>
      </c>
      <c r="D25" s="17">
        <f t="shared" si="8"/>
        <v>7364.7670317430848</v>
      </c>
      <c r="E25" s="14">
        <v>1097206</v>
      </c>
      <c r="F25" s="36">
        <v>1192</v>
      </c>
      <c r="G25" s="14">
        <f t="shared" si="9"/>
        <v>1192000</v>
      </c>
      <c r="H25" s="18">
        <v>1020296</v>
      </c>
      <c r="I25" s="18">
        <v>998199</v>
      </c>
      <c r="J25" s="18">
        <v>2018495</v>
      </c>
      <c r="K25" s="19">
        <v>23</v>
      </c>
      <c r="L25" s="19">
        <v>15776</v>
      </c>
      <c r="M25" s="22">
        <v>15799</v>
      </c>
      <c r="N25" s="19">
        <f t="shared" si="10"/>
        <v>2034294</v>
      </c>
      <c r="O25" s="20">
        <f t="shared" si="11"/>
        <v>7.7663307270237243E-3</v>
      </c>
      <c r="P25" s="20">
        <f t="shared" si="12"/>
        <v>0.4984407366880107</v>
      </c>
      <c r="Q25" s="21">
        <f t="shared" si="0"/>
        <v>0.5015592633119893</v>
      </c>
      <c r="R25" s="18">
        <v>12656</v>
      </c>
      <c r="S25" s="18">
        <v>438</v>
      </c>
      <c r="T25" s="18">
        <f t="shared" si="13"/>
        <v>13094</v>
      </c>
      <c r="U25" s="23">
        <f t="shared" si="14"/>
        <v>3.3450435313884225E-2</v>
      </c>
      <c r="V25" s="22">
        <v>176</v>
      </c>
      <c r="W25" s="22">
        <v>167</v>
      </c>
      <c r="X25" s="18">
        <f t="shared" si="15"/>
        <v>343</v>
      </c>
      <c r="Y25" s="24">
        <f t="shared" si="16"/>
        <v>0.48688046647230321</v>
      </c>
      <c r="Z25" s="18">
        <v>72</v>
      </c>
      <c r="AA25" s="18">
        <v>0</v>
      </c>
      <c r="AB25" s="18">
        <f t="shared" si="17"/>
        <v>72</v>
      </c>
      <c r="AC25" s="24">
        <f t="shared" si="18"/>
        <v>0</v>
      </c>
      <c r="AD25" s="18">
        <v>7</v>
      </c>
      <c r="AE25" s="18">
        <v>0</v>
      </c>
      <c r="AF25" s="18">
        <f t="shared" si="19"/>
        <v>7</v>
      </c>
      <c r="AG25" s="25">
        <f t="shared" si="20"/>
        <v>0</v>
      </c>
      <c r="AH25" s="18">
        <f t="shared" si="1"/>
        <v>2031406</v>
      </c>
      <c r="AI25" s="14">
        <v>2031406</v>
      </c>
      <c r="AJ25" s="18">
        <v>16404</v>
      </c>
      <c r="AK25" s="14">
        <v>16404</v>
      </c>
      <c r="AL25" s="14">
        <f t="shared" si="2"/>
        <v>2047810</v>
      </c>
      <c r="AM25" s="26">
        <v>415.19</v>
      </c>
      <c r="AN25" s="14">
        <v>38</v>
      </c>
      <c r="AO25" s="27">
        <v>1127.18</v>
      </c>
      <c r="AP25" s="28">
        <v>2.1800000000000002</v>
      </c>
      <c r="AQ25" s="28">
        <f t="shared" si="21"/>
        <v>1.934030057311166</v>
      </c>
      <c r="AR25" s="28">
        <f t="shared" si="4"/>
        <v>1.0645518871379669</v>
      </c>
      <c r="AS25" s="14">
        <f t="shared" si="5"/>
        <v>8.0105087874363344E-3</v>
      </c>
      <c r="AT25" s="16">
        <f t="shared" si="6"/>
        <v>1.8288590604026846</v>
      </c>
      <c r="AU25" s="8">
        <f t="shared" si="7"/>
        <v>1.7066224832214765</v>
      </c>
    </row>
    <row r="26" spans="1:47" x14ac:dyDescent="0.25">
      <c r="A26" s="14">
        <v>25</v>
      </c>
      <c r="B26" s="14" t="s">
        <v>58</v>
      </c>
      <c r="C26" s="37">
        <v>70218</v>
      </c>
      <c r="D26" s="17">
        <f t="shared" si="8"/>
        <v>4344.9043994802296</v>
      </c>
      <c r="E26" s="14">
        <v>1978502</v>
      </c>
      <c r="F26" s="36">
        <v>2150</v>
      </c>
      <c r="G26" s="14">
        <f t="shared" si="9"/>
        <v>2150000</v>
      </c>
      <c r="H26" s="18">
        <v>2050759</v>
      </c>
      <c r="I26" s="18">
        <v>604398</v>
      </c>
      <c r="J26" s="18">
        <v>2655157</v>
      </c>
      <c r="K26" s="29">
        <v>899</v>
      </c>
      <c r="L26" s="22">
        <v>10686</v>
      </c>
      <c r="M26" s="22">
        <v>11585</v>
      </c>
      <c r="N26" s="19">
        <f t="shared" si="10"/>
        <v>2666742</v>
      </c>
      <c r="O26" s="20">
        <f t="shared" si="11"/>
        <v>4.3442522748732351E-3</v>
      </c>
      <c r="P26" s="20">
        <f t="shared" si="12"/>
        <v>0.2306499841379481</v>
      </c>
      <c r="Q26" s="21">
        <f t="shared" si="0"/>
        <v>0.76935001586205187</v>
      </c>
      <c r="R26" s="22">
        <v>165092</v>
      </c>
      <c r="S26" s="18">
        <v>235</v>
      </c>
      <c r="T26" s="18">
        <f t="shared" si="13"/>
        <v>165327</v>
      </c>
      <c r="U26" s="23">
        <f t="shared" si="14"/>
        <v>1.4214254175059125E-3</v>
      </c>
      <c r="V26" s="18">
        <v>6092</v>
      </c>
      <c r="W26" s="18">
        <v>0</v>
      </c>
      <c r="X26" s="18">
        <f t="shared" si="15"/>
        <v>6092</v>
      </c>
      <c r="Y26" s="24">
        <f t="shared" si="16"/>
        <v>0</v>
      </c>
      <c r="Z26" s="18">
        <v>404</v>
      </c>
      <c r="AA26" s="18">
        <v>0</v>
      </c>
      <c r="AB26" s="18">
        <f t="shared" si="17"/>
        <v>404</v>
      </c>
      <c r="AC26" s="24">
        <f t="shared" si="18"/>
        <v>0</v>
      </c>
      <c r="AD26" s="18">
        <v>379</v>
      </c>
      <c r="AE26" s="18">
        <v>0</v>
      </c>
      <c r="AF26" s="18">
        <f t="shared" si="19"/>
        <v>379</v>
      </c>
      <c r="AG26" s="25">
        <f t="shared" si="20"/>
        <v>0</v>
      </c>
      <c r="AH26" s="18">
        <f t="shared" si="1"/>
        <v>2827124</v>
      </c>
      <c r="AI26" s="14">
        <v>2827124</v>
      </c>
      <c r="AJ26" s="22">
        <v>11820</v>
      </c>
      <c r="AK26" s="14">
        <v>11820</v>
      </c>
      <c r="AL26" s="14">
        <f t="shared" si="2"/>
        <v>2838944</v>
      </c>
      <c r="AM26" s="26">
        <v>374.74</v>
      </c>
      <c r="AN26" s="14">
        <v>15</v>
      </c>
      <c r="AO26" s="27">
        <v>687.92</v>
      </c>
      <c r="AP26" s="28">
        <v>1.83</v>
      </c>
      <c r="AQ26" s="28">
        <f t="shared" si="21"/>
        <v>2.6601930457029885</v>
      </c>
      <c r="AR26" s="28">
        <f t="shared" si="4"/>
        <v>0.64460588162358967</v>
      </c>
      <c r="AS26" s="14">
        <f t="shared" si="5"/>
        <v>4.1635199567163E-3</v>
      </c>
      <c r="AT26" s="16">
        <f t="shared" si="6"/>
        <v>0.85116279069767442</v>
      </c>
      <c r="AU26" s="8">
        <f t="shared" si="7"/>
        <v>1.2403451162790697</v>
      </c>
    </row>
    <row r="27" spans="1:47" x14ac:dyDescent="0.25">
      <c r="A27" s="14">
        <v>26</v>
      </c>
      <c r="B27" s="14" t="s">
        <v>59</v>
      </c>
      <c r="C27" s="37">
        <v>75421</v>
      </c>
      <c r="D27" s="17">
        <f t="shared" si="8"/>
        <v>4666.8522987438892</v>
      </c>
      <c r="E27" s="14">
        <v>41974219</v>
      </c>
      <c r="F27" s="36">
        <v>45004</v>
      </c>
      <c r="G27" s="14">
        <f t="shared" si="9"/>
        <v>45004000</v>
      </c>
      <c r="H27" s="22">
        <v>15055875</v>
      </c>
      <c r="I27" s="22">
        <v>1167225</v>
      </c>
      <c r="J27" s="22">
        <v>16223100</v>
      </c>
      <c r="K27" s="22">
        <v>1190306</v>
      </c>
      <c r="L27" s="19">
        <v>9562105</v>
      </c>
      <c r="M27" s="19">
        <v>10752411</v>
      </c>
      <c r="N27" s="19">
        <f t="shared" si="10"/>
        <v>26975511</v>
      </c>
      <c r="O27" s="20">
        <f t="shared" si="11"/>
        <v>0.3985989737136027</v>
      </c>
      <c r="P27" s="20">
        <f t="shared" si="12"/>
        <v>0.39774334580723975</v>
      </c>
      <c r="Q27" s="21">
        <f t="shared" si="0"/>
        <v>0.6022566541927602</v>
      </c>
      <c r="R27" s="18">
        <v>345466</v>
      </c>
      <c r="S27" s="18">
        <v>5814</v>
      </c>
      <c r="T27" s="18">
        <f t="shared" si="13"/>
        <v>351280</v>
      </c>
      <c r="U27" s="23">
        <f t="shared" si="14"/>
        <v>1.6550899567296742E-2</v>
      </c>
      <c r="V27" s="18">
        <v>958</v>
      </c>
      <c r="W27" s="22">
        <v>18</v>
      </c>
      <c r="X27" s="18">
        <f t="shared" si="15"/>
        <v>976</v>
      </c>
      <c r="Y27" s="24">
        <f t="shared" si="16"/>
        <v>1.8442622950819672E-2</v>
      </c>
      <c r="Z27" s="18">
        <v>18693</v>
      </c>
      <c r="AA27" s="18">
        <v>54897</v>
      </c>
      <c r="AB27" s="18">
        <f t="shared" si="17"/>
        <v>73590</v>
      </c>
      <c r="AC27" s="24">
        <f t="shared" si="18"/>
        <v>0.74598450876477784</v>
      </c>
      <c r="AD27" s="18">
        <v>28833</v>
      </c>
      <c r="AE27" s="18">
        <v>9067</v>
      </c>
      <c r="AF27" s="18">
        <f t="shared" si="19"/>
        <v>37900</v>
      </c>
      <c r="AG27" s="25">
        <f t="shared" si="20"/>
        <v>0.23923482849604222</v>
      </c>
      <c r="AH27" s="18">
        <f t="shared" si="1"/>
        <v>16617050</v>
      </c>
      <c r="AI27" s="14">
        <v>16617050</v>
      </c>
      <c r="AJ27" s="14" t="s">
        <v>60</v>
      </c>
      <c r="AK27" s="14">
        <v>10822207</v>
      </c>
      <c r="AL27" s="14">
        <f t="shared" si="2"/>
        <v>27439257</v>
      </c>
      <c r="AM27" s="26">
        <v>23452.68</v>
      </c>
      <c r="AN27" s="14">
        <v>54</v>
      </c>
      <c r="AO27" s="27">
        <v>62056.3</v>
      </c>
      <c r="AP27" s="28">
        <v>98.25</v>
      </c>
      <c r="AQ27" s="28">
        <f t="shared" si="21"/>
        <v>1.5832397355304779</v>
      </c>
      <c r="AR27" s="28">
        <f t="shared" si="4"/>
        <v>3.580636312419101</v>
      </c>
      <c r="AS27" s="14">
        <f t="shared" si="5"/>
        <v>0.39440597826683133</v>
      </c>
      <c r="AT27" s="16">
        <f t="shared" si="6"/>
        <v>2.1831392765087547</v>
      </c>
      <c r="AU27" s="8">
        <f t="shared" si="7"/>
        <v>0.59940251977601988</v>
      </c>
    </row>
    <row r="28" spans="1:47" x14ac:dyDescent="0.25">
      <c r="A28" s="14">
        <v>27</v>
      </c>
      <c r="B28" s="14" t="s">
        <v>61</v>
      </c>
      <c r="C28" s="37">
        <v>155466</v>
      </c>
      <c r="D28" s="17">
        <f t="shared" si="8"/>
        <v>9619.8255058474097</v>
      </c>
      <c r="E28" s="14">
        <v>1247953</v>
      </c>
      <c r="F28" s="36">
        <v>1504</v>
      </c>
      <c r="G28" s="14">
        <f t="shared" si="9"/>
        <v>1504000</v>
      </c>
      <c r="H28" s="22">
        <v>142277</v>
      </c>
      <c r="I28" s="18">
        <v>37615</v>
      </c>
      <c r="J28" s="22">
        <v>179892</v>
      </c>
      <c r="K28" s="19">
        <v>278</v>
      </c>
      <c r="L28" s="19">
        <v>15218</v>
      </c>
      <c r="M28" s="22">
        <v>15496</v>
      </c>
      <c r="N28" s="19">
        <f t="shared" si="10"/>
        <v>195388</v>
      </c>
      <c r="O28" s="20">
        <f t="shared" si="11"/>
        <v>7.9308862366163732E-2</v>
      </c>
      <c r="P28" s="20">
        <f t="shared" si="12"/>
        <v>0.27040043400822977</v>
      </c>
      <c r="Q28" s="21">
        <f t="shared" si="0"/>
        <v>0.72959956599177023</v>
      </c>
      <c r="R28" s="18">
        <v>10209</v>
      </c>
      <c r="S28" s="18">
        <v>22</v>
      </c>
      <c r="T28" s="18">
        <f t="shared" si="13"/>
        <v>10231</v>
      </c>
      <c r="U28" s="23">
        <f t="shared" si="14"/>
        <v>2.1503274362232429E-3</v>
      </c>
      <c r="V28" s="18">
        <v>3572</v>
      </c>
      <c r="W28" s="22">
        <v>113</v>
      </c>
      <c r="X28" s="18">
        <f t="shared" si="15"/>
        <v>3685</v>
      </c>
      <c r="Y28" s="24">
        <f t="shared" si="16"/>
        <v>3.0664857530529173E-2</v>
      </c>
      <c r="Z28" s="22">
        <v>12948</v>
      </c>
      <c r="AA28" s="22">
        <v>13102</v>
      </c>
      <c r="AB28" s="18">
        <f t="shared" si="17"/>
        <v>26050</v>
      </c>
      <c r="AC28" s="24">
        <f t="shared" si="18"/>
        <v>0.50295585412667942</v>
      </c>
      <c r="AD28" s="18">
        <v>635</v>
      </c>
      <c r="AE28" s="22">
        <v>10</v>
      </c>
      <c r="AF28" s="18">
        <f t="shared" si="19"/>
        <v>645</v>
      </c>
      <c r="AG28" s="25">
        <f t="shared" si="20"/>
        <v>1.5503875968992248E-2</v>
      </c>
      <c r="AH28" s="18">
        <f t="shared" si="1"/>
        <v>207256</v>
      </c>
      <c r="AI28" s="14">
        <v>207256</v>
      </c>
      <c r="AJ28" s="18">
        <v>28743</v>
      </c>
      <c r="AK28" s="14">
        <v>28743</v>
      </c>
      <c r="AL28" s="14">
        <f t="shared" si="2"/>
        <v>235999</v>
      </c>
      <c r="AM28" s="26">
        <v>113.73</v>
      </c>
      <c r="AN28" s="33">
        <v>9</v>
      </c>
      <c r="AO28" s="27">
        <v>5140.51</v>
      </c>
      <c r="AP28" s="28">
        <v>7.37</v>
      </c>
      <c r="AQ28" s="28">
        <f t="shared" si="21"/>
        <v>1.4337098848168761</v>
      </c>
      <c r="AR28" s="28">
        <f t="shared" si="4"/>
        <v>31.22894588536392</v>
      </c>
      <c r="AS28" s="14">
        <f t="shared" si="5"/>
        <v>0.12179288895291929</v>
      </c>
      <c r="AT28" s="16">
        <f t="shared" si="6"/>
        <v>4.9002659574468082</v>
      </c>
      <c r="AU28" s="8">
        <f t="shared" si="7"/>
        <v>0.1299122340425532</v>
      </c>
    </row>
    <row r="29" spans="1:47" x14ac:dyDescent="0.25">
      <c r="A29" s="14">
        <v>28</v>
      </c>
      <c r="B29" s="14" t="s">
        <v>62</v>
      </c>
      <c r="C29" s="37">
        <v>115592</v>
      </c>
      <c r="D29" s="17">
        <f t="shared" si="8"/>
        <v>7152.5276901181851</v>
      </c>
      <c r="E29" s="14">
        <v>27743338</v>
      </c>
      <c r="F29" s="36">
        <v>29859</v>
      </c>
      <c r="G29" s="14">
        <f t="shared" si="9"/>
        <v>29859000</v>
      </c>
      <c r="H29" s="22">
        <v>183428</v>
      </c>
      <c r="I29" s="22">
        <v>172159</v>
      </c>
      <c r="J29" s="18">
        <v>355587</v>
      </c>
      <c r="K29" s="19">
        <v>303537</v>
      </c>
      <c r="L29" s="19">
        <v>16920531</v>
      </c>
      <c r="M29" s="22">
        <v>17224068</v>
      </c>
      <c r="N29" s="19">
        <f t="shared" si="10"/>
        <v>17579655</v>
      </c>
      <c r="O29" s="20">
        <f t="shared" si="11"/>
        <v>0.97977281124117621</v>
      </c>
      <c r="P29" s="20">
        <f t="shared" si="12"/>
        <v>0.97229951327258701</v>
      </c>
      <c r="Q29" s="21">
        <f t="shared" si="0"/>
        <v>2.7700486727413022E-2</v>
      </c>
      <c r="R29" s="22">
        <v>1811</v>
      </c>
      <c r="S29" s="18">
        <v>54</v>
      </c>
      <c r="T29" s="18">
        <f t="shared" si="13"/>
        <v>1865</v>
      </c>
      <c r="U29" s="23">
        <f t="shared" si="14"/>
        <v>2.8954423592493297E-2</v>
      </c>
      <c r="V29" s="18">
        <v>670</v>
      </c>
      <c r="W29" s="18">
        <v>4</v>
      </c>
      <c r="X29" s="18">
        <f t="shared" si="15"/>
        <v>674</v>
      </c>
      <c r="Y29" s="24">
        <f t="shared" si="16"/>
        <v>5.9347181008902079E-3</v>
      </c>
      <c r="Z29" s="18">
        <v>4556</v>
      </c>
      <c r="AA29" s="18">
        <v>11200</v>
      </c>
      <c r="AB29" s="18">
        <f t="shared" si="17"/>
        <v>15756</v>
      </c>
      <c r="AC29" s="24">
        <f t="shared" si="18"/>
        <v>0.71084031480071086</v>
      </c>
      <c r="AD29" s="18">
        <v>6395</v>
      </c>
      <c r="AE29" s="18">
        <v>45639</v>
      </c>
      <c r="AF29" s="18">
        <f t="shared" si="19"/>
        <v>52034</v>
      </c>
      <c r="AG29" s="25">
        <f t="shared" si="20"/>
        <v>0.87709958873044547</v>
      </c>
      <c r="AH29" s="18">
        <f t="shared" si="1"/>
        <v>369019</v>
      </c>
      <c r="AI29" s="14">
        <v>369019</v>
      </c>
      <c r="AJ29" s="18">
        <v>17280965</v>
      </c>
      <c r="AK29" s="14">
        <v>17280965</v>
      </c>
      <c r="AL29" s="14">
        <f t="shared" si="2"/>
        <v>17649984</v>
      </c>
      <c r="AM29" s="26">
        <v>55908.73</v>
      </c>
      <c r="AN29" s="14">
        <v>191</v>
      </c>
      <c r="AO29" s="27">
        <v>133822.15</v>
      </c>
      <c r="AP29" s="28">
        <v>125.03</v>
      </c>
      <c r="AQ29" s="28">
        <f t="shared" si="21"/>
        <v>0.9342997403643567</v>
      </c>
      <c r="AR29" s="28">
        <f t="shared" si="4"/>
        <v>7.0838591128467883</v>
      </c>
      <c r="AS29" s="14">
        <f t="shared" si="5"/>
        <v>0.97909238897893613</v>
      </c>
      <c r="AT29" s="16">
        <f t="shared" si="6"/>
        <v>4.1873471984996149</v>
      </c>
      <c r="AU29" s="8">
        <f t="shared" si="7"/>
        <v>0.588755651562343</v>
      </c>
    </row>
    <row r="30" spans="1:47" x14ac:dyDescent="0.25">
      <c r="A30" s="14">
        <v>29</v>
      </c>
      <c r="B30" s="14" t="s">
        <v>63</v>
      </c>
      <c r="C30" s="37">
        <v>73975</v>
      </c>
      <c r="D30" s="17">
        <f t="shared" si="8"/>
        <v>4577.3776375224297</v>
      </c>
      <c r="E30" s="14">
        <v>68548437</v>
      </c>
      <c r="F30" s="36">
        <v>77264</v>
      </c>
      <c r="G30" s="14">
        <f t="shared" si="9"/>
        <v>77264000</v>
      </c>
      <c r="H30" s="18">
        <v>1599676</v>
      </c>
      <c r="I30" s="18">
        <v>299829</v>
      </c>
      <c r="J30" s="18">
        <v>1899505</v>
      </c>
      <c r="K30" s="22">
        <v>1178694</v>
      </c>
      <c r="L30" s="14">
        <v>11212313</v>
      </c>
      <c r="M30" s="22">
        <v>12391007</v>
      </c>
      <c r="N30" s="19">
        <f t="shared" si="10"/>
        <v>14290512</v>
      </c>
      <c r="O30" s="20">
        <f t="shared" si="11"/>
        <v>0.86707929009121576</v>
      </c>
      <c r="P30" s="20">
        <f>(I30+L30)/N30</f>
        <v>0.80557939421624647</v>
      </c>
      <c r="Q30" s="21">
        <f t="shared" si="0"/>
        <v>0.19442060578375359</v>
      </c>
      <c r="R30" s="18">
        <v>6968</v>
      </c>
      <c r="S30" s="18">
        <v>241</v>
      </c>
      <c r="T30" s="18">
        <f t="shared" si="13"/>
        <v>7209</v>
      </c>
      <c r="U30" s="23">
        <f t="shared" si="14"/>
        <v>3.3430434179497849E-2</v>
      </c>
      <c r="V30" s="18">
        <v>3293</v>
      </c>
      <c r="W30" s="18">
        <v>40</v>
      </c>
      <c r="X30" s="18">
        <f t="shared" si="15"/>
        <v>3333</v>
      </c>
      <c r="Y30" s="24">
        <f t="shared" si="16"/>
        <v>1.2001200120012E-2</v>
      </c>
      <c r="Z30" s="22">
        <v>10459</v>
      </c>
      <c r="AA30" s="18">
        <v>58266</v>
      </c>
      <c r="AB30" s="18">
        <f t="shared" si="17"/>
        <v>68725</v>
      </c>
      <c r="AC30" s="24">
        <f t="shared" si="18"/>
        <v>0.84781375045471086</v>
      </c>
      <c r="AD30" s="22">
        <v>14378</v>
      </c>
      <c r="AE30" s="18">
        <v>238818</v>
      </c>
      <c r="AF30" s="18">
        <f t="shared" si="19"/>
        <v>253196</v>
      </c>
      <c r="AG30" s="25">
        <f t="shared" si="20"/>
        <v>0.94321395282705889</v>
      </c>
      <c r="AH30" s="18">
        <f t="shared" si="1"/>
        <v>1934603</v>
      </c>
      <c r="AI30" s="14">
        <v>1934603</v>
      </c>
      <c r="AJ30" s="22">
        <v>12688372</v>
      </c>
      <c r="AK30" s="14">
        <v>12688372</v>
      </c>
      <c r="AL30" s="14">
        <f t="shared" si="2"/>
        <v>14622975</v>
      </c>
      <c r="AM30" s="26">
        <v>16615.63</v>
      </c>
      <c r="AN30" s="14">
        <v>22</v>
      </c>
      <c r="AO30" s="27">
        <v>7424.22</v>
      </c>
      <c r="AP30" s="28">
        <v>10.85</v>
      </c>
      <c r="AQ30" s="28">
        <f t="shared" si="21"/>
        <v>1.4614329855526911</v>
      </c>
      <c r="AR30" s="28">
        <f t="shared" si="4"/>
        <v>0.74198307799883401</v>
      </c>
      <c r="AS30" s="14">
        <f t="shared" si="5"/>
        <v>0.86770113468702503</v>
      </c>
      <c r="AT30" s="16">
        <f t="shared" si="6"/>
        <v>0.14042762476703252</v>
      </c>
      <c r="AU30" s="8">
        <f t="shared" si="7"/>
        <v>0.18495692689997928</v>
      </c>
    </row>
    <row r="31" spans="1:47" x14ac:dyDescent="0.25">
      <c r="A31" s="14">
        <v>30</v>
      </c>
      <c r="B31" s="14" t="s">
        <v>64</v>
      </c>
      <c r="C31" s="37">
        <v>240743</v>
      </c>
      <c r="D31" s="17">
        <f t="shared" si="8"/>
        <v>14896.541055627744</v>
      </c>
      <c r="E31" s="14">
        <v>610577</v>
      </c>
      <c r="F31">
        <v>664</v>
      </c>
      <c r="G31" s="14">
        <f t="shared" si="9"/>
        <v>664000</v>
      </c>
      <c r="H31" s="18">
        <v>349160</v>
      </c>
      <c r="I31" s="18">
        <v>224327</v>
      </c>
      <c r="J31" s="18">
        <v>573487</v>
      </c>
      <c r="K31" s="29">
        <v>1736</v>
      </c>
      <c r="L31" s="19">
        <v>2770</v>
      </c>
      <c r="M31" s="19">
        <v>4506</v>
      </c>
      <c r="N31" s="19">
        <f t="shared" si="10"/>
        <v>577993</v>
      </c>
      <c r="O31" s="20">
        <f t="shared" si="11"/>
        <v>7.795942165389546E-3</v>
      </c>
      <c r="P31" s="20">
        <f t="shared" si="12"/>
        <v>0.39290614246193295</v>
      </c>
      <c r="Q31" s="21">
        <f t="shared" si="0"/>
        <v>0.60709385753806711</v>
      </c>
      <c r="R31" s="22">
        <v>1023</v>
      </c>
      <c r="S31" s="18">
        <v>4</v>
      </c>
      <c r="T31" s="18">
        <f t="shared" si="13"/>
        <v>1027</v>
      </c>
      <c r="U31" s="23">
        <f t="shared" si="14"/>
        <v>3.8948393378773127E-3</v>
      </c>
      <c r="V31" s="18">
        <v>72</v>
      </c>
      <c r="W31" s="14">
        <v>1</v>
      </c>
      <c r="X31" s="18">
        <f t="shared" si="15"/>
        <v>73</v>
      </c>
      <c r="Y31" s="24">
        <f t="shared" si="16"/>
        <v>1.3698630136986301E-2</v>
      </c>
      <c r="Z31" s="18">
        <v>926</v>
      </c>
      <c r="AA31" s="18">
        <v>0</v>
      </c>
      <c r="AB31" s="18">
        <f t="shared" si="17"/>
        <v>926</v>
      </c>
      <c r="AC31" s="24">
        <f t="shared" si="18"/>
        <v>0</v>
      </c>
      <c r="AD31" s="18">
        <v>845</v>
      </c>
      <c r="AE31" s="18">
        <v>0</v>
      </c>
      <c r="AF31" s="18">
        <f t="shared" si="19"/>
        <v>845</v>
      </c>
      <c r="AG31" s="25">
        <f t="shared" si="20"/>
        <v>0</v>
      </c>
      <c r="AH31" s="18">
        <f t="shared" si="1"/>
        <v>576353</v>
      </c>
      <c r="AI31" s="14">
        <v>576353</v>
      </c>
      <c r="AJ31" s="18">
        <v>4511</v>
      </c>
      <c r="AK31" s="14">
        <v>4511</v>
      </c>
      <c r="AL31" s="14">
        <f t="shared" si="2"/>
        <v>580864</v>
      </c>
      <c r="AM31" s="26">
        <v>54.56</v>
      </c>
      <c r="AN31" s="14">
        <v>8</v>
      </c>
      <c r="AO31" s="27">
        <v>809.25</v>
      </c>
      <c r="AP31" s="28">
        <v>0.7</v>
      </c>
      <c r="AQ31" s="28">
        <f t="shared" si="21"/>
        <v>0.86499845535990116</v>
      </c>
      <c r="AR31" s="28">
        <f t="shared" si="4"/>
        <v>1.2051013662406347</v>
      </c>
      <c r="AS31" s="14">
        <f t="shared" si="5"/>
        <v>7.7660175187307182E-3</v>
      </c>
      <c r="AT31" s="16">
        <f t="shared" si="6"/>
        <v>1.0542168674698795</v>
      </c>
      <c r="AU31" s="8">
        <f t="shared" si="7"/>
        <v>0.87047138554216863</v>
      </c>
    </row>
    <row r="32" spans="1:47" x14ac:dyDescent="0.25">
      <c r="A32" s="14">
        <v>31</v>
      </c>
      <c r="B32" s="14" t="s">
        <v>65</v>
      </c>
      <c r="C32" s="37">
        <v>141844</v>
      </c>
      <c r="D32" s="17">
        <f t="shared" si="8"/>
        <v>8776.9321205370943</v>
      </c>
      <c r="E32" s="14">
        <v>72147030</v>
      </c>
      <c r="F32" s="36">
        <v>75695</v>
      </c>
      <c r="G32" s="14">
        <f t="shared" si="9"/>
        <v>75695000</v>
      </c>
      <c r="H32" s="22">
        <v>15033154</v>
      </c>
      <c r="I32" s="18">
        <v>5918491</v>
      </c>
      <c r="J32" s="18">
        <v>20951645</v>
      </c>
      <c r="K32" s="19">
        <v>6965495</v>
      </c>
      <c r="L32" s="19">
        <v>91109283</v>
      </c>
      <c r="M32" s="19">
        <v>98074778</v>
      </c>
      <c r="N32" s="19">
        <f t="shared" si="10"/>
        <v>119026423</v>
      </c>
      <c r="O32" s="20">
        <f t="shared" si="11"/>
        <v>0.82397484128377108</v>
      </c>
      <c r="P32" s="20">
        <f t="shared" si="12"/>
        <v>0.81517844151294039</v>
      </c>
      <c r="Q32" s="21">
        <f t="shared" si="0"/>
        <v>0.18482155848705964</v>
      </c>
      <c r="R32" s="22">
        <v>188361</v>
      </c>
      <c r="S32" s="18">
        <v>13114</v>
      </c>
      <c r="T32" s="18">
        <f t="shared" si="13"/>
        <v>201475</v>
      </c>
      <c r="U32" s="23">
        <f t="shared" si="14"/>
        <v>6.5089961533689039E-2</v>
      </c>
      <c r="V32" s="18">
        <v>33380</v>
      </c>
      <c r="W32" s="18">
        <v>4838</v>
      </c>
      <c r="X32" s="18">
        <f t="shared" si="15"/>
        <v>38218</v>
      </c>
      <c r="Y32" s="24">
        <f t="shared" si="16"/>
        <v>0.12658956512638023</v>
      </c>
      <c r="Z32" s="18">
        <v>45308</v>
      </c>
      <c r="AA32" s="22">
        <v>1417699</v>
      </c>
      <c r="AB32" s="18">
        <f t="shared" si="17"/>
        <v>1463007</v>
      </c>
      <c r="AC32" s="24">
        <f t="shared" si="18"/>
        <v>0.9690309068924482</v>
      </c>
      <c r="AD32" s="18">
        <v>45876</v>
      </c>
      <c r="AE32" s="18">
        <v>6101</v>
      </c>
      <c r="AF32" s="18">
        <f t="shared" si="19"/>
        <v>51977</v>
      </c>
      <c r="AG32" s="25">
        <f t="shared" si="20"/>
        <v>0.11737884064105278</v>
      </c>
      <c r="AH32" s="18">
        <f t="shared" si="1"/>
        <v>21264570</v>
      </c>
      <c r="AI32" s="14">
        <v>21264570</v>
      </c>
      <c r="AJ32" s="18">
        <v>99516530</v>
      </c>
      <c r="AK32" s="14">
        <v>99516530</v>
      </c>
      <c r="AL32" s="14">
        <f t="shared" si="2"/>
        <v>120781100</v>
      </c>
      <c r="AM32" s="26">
        <v>188422.24</v>
      </c>
      <c r="AN32" s="14">
        <v>265</v>
      </c>
      <c r="AO32" s="27">
        <v>289666.59999999998</v>
      </c>
      <c r="AP32" s="28">
        <v>455.51</v>
      </c>
      <c r="AQ32" s="28">
        <f t="shared" si="21"/>
        <v>1.5725320074872284</v>
      </c>
      <c r="AR32" s="28">
        <f t="shared" si="4"/>
        <v>3.7713682024753874</v>
      </c>
      <c r="AS32" s="14">
        <f t="shared" si="5"/>
        <v>0.82394124577438022</v>
      </c>
      <c r="AT32" s="16">
        <f t="shared" si="6"/>
        <v>6.0177026223660741</v>
      </c>
      <c r="AU32" s="8">
        <f t="shared" si="7"/>
        <v>1.5724476253385296</v>
      </c>
    </row>
    <row r="33" spans="1:47" x14ac:dyDescent="0.25">
      <c r="A33" s="14">
        <v>32</v>
      </c>
      <c r="B33" s="14" t="s">
        <v>66</v>
      </c>
      <c r="C33" s="37">
        <v>146777</v>
      </c>
      <c r="D33" s="17">
        <f t="shared" si="8"/>
        <v>9082.1731328506885</v>
      </c>
      <c r="E33" s="14">
        <v>35003674</v>
      </c>
      <c r="F33" s="36">
        <v>37220</v>
      </c>
      <c r="G33" s="14">
        <f t="shared" si="9"/>
        <v>37220000</v>
      </c>
      <c r="H33" s="18">
        <v>15318428</v>
      </c>
      <c r="I33" s="18">
        <v>2067577</v>
      </c>
      <c r="J33" s="18">
        <v>17386005</v>
      </c>
      <c r="K33" s="19">
        <v>14055854</v>
      </c>
      <c r="L33" s="22">
        <v>47400225</v>
      </c>
      <c r="M33" s="19">
        <v>61456079</v>
      </c>
      <c r="N33" s="19">
        <f t="shared" si="10"/>
        <v>78842084</v>
      </c>
      <c r="O33" s="20">
        <f t="shared" si="11"/>
        <v>0.77948318819172768</v>
      </c>
      <c r="P33" s="20">
        <f t="shared" si="12"/>
        <v>0.62742889952021053</v>
      </c>
      <c r="Q33" s="21">
        <f t="shared" si="0"/>
        <v>0.37257110047978947</v>
      </c>
      <c r="R33" s="18">
        <v>52105</v>
      </c>
      <c r="S33" s="22">
        <v>1076</v>
      </c>
      <c r="T33" s="18">
        <f t="shared" si="13"/>
        <v>53181</v>
      </c>
      <c r="U33" s="23">
        <f t="shared" si="14"/>
        <v>2.0232789906169498E-2</v>
      </c>
      <c r="V33" s="18">
        <v>12014</v>
      </c>
      <c r="W33" s="18">
        <v>457</v>
      </c>
      <c r="X33" s="18">
        <f t="shared" si="15"/>
        <v>12471</v>
      </c>
      <c r="Y33" s="24">
        <f t="shared" si="16"/>
        <v>3.6645016438136474E-2</v>
      </c>
      <c r="Z33" s="18">
        <v>47356</v>
      </c>
      <c r="AA33" s="18">
        <v>932913</v>
      </c>
      <c r="AB33" s="18">
        <f t="shared" si="17"/>
        <v>980269</v>
      </c>
      <c r="AC33" s="24">
        <f t="shared" si="18"/>
        <v>0.951690811399728</v>
      </c>
      <c r="AD33" s="18">
        <v>46437</v>
      </c>
      <c r="AE33" s="18">
        <v>64962</v>
      </c>
      <c r="AF33" s="18">
        <f t="shared" si="19"/>
        <v>111399</v>
      </c>
      <c r="AG33" s="25">
        <f t="shared" si="20"/>
        <v>0.58314706595211807</v>
      </c>
      <c r="AH33" s="18">
        <f t="shared" si="1"/>
        <v>17543917</v>
      </c>
      <c r="AI33" s="14">
        <v>17543917</v>
      </c>
      <c r="AJ33" s="18">
        <v>62455487</v>
      </c>
      <c r="AK33" s="14">
        <v>62455487</v>
      </c>
      <c r="AL33" s="14">
        <f t="shared" si="2"/>
        <v>79999404</v>
      </c>
      <c r="AM33" s="26">
        <v>136868.43</v>
      </c>
      <c r="AN33" s="14"/>
      <c r="AO33" s="27">
        <v>259061.64</v>
      </c>
      <c r="AP33" s="28">
        <v>336.33</v>
      </c>
      <c r="AQ33" s="28">
        <f t="shared" si="21"/>
        <v>1.2982624521330135</v>
      </c>
      <c r="AR33" s="28">
        <f t="shared" si="4"/>
        <v>4.2041563209645911</v>
      </c>
      <c r="AS33" s="14">
        <f t="shared" si="5"/>
        <v>0.78069940371055768</v>
      </c>
      <c r="AT33" s="16">
        <f t="shared" si="6"/>
        <v>9.0362708221386345</v>
      </c>
      <c r="AU33" s="8">
        <f t="shared" si="7"/>
        <v>2.1182720042987642</v>
      </c>
    </row>
    <row r="34" spans="1:47" x14ac:dyDescent="0.25">
      <c r="A34" s="14">
        <v>33</v>
      </c>
      <c r="B34" s="14" t="s">
        <v>67</v>
      </c>
      <c r="C34" s="37">
        <v>82313</v>
      </c>
      <c r="D34" s="17">
        <f t="shared" si="8"/>
        <v>5093.3110574840657</v>
      </c>
      <c r="E34" s="14">
        <v>3673917</v>
      </c>
      <c r="F34" s="36">
        <v>3992</v>
      </c>
      <c r="G34" s="14">
        <f t="shared" si="9"/>
        <v>3992000</v>
      </c>
      <c r="H34" s="18">
        <v>2668862</v>
      </c>
      <c r="I34" s="18">
        <v>510178</v>
      </c>
      <c r="J34" s="18">
        <v>3179040</v>
      </c>
      <c r="K34" s="19">
        <v>1295</v>
      </c>
      <c r="L34" s="19">
        <v>88515</v>
      </c>
      <c r="M34" s="19">
        <v>89810</v>
      </c>
      <c r="N34" s="19">
        <f t="shared" si="10"/>
        <v>3268850</v>
      </c>
      <c r="O34" s="20">
        <f t="shared" si="11"/>
        <v>2.747449408813497E-2</v>
      </c>
      <c r="P34" s="20">
        <f t="shared" si="12"/>
        <v>0.18315095522890312</v>
      </c>
      <c r="Q34" s="21">
        <f t="shared" si="0"/>
        <v>0.81684904477109688</v>
      </c>
      <c r="R34" s="18">
        <v>850889</v>
      </c>
      <c r="S34" s="18">
        <v>3820</v>
      </c>
      <c r="T34" s="18">
        <f t="shared" si="13"/>
        <v>854709</v>
      </c>
      <c r="U34" s="23">
        <f t="shared" si="14"/>
        <v>4.4693574070239113E-3</v>
      </c>
      <c r="V34" s="18">
        <v>2800</v>
      </c>
      <c r="W34" s="18">
        <v>0</v>
      </c>
      <c r="X34" s="18">
        <f t="shared" si="15"/>
        <v>2800</v>
      </c>
      <c r="Y34" s="24">
        <f t="shared" si="16"/>
        <v>0</v>
      </c>
      <c r="Z34" s="18">
        <v>21328</v>
      </c>
      <c r="AA34" s="18">
        <v>0</v>
      </c>
      <c r="AB34" s="18">
        <f t="shared" si="17"/>
        <v>21328</v>
      </c>
      <c r="AC34" s="24">
        <f t="shared" si="18"/>
        <v>0</v>
      </c>
      <c r="AD34" s="18">
        <v>20550</v>
      </c>
      <c r="AE34" s="18">
        <v>9</v>
      </c>
      <c r="AF34" s="18">
        <f t="shared" si="19"/>
        <v>20559</v>
      </c>
      <c r="AG34" s="25">
        <f t="shared" si="20"/>
        <v>4.3776448270830295E-4</v>
      </c>
      <c r="AH34" s="18">
        <f t="shared" si="1"/>
        <v>4074607</v>
      </c>
      <c r="AI34" s="14">
        <v>4074607</v>
      </c>
      <c r="AJ34" s="18">
        <v>93639</v>
      </c>
      <c r="AK34" s="14">
        <v>93639</v>
      </c>
      <c r="AL34" s="14">
        <f t="shared" si="2"/>
        <v>4168246</v>
      </c>
      <c r="AM34" s="26">
        <v>2759.56</v>
      </c>
      <c r="AN34" s="14">
        <v>70</v>
      </c>
      <c r="AO34" s="27">
        <v>19605.62</v>
      </c>
      <c r="AP34" s="28">
        <v>32.08</v>
      </c>
      <c r="AQ34" s="28">
        <f t="shared" si="21"/>
        <v>1.6362655197846332</v>
      </c>
      <c r="AR34" s="28">
        <f t="shared" si="4"/>
        <v>7.6962828009671211</v>
      </c>
      <c r="AS34" s="14">
        <f t="shared" si="5"/>
        <v>2.2464844925179559E-2</v>
      </c>
      <c r="AT34" s="16">
        <f t="shared" si="6"/>
        <v>8.0360721442885765</v>
      </c>
      <c r="AU34" s="8">
        <f t="shared" si="7"/>
        <v>0.81885020040080159</v>
      </c>
    </row>
    <row r="35" spans="1:47" x14ac:dyDescent="0.25">
      <c r="A35" s="14">
        <v>34</v>
      </c>
      <c r="B35" s="14" t="s">
        <v>68</v>
      </c>
      <c r="C35" s="37">
        <v>42333</v>
      </c>
      <c r="D35" s="17">
        <f t="shared" si="8"/>
        <v>2619.4542416929644</v>
      </c>
      <c r="E35" s="14">
        <v>199812341</v>
      </c>
      <c r="F35" s="36">
        <v>224979</v>
      </c>
      <c r="G35" s="14">
        <f t="shared" si="9"/>
        <v>224979000</v>
      </c>
      <c r="H35" s="18">
        <v>2334957</v>
      </c>
      <c r="I35" s="22">
        <v>1548624</v>
      </c>
      <c r="J35" s="18">
        <v>3883581</v>
      </c>
      <c r="K35" s="19">
        <v>1038449</v>
      </c>
      <c r="L35" s="19">
        <v>6942112</v>
      </c>
      <c r="M35" s="19">
        <v>7980561</v>
      </c>
      <c r="N35" s="19">
        <f t="shared" si="10"/>
        <v>11864142</v>
      </c>
      <c r="O35" s="20">
        <f t="shared" si="11"/>
        <v>0.67266229618627293</v>
      </c>
      <c r="P35" s="20">
        <f t="shared" si="12"/>
        <v>0.71566372014090862</v>
      </c>
      <c r="Q35" s="21">
        <f t="shared" si="0"/>
        <v>0.28433627985909138</v>
      </c>
      <c r="R35" s="18">
        <v>218325</v>
      </c>
      <c r="S35" s="22">
        <v>1076</v>
      </c>
      <c r="T35" s="18">
        <f t="shared" si="13"/>
        <v>219401</v>
      </c>
      <c r="U35" s="23">
        <f t="shared" si="14"/>
        <v>4.904262058969649E-3</v>
      </c>
      <c r="V35" s="18">
        <v>42491</v>
      </c>
      <c r="W35" s="18">
        <v>29</v>
      </c>
      <c r="X35" s="18">
        <f t="shared" si="15"/>
        <v>42520</v>
      </c>
      <c r="Y35" s="24">
        <f t="shared" si="16"/>
        <v>6.8203198494825961E-4</v>
      </c>
      <c r="Z35" s="22">
        <v>106384</v>
      </c>
      <c r="AA35" s="18">
        <v>70531</v>
      </c>
      <c r="AB35" s="18">
        <f t="shared" si="17"/>
        <v>176915</v>
      </c>
      <c r="AC35" s="24">
        <f t="shared" si="18"/>
        <v>0.39867167848967017</v>
      </c>
      <c r="AD35" s="18">
        <v>209558</v>
      </c>
      <c r="AE35" s="18">
        <v>3168</v>
      </c>
      <c r="AF35" s="18">
        <f t="shared" si="19"/>
        <v>212726</v>
      </c>
      <c r="AG35" s="25">
        <f t="shared" si="20"/>
        <v>1.4892396792117559E-2</v>
      </c>
      <c r="AH35" s="18">
        <f t="shared" si="1"/>
        <v>4460339</v>
      </c>
      <c r="AI35" s="14">
        <v>4460339</v>
      </c>
      <c r="AJ35" s="18">
        <v>8055365</v>
      </c>
      <c r="AK35" s="14">
        <v>8055365</v>
      </c>
      <c r="AL35" s="14">
        <f t="shared" si="2"/>
        <v>12515704</v>
      </c>
      <c r="AM35" s="26">
        <v>26050.01</v>
      </c>
      <c r="AN35" s="14">
        <v>12</v>
      </c>
      <c r="AO35" s="27">
        <v>306164.68</v>
      </c>
      <c r="AP35" s="28">
        <v>359.44</v>
      </c>
      <c r="AQ35" s="28">
        <f t="shared" si="21"/>
        <v>1.1740087066868719</v>
      </c>
      <c r="AR35" s="28">
        <f t="shared" si="4"/>
        <v>28.719119595669568</v>
      </c>
      <c r="AS35" s="14">
        <f t="shared" si="5"/>
        <v>0.6436206065595671</v>
      </c>
      <c r="AT35" s="16">
        <f t="shared" si="6"/>
        <v>1.5976602260655439</v>
      </c>
      <c r="AU35" s="8">
        <f t="shared" si="7"/>
        <v>5.2734441881242253E-2</v>
      </c>
    </row>
    <row r="36" spans="1:47" x14ac:dyDescent="0.25">
      <c r="A36" s="14">
        <v>35</v>
      </c>
      <c r="B36" s="14" t="s">
        <v>69</v>
      </c>
      <c r="C36" s="37">
        <v>150179</v>
      </c>
      <c r="D36" s="17">
        <f t="shared" si="8"/>
        <v>9292.6799084215072</v>
      </c>
      <c r="E36" s="14">
        <v>10086292</v>
      </c>
      <c r="F36" s="36">
        <v>11141</v>
      </c>
      <c r="G36" s="14">
        <f t="shared" si="9"/>
        <v>11141000</v>
      </c>
      <c r="H36" s="22">
        <v>401517</v>
      </c>
      <c r="I36" s="18">
        <v>584388</v>
      </c>
      <c r="J36" s="18">
        <v>985905</v>
      </c>
      <c r="K36" s="22">
        <v>161857</v>
      </c>
      <c r="L36" s="19">
        <v>3727783</v>
      </c>
      <c r="M36" s="19">
        <v>3889640</v>
      </c>
      <c r="N36" s="19">
        <f t="shared" si="10"/>
        <v>4875545</v>
      </c>
      <c r="O36" s="20">
        <f t="shared" si="11"/>
        <v>0.79778568344667111</v>
      </c>
      <c r="P36" s="20">
        <f t="shared" si="12"/>
        <v>0.88444902057103358</v>
      </c>
      <c r="Q36" s="21">
        <f t="shared" si="0"/>
        <v>0.1155509794289664</v>
      </c>
      <c r="R36" s="22">
        <v>17371</v>
      </c>
      <c r="S36" s="18">
        <v>21621</v>
      </c>
      <c r="T36" s="18">
        <f t="shared" si="13"/>
        <v>38992</v>
      </c>
      <c r="U36" s="23">
        <f t="shared" si="14"/>
        <v>0.55449835863766928</v>
      </c>
      <c r="V36" s="18">
        <v>3433</v>
      </c>
      <c r="W36" s="18">
        <v>0</v>
      </c>
      <c r="X36" s="18">
        <f t="shared" si="15"/>
        <v>3433</v>
      </c>
      <c r="Y36" s="24">
        <f t="shared" si="16"/>
        <v>0</v>
      </c>
      <c r="Z36" s="18">
        <v>42874</v>
      </c>
      <c r="AA36" s="18">
        <v>34552</v>
      </c>
      <c r="AB36" s="18">
        <f t="shared" si="17"/>
        <v>77426</v>
      </c>
      <c r="AC36" s="24">
        <f t="shared" si="18"/>
        <v>0.44625836282385761</v>
      </c>
      <c r="AD36" s="22">
        <v>16602</v>
      </c>
      <c r="AE36" s="18">
        <v>6686</v>
      </c>
      <c r="AF36" s="18">
        <f t="shared" si="19"/>
        <v>23288</v>
      </c>
      <c r="AG36" s="25">
        <f t="shared" si="20"/>
        <v>0.28710065269666779</v>
      </c>
      <c r="AH36" s="18">
        <f t="shared" si="1"/>
        <v>1066185</v>
      </c>
      <c r="AI36" s="14">
        <v>1066185</v>
      </c>
      <c r="AJ36" s="18">
        <v>3952499</v>
      </c>
      <c r="AK36" s="14">
        <v>3952499</v>
      </c>
      <c r="AL36" s="14">
        <f t="shared" si="2"/>
        <v>5018684</v>
      </c>
      <c r="AM36" s="26">
        <v>4531.83</v>
      </c>
      <c r="AN36" s="14">
        <v>42</v>
      </c>
      <c r="AO36" s="27">
        <v>8101.15</v>
      </c>
      <c r="AP36" s="28">
        <v>9.5</v>
      </c>
      <c r="AQ36" s="28">
        <f t="shared" si="21"/>
        <v>1.1726730155595193</v>
      </c>
      <c r="AR36" s="28">
        <f t="shared" si="4"/>
        <v>1.8929265122091767</v>
      </c>
      <c r="AS36" s="14">
        <f t="shared" si="5"/>
        <v>0.78755685753476412</v>
      </c>
      <c r="AT36" s="16">
        <f t="shared" si="6"/>
        <v>0.85270622026748044</v>
      </c>
      <c r="AU36" s="8">
        <f t="shared" si="7"/>
        <v>0.43762184723094877</v>
      </c>
    </row>
    <row r="37" spans="1:47" x14ac:dyDescent="0.25">
      <c r="A37" s="14">
        <v>36</v>
      </c>
      <c r="B37" s="14" t="s">
        <v>70</v>
      </c>
      <c r="C37" s="37">
        <v>68195</v>
      </c>
      <c r="D37" s="17">
        <f t="shared" si="8"/>
        <v>4219.726502072891</v>
      </c>
      <c r="E37" s="14">
        <v>91276115</v>
      </c>
      <c r="F37" s="36">
        <v>96906</v>
      </c>
      <c r="G37" s="14">
        <f t="shared" si="9"/>
        <v>96906000</v>
      </c>
      <c r="H37" s="18">
        <v>35259743</v>
      </c>
      <c r="I37" s="22">
        <v>10823023</v>
      </c>
      <c r="J37" s="18">
        <v>46082766</v>
      </c>
      <c r="K37" s="19">
        <v>1420612</v>
      </c>
      <c r="L37" s="19">
        <v>16636849</v>
      </c>
      <c r="M37" s="19">
        <v>18057461</v>
      </c>
      <c r="N37" s="19">
        <f t="shared" si="10"/>
        <v>64140227</v>
      </c>
      <c r="O37" s="20">
        <f t="shared" si="11"/>
        <v>0.28153098054985054</v>
      </c>
      <c r="P37" s="20">
        <f t="shared" si="12"/>
        <v>0.42812246361398126</v>
      </c>
      <c r="Q37" s="21">
        <f t="shared" si="0"/>
        <v>0.57187753638601868</v>
      </c>
      <c r="R37" s="22">
        <v>12638643</v>
      </c>
      <c r="S37" s="18">
        <v>50668</v>
      </c>
      <c r="T37" s="18">
        <f t="shared" si="13"/>
        <v>12689311</v>
      </c>
      <c r="U37" s="23">
        <f t="shared" si="14"/>
        <v>3.9929669940314333E-3</v>
      </c>
      <c r="V37" s="18">
        <v>38000</v>
      </c>
      <c r="W37" s="22">
        <v>1175</v>
      </c>
      <c r="X37" s="18">
        <f t="shared" si="15"/>
        <v>39175</v>
      </c>
      <c r="Y37" s="24">
        <f t="shared" si="16"/>
        <v>2.9993618379068283E-2</v>
      </c>
      <c r="Z37" s="18">
        <v>139411</v>
      </c>
      <c r="AA37" s="18">
        <v>64355</v>
      </c>
      <c r="AB37" s="18">
        <f t="shared" si="17"/>
        <v>203766</v>
      </c>
      <c r="AC37" s="24">
        <f t="shared" si="18"/>
        <v>0.31582795952219705</v>
      </c>
      <c r="AD37" s="18">
        <v>207533</v>
      </c>
      <c r="AE37" s="18">
        <v>42590</v>
      </c>
      <c r="AF37" s="18">
        <f t="shared" si="19"/>
        <v>250123</v>
      </c>
      <c r="AG37" s="25">
        <f t="shared" si="20"/>
        <v>0.1702762240977439</v>
      </c>
      <c r="AH37" s="18">
        <f t="shared" si="1"/>
        <v>59106353</v>
      </c>
      <c r="AI37" s="14">
        <v>59106353</v>
      </c>
      <c r="AJ37" s="22">
        <v>18216249</v>
      </c>
      <c r="AK37" s="14">
        <v>18216249</v>
      </c>
      <c r="AL37" s="14">
        <f t="shared" si="2"/>
        <v>77322602</v>
      </c>
      <c r="AM37" s="26">
        <v>85998.78</v>
      </c>
      <c r="AN37" s="14">
        <v>88</v>
      </c>
      <c r="AO37" s="27">
        <v>210395.05</v>
      </c>
      <c r="AP37" s="28">
        <v>475.42</v>
      </c>
      <c r="AQ37" s="28">
        <f t="shared" si="21"/>
        <v>2.2596539224663319</v>
      </c>
      <c r="AR37" s="28">
        <f t="shared" si="4"/>
        <v>6.1485256277330143</v>
      </c>
      <c r="AS37" s="14">
        <f t="shared" si="5"/>
        <v>0.23558763581184192</v>
      </c>
      <c r="AT37" s="16">
        <f t="shared" si="6"/>
        <v>4.9059913730831939</v>
      </c>
      <c r="AU37" s="8">
        <f t="shared" si="7"/>
        <v>0.66188086392999401</v>
      </c>
    </row>
    <row r="38" spans="1:47" x14ac:dyDescent="0.25">
      <c r="A38" s="14">
        <v>37</v>
      </c>
      <c r="B38" s="14" t="s">
        <v>34</v>
      </c>
      <c r="C38" s="38">
        <v>105526</v>
      </c>
      <c r="D38" s="17">
        <f t="shared" si="8"/>
        <v>6529.6701936761337</v>
      </c>
      <c r="E38" s="14">
        <f>SUM(E2:E37)</f>
        <v>1192855934</v>
      </c>
      <c r="F38" s="36">
        <v>1334235</v>
      </c>
      <c r="G38" s="14">
        <f>F38*1000</f>
        <v>1334235000</v>
      </c>
      <c r="H38" s="22">
        <v>227595994</v>
      </c>
      <c r="I38" s="22">
        <v>53215221</v>
      </c>
      <c r="J38" s="22">
        <v>280811215</v>
      </c>
      <c r="K38" s="19">
        <v>64847434</v>
      </c>
      <c r="L38" s="22">
        <v>462231485</v>
      </c>
      <c r="M38" s="22">
        <v>527083122</v>
      </c>
      <c r="N38" s="19">
        <f t="shared" si="10"/>
        <v>807894337</v>
      </c>
      <c r="O38" s="20">
        <f t="shared" si="11"/>
        <v>0.65241591364193463</v>
      </c>
      <c r="P38" s="20">
        <f t="shared" si="12"/>
        <v>0.63801252514535201</v>
      </c>
      <c r="Q38" s="21">
        <f t="shared" si="0"/>
        <v>0.36198227244164977</v>
      </c>
      <c r="R38" s="22">
        <v>32503039</v>
      </c>
      <c r="S38" s="22">
        <v>1008101</v>
      </c>
      <c r="T38" s="18">
        <f t="shared" si="13"/>
        <v>33511140</v>
      </c>
      <c r="U38" s="23">
        <f t="shared" si="14"/>
        <v>3.0082563589301947E-2</v>
      </c>
      <c r="V38" s="22">
        <v>423374</v>
      </c>
      <c r="W38" s="18">
        <v>24997</v>
      </c>
      <c r="X38" s="18">
        <f t="shared" si="15"/>
        <v>448371</v>
      </c>
      <c r="Y38" s="24">
        <f t="shared" si="16"/>
        <v>5.5750706446224221E-2</v>
      </c>
      <c r="Z38" s="22">
        <v>1932310</v>
      </c>
      <c r="AA38" s="22">
        <v>4886382</v>
      </c>
      <c r="AB38" s="18">
        <f t="shared" si="17"/>
        <v>6818692</v>
      </c>
      <c r="AC38" s="24">
        <f t="shared" si="18"/>
        <v>0.71661573803304213</v>
      </c>
      <c r="AD38" s="22">
        <v>1403419</v>
      </c>
      <c r="AE38" s="22">
        <v>1733972</v>
      </c>
      <c r="AF38" s="18">
        <f t="shared" si="19"/>
        <v>3137391</v>
      </c>
      <c r="AG38" s="25">
        <f t="shared" si="20"/>
        <v>0.5526795990681429</v>
      </c>
      <c r="AH38" s="18">
        <f t="shared" si="1"/>
        <v>317073357</v>
      </c>
      <c r="AI38" s="14">
        <f>SUM(AI2:AI37)</f>
        <v>317073357</v>
      </c>
      <c r="AJ38" s="18">
        <v>534736574</v>
      </c>
      <c r="AK38" s="14">
        <f>SUM(AK2:AK37)</f>
        <v>534736574</v>
      </c>
      <c r="AL38" s="14">
        <f>SUM(AL2:AL37)</f>
        <v>851809931</v>
      </c>
      <c r="AM38" s="34">
        <f>SUM(AM2:AM37)</f>
        <v>1033176.2900000002</v>
      </c>
      <c r="AN38" s="14">
        <v>79</v>
      </c>
      <c r="AO38" s="27">
        <v>2812839.1</v>
      </c>
      <c r="AP38" s="28">
        <v>4061.79</v>
      </c>
      <c r="AQ38" s="28">
        <f t="shared" si="21"/>
        <v>1.4440178963666994</v>
      </c>
      <c r="AR38" s="28">
        <f t="shared" si="4"/>
        <v>4.7684229218031975</v>
      </c>
      <c r="AS38" s="14">
        <f t="shared" si="5"/>
        <v>0.62776513226634356</v>
      </c>
      <c r="AT38" s="16">
        <f t="shared" si="6"/>
        <v>3.0442838030781685</v>
      </c>
      <c r="AU38" s="8">
        <f t="shared" si="7"/>
        <v>0.60551127574977426</v>
      </c>
    </row>
    <row r="39" spans="1:47" x14ac:dyDescent="0.25">
      <c r="A39" s="33"/>
      <c r="B39" s="33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8"/>
    </row>
    <row r="40" spans="1:47" x14ac:dyDescent="0.25">
      <c r="A40" s="33"/>
      <c r="B40" s="33"/>
      <c r="C40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8"/>
    </row>
    <row r="41" spans="1:47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13"/>
      <c r="M41" s="10"/>
      <c r="N41" s="10"/>
      <c r="O41" s="10"/>
      <c r="P41" s="10"/>
      <c r="Q41" s="10"/>
      <c r="R41" s="13"/>
      <c r="S41" s="13"/>
      <c r="T41" s="10"/>
      <c r="U41" s="10"/>
      <c r="V41" s="13"/>
      <c r="W41" s="13"/>
      <c r="X41" s="10"/>
      <c r="Y41" s="10"/>
      <c r="Z41" s="10"/>
      <c r="AA41" s="13"/>
      <c r="AB41" s="10"/>
      <c r="AC41" s="10"/>
      <c r="AD41" s="10"/>
      <c r="AE41" s="13"/>
      <c r="AF41" s="13"/>
      <c r="AG41" s="13"/>
      <c r="AH41" s="13"/>
      <c r="AI41" s="13"/>
      <c r="AJ41" s="9"/>
      <c r="AK41" s="13"/>
      <c r="AL41" s="10"/>
      <c r="AM41" s="10"/>
      <c r="AN41" s="13"/>
      <c r="AO41" s="13"/>
      <c r="AP41" s="13"/>
      <c r="AQ41" s="10"/>
      <c r="AR41" s="9"/>
      <c r="AS41" s="9"/>
      <c r="AT41" s="9"/>
    </row>
    <row r="42" spans="1:47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0"/>
      <c r="P42" s="10"/>
      <c r="Q42" s="10"/>
      <c r="R42" s="13"/>
      <c r="S42" s="13"/>
      <c r="T42" s="10"/>
      <c r="U42" s="10"/>
      <c r="V42" s="13"/>
      <c r="W42" s="13"/>
      <c r="X42" s="10"/>
      <c r="Y42" s="10"/>
      <c r="Z42" s="10"/>
      <c r="AA42" s="13"/>
      <c r="AB42" s="10"/>
      <c r="AC42" s="10"/>
      <c r="AD42" s="10"/>
      <c r="AE42" s="13"/>
      <c r="AF42" s="13"/>
      <c r="AG42" s="13"/>
      <c r="AH42" s="13"/>
      <c r="AI42" s="13"/>
      <c r="AJ42" s="9"/>
      <c r="AK42" s="13"/>
      <c r="AL42" s="10"/>
      <c r="AM42" s="10"/>
      <c r="AN42" s="13"/>
      <c r="AO42" s="13"/>
      <c r="AP42" s="13"/>
      <c r="AQ42" s="12"/>
      <c r="AR42" s="9"/>
      <c r="AS42" s="9"/>
      <c r="AT42" s="9"/>
    </row>
    <row r="43" spans="1:47" x14ac:dyDescent="0.25">
      <c r="A43" s="13"/>
      <c r="B43" s="13"/>
      <c r="D43" s="13"/>
      <c r="E43" s="13"/>
      <c r="F43" s="13"/>
      <c r="G43" s="13"/>
      <c r="H43" s="13"/>
      <c r="I43" s="13"/>
      <c r="J43" s="13"/>
      <c r="K43" s="13"/>
      <c r="L43" s="13"/>
      <c r="M43" s="11"/>
      <c r="N43" s="11"/>
      <c r="O43" s="11"/>
      <c r="P43" s="11"/>
      <c r="Q43" s="11"/>
      <c r="R43" s="13"/>
      <c r="S43" s="13"/>
      <c r="T43" s="13"/>
      <c r="U43" s="13"/>
      <c r="V43" s="13"/>
      <c r="W43" s="13"/>
      <c r="X43" s="9"/>
      <c r="Y43" s="9"/>
      <c r="Z43" s="9"/>
      <c r="AA43" s="13"/>
      <c r="AB43" s="9"/>
      <c r="AC43" s="9"/>
      <c r="AD43" s="9"/>
      <c r="AE43" s="13"/>
      <c r="AF43" s="13"/>
      <c r="AG43" s="13"/>
      <c r="AH43" s="13"/>
      <c r="AI43" s="13"/>
      <c r="AJ43" s="9"/>
      <c r="AK43" s="13"/>
      <c r="AL43" s="11"/>
      <c r="AM43" s="11"/>
      <c r="AN43" s="13"/>
      <c r="AO43" s="13"/>
      <c r="AP43" s="13"/>
      <c r="AQ43" s="11"/>
      <c r="AR43" s="9"/>
      <c r="AS43" s="9"/>
      <c r="AT43" s="9"/>
    </row>
    <row r="44" spans="1:47" x14ac:dyDescent="0.25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  <c r="X44" s="6"/>
      <c r="Y44" s="6"/>
      <c r="Z44" s="6"/>
      <c r="AA44" s="1"/>
      <c r="AB44" s="6"/>
      <c r="AC44" s="6"/>
      <c r="AD44" s="6"/>
      <c r="AE44" s="1"/>
      <c r="AF44" s="1"/>
      <c r="AG44" s="1"/>
      <c r="AH44" s="1"/>
      <c r="AI44" s="1"/>
      <c r="AJ44" s="3"/>
      <c r="AK44" s="1"/>
      <c r="AL44" s="2"/>
      <c r="AM44" s="2"/>
      <c r="AN44" s="1"/>
      <c r="AO44" s="1"/>
      <c r="AP44" s="1"/>
      <c r="AQ44" s="2"/>
      <c r="AR44" s="3"/>
      <c r="AS44" s="3"/>
      <c r="AT44" s="3"/>
    </row>
    <row r="45" spans="1:47" x14ac:dyDescent="0.25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  <c r="X45" s="6"/>
      <c r="Y45" s="6"/>
      <c r="Z45" s="6"/>
      <c r="AA45" s="1"/>
      <c r="AB45" s="6"/>
      <c r="AC45" s="6"/>
      <c r="AD45" s="6"/>
      <c r="AE45" s="1"/>
      <c r="AF45" s="1"/>
      <c r="AG45" s="1"/>
      <c r="AH45" s="1"/>
      <c r="AI45" s="1"/>
      <c r="AJ45" s="3"/>
      <c r="AK45" s="1"/>
      <c r="AL45" s="2"/>
      <c r="AM45" s="2"/>
      <c r="AN45" s="1"/>
      <c r="AO45" s="1"/>
      <c r="AP45" s="1"/>
      <c r="AQ45" s="2"/>
      <c r="AR45" s="3"/>
      <c r="AS45" s="3"/>
      <c r="AT45" s="3"/>
    </row>
    <row r="46" spans="1:47" x14ac:dyDescent="0.25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  <c r="X46" s="6"/>
      <c r="Y46" s="6"/>
      <c r="Z46" s="6"/>
      <c r="AA46" s="1"/>
      <c r="AB46" s="6"/>
      <c r="AC46" s="6"/>
      <c r="AD46" s="6"/>
      <c r="AE46" s="1"/>
      <c r="AF46" s="1"/>
      <c r="AG46" s="1"/>
      <c r="AH46" s="1"/>
      <c r="AI46" s="1"/>
      <c r="AJ46" s="3"/>
      <c r="AK46" s="1"/>
      <c r="AL46" s="4"/>
      <c r="AM46" s="4"/>
      <c r="AN46" s="1"/>
      <c r="AO46" s="1"/>
      <c r="AP46" s="1"/>
      <c r="AQ46" s="2"/>
      <c r="AR46" s="3"/>
      <c r="AS46" s="3"/>
      <c r="AT46" s="3"/>
    </row>
    <row r="47" spans="1:47" x14ac:dyDescent="0.25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4"/>
      <c r="P47" s="4"/>
      <c r="Q47" s="4"/>
      <c r="R47" s="1"/>
      <c r="S47" s="1"/>
      <c r="T47" s="1"/>
      <c r="U47" s="1"/>
      <c r="V47" s="1"/>
      <c r="W47" s="1"/>
      <c r="X47" s="6"/>
      <c r="Y47" s="6"/>
      <c r="Z47" s="6"/>
      <c r="AA47" s="1"/>
      <c r="AB47" s="6"/>
      <c r="AC47" s="6"/>
      <c r="AD47" s="6"/>
      <c r="AE47" s="1"/>
      <c r="AF47" s="1"/>
      <c r="AG47" s="1"/>
      <c r="AH47" s="1"/>
      <c r="AI47" s="1"/>
      <c r="AJ47" s="3"/>
      <c r="AK47" s="1"/>
      <c r="AL47" s="2"/>
      <c r="AM47" s="2"/>
      <c r="AN47" s="1"/>
      <c r="AO47" s="1"/>
      <c r="AP47" s="1"/>
      <c r="AQ47" s="5"/>
      <c r="AR47" s="5"/>
      <c r="AS47" s="5"/>
      <c r="AT47" s="5"/>
    </row>
    <row r="48" spans="1:47" x14ac:dyDescent="0.25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4"/>
      <c r="P48" s="4"/>
      <c r="Q48" s="4"/>
      <c r="R48" s="1"/>
      <c r="S48" s="1"/>
      <c r="T48" s="1"/>
      <c r="U48" s="1"/>
      <c r="V48" s="1"/>
      <c r="W48" s="1"/>
      <c r="X48" s="6"/>
      <c r="Y48" s="6"/>
      <c r="Z48" s="6"/>
      <c r="AA48" s="1"/>
      <c r="AB48" s="6"/>
      <c r="AC48" s="6"/>
      <c r="AD48" s="6"/>
      <c r="AE48" s="1"/>
      <c r="AF48" s="1"/>
      <c r="AG48" s="1"/>
      <c r="AH48" s="1"/>
      <c r="AI48" s="1"/>
      <c r="AJ48" s="3"/>
      <c r="AK48" s="1"/>
      <c r="AL48" s="4"/>
      <c r="AM48" s="4"/>
      <c r="AN48" s="1"/>
      <c r="AO48" s="1"/>
      <c r="AP48" s="1"/>
      <c r="AQ48" s="7"/>
      <c r="AR48" s="3"/>
      <c r="AS48" s="3"/>
      <c r="AT48" s="3"/>
    </row>
    <row r="49" spans="1:46" x14ac:dyDescent="0.25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  <c r="X49" s="6"/>
      <c r="Y49" s="6"/>
      <c r="Z49" s="6"/>
      <c r="AA49" s="1"/>
      <c r="AB49" s="6"/>
      <c r="AC49" s="6"/>
      <c r="AD49" s="6"/>
      <c r="AE49" s="1"/>
      <c r="AF49" s="1"/>
      <c r="AG49" s="1"/>
      <c r="AH49" s="1"/>
      <c r="AI49" s="1"/>
      <c r="AJ49" s="3"/>
      <c r="AK49" s="1"/>
      <c r="AL49" s="2"/>
      <c r="AM49" s="2"/>
      <c r="AN49" s="1"/>
      <c r="AO49" s="1"/>
      <c r="AP49" s="1"/>
      <c r="AQ49" s="2"/>
      <c r="AR49" s="3"/>
      <c r="AS49" s="3"/>
      <c r="AT49" s="3"/>
    </row>
  </sheetData>
  <hyperlinks>
    <hyperlink ref="E3" r:id="rId1" location="cite_note-23" display="https://en.wikipedia.org/wiki/List_of_states_and_union_territories_of_India_by_population - cite_note-23" xr:uid="{C75E10F0-7C1D-4CDB-BB2A-6870C144D1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Khire</dc:creator>
  <cp:lastModifiedBy>Amol Khire</cp:lastModifiedBy>
  <dcterms:created xsi:type="dcterms:W3CDTF">2023-11-06T09:27:46Z</dcterms:created>
  <dcterms:modified xsi:type="dcterms:W3CDTF">2023-12-23T07:48:37Z</dcterms:modified>
</cp:coreProperties>
</file>