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imal Welfare Research\"/>
    </mc:Choice>
  </mc:AlternateContent>
  <xr:revisionPtr revIDLastSave="0" documentId="13_ncr:1_{BBFEE2A3-89F9-45D6-9A91-6FE5D53653A7}" xr6:coauthVersionLast="47" xr6:coauthVersionMax="47" xr10:uidLastSave="{00000000-0000-0000-0000-000000000000}"/>
  <bookViews>
    <workbookView xWindow="11370" yWindow="3825" windowWidth="23610" windowHeight="14805" xr2:uid="{00000000-000D-0000-FFFF-FFFF00000000}"/>
  </bookViews>
  <sheets>
    <sheet name="combined_data" sheetId="13" r:id="rId1"/>
    <sheet name="2019 livestock census" sheetId="3" r:id="rId2"/>
    <sheet name="Sheet3" sheetId="7" r:id="rId3"/>
    <sheet name="2012_2019_combined_analysis" sheetId="9" r:id="rId4"/>
    <sheet name="Sheet2" sheetId="10" r:id="rId5"/>
    <sheet name="Sheet4" sheetId="11" r:id="rId6"/>
    <sheet name="Sheet5" sheetId="12" r:id="rId7"/>
  </sheets>
  <calcPr calcId="191029"/>
</workbook>
</file>

<file path=xl/calcChain.xml><?xml version="1.0" encoding="utf-8"?>
<calcChain xmlns="http://schemas.openxmlformats.org/spreadsheetml/2006/main">
  <c r="AB33" i="13" l="1"/>
  <c r="D3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19" i="13"/>
  <c r="D18" i="13"/>
  <c r="D17" i="13"/>
  <c r="D16" i="13"/>
  <c r="D15" i="13"/>
  <c r="D14" i="13"/>
  <c r="D13" i="13"/>
  <c r="D12" i="13"/>
  <c r="D11" i="13"/>
  <c r="D8" i="13"/>
  <c r="D7" i="13"/>
  <c r="D6" i="13"/>
  <c r="D5" i="13"/>
  <c r="D4" i="13"/>
  <c r="D2" i="13"/>
  <c r="P8" i="13" l="1"/>
  <c r="AA8" i="13" s="1"/>
  <c r="P11" i="13"/>
  <c r="AA11" i="13" s="1"/>
  <c r="P12" i="13"/>
  <c r="AA12" i="13" s="1"/>
  <c r="P13" i="13"/>
  <c r="AA13" i="13" s="1"/>
  <c r="P14" i="13"/>
  <c r="AA14" i="13" s="1"/>
  <c r="P15" i="13"/>
  <c r="AA15" i="13" s="1"/>
  <c r="P16" i="13"/>
  <c r="AA16" i="13" s="1"/>
  <c r="P17" i="13"/>
  <c r="AA17" i="13" s="1"/>
  <c r="P18" i="13"/>
  <c r="AA18" i="13" s="1"/>
  <c r="P19" i="13"/>
  <c r="AA19" i="13" s="1"/>
  <c r="P21" i="13"/>
  <c r="AA21" i="13" s="1"/>
  <c r="P22" i="13"/>
  <c r="AA22" i="13" s="1"/>
  <c r="P23" i="13"/>
  <c r="AA23" i="13" s="1"/>
  <c r="P24" i="13"/>
  <c r="AA24" i="13" s="1"/>
  <c r="P25" i="13"/>
  <c r="AA25" i="13" s="1"/>
  <c r="P26" i="13"/>
  <c r="AA26" i="13" s="1"/>
  <c r="P27" i="13"/>
  <c r="AA27" i="13" s="1"/>
  <c r="P28" i="13"/>
  <c r="AA28" i="13" s="1"/>
  <c r="P29" i="13"/>
  <c r="AA29" i="13" s="1"/>
  <c r="P30" i="13"/>
  <c r="AA30" i="13" s="1"/>
  <c r="P31" i="13"/>
  <c r="AA31" i="13" s="1"/>
  <c r="P32" i="13"/>
  <c r="AA32" i="13" s="1"/>
  <c r="P33" i="13"/>
  <c r="AA33" i="13" s="1"/>
  <c r="P34" i="13"/>
  <c r="AA34" i="13" s="1"/>
  <c r="P35" i="13"/>
  <c r="AA35" i="13" s="1"/>
  <c r="P36" i="13"/>
  <c r="AA36" i="13" s="1"/>
  <c r="P37" i="13"/>
  <c r="AA37" i="13" s="1"/>
  <c r="P38" i="13"/>
  <c r="AA38" i="13" s="1"/>
  <c r="P3" i="13"/>
  <c r="AA3" i="13" s="1"/>
  <c r="P4" i="13"/>
  <c r="AA4" i="13" s="1"/>
  <c r="P5" i="13"/>
  <c r="AA5" i="13" s="1"/>
  <c r="P6" i="13"/>
  <c r="AA6" i="13" s="1"/>
  <c r="P7" i="13"/>
  <c r="AA7" i="13" s="1"/>
  <c r="P2" i="13"/>
  <c r="AA2" i="13" s="1"/>
  <c r="T33" i="13" l="1"/>
  <c r="AC33" i="13" s="1"/>
  <c r="N38" i="13" l="1"/>
  <c r="N37" i="13"/>
  <c r="W38" i="13" l="1"/>
  <c r="R38" i="13"/>
  <c r="T38" i="13" s="1"/>
  <c r="AC38" i="13" s="1"/>
  <c r="W37" i="13"/>
  <c r="R37" i="13"/>
  <c r="T37" i="13" s="1"/>
  <c r="AC37" i="13" s="1"/>
  <c r="W36" i="13"/>
  <c r="R36" i="13"/>
  <c r="T36" i="13" s="1"/>
  <c r="AC36" i="13" s="1"/>
  <c r="N36" i="13"/>
  <c r="W35" i="13"/>
  <c r="R35" i="13"/>
  <c r="T35" i="13" s="1"/>
  <c r="AC35" i="13" s="1"/>
  <c r="N35" i="13"/>
  <c r="W34" i="13"/>
  <c r="R34" i="13"/>
  <c r="T34" i="13" s="1"/>
  <c r="AC34" i="13" s="1"/>
  <c r="N34" i="13"/>
  <c r="N33" i="13"/>
  <c r="W32" i="13"/>
  <c r="R32" i="13"/>
  <c r="T32" i="13" s="1"/>
  <c r="AC32" i="13" s="1"/>
  <c r="N32" i="13"/>
  <c r="W31" i="13"/>
  <c r="R31" i="13"/>
  <c r="T31" i="13" s="1"/>
  <c r="AC31" i="13" s="1"/>
  <c r="N31" i="13"/>
  <c r="W30" i="13"/>
  <c r="R30" i="13"/>
  <c r="T30" i="13" s="1"/>
  <c r="AC30" i="13" s="1"/>
  <c r="N30" i="13"/>
  <c r="W29" i="13"/>
  <c r="R29" i="13"/>
  <c r="T29" i="13" s="1"/>
  <c r="AC29" i="13" s="1"/>
  <c r="N29" i="13"/>
  <c r="W28" i="13"/>
  <c r="R28" i="13"/>
  <c r="T28" i="13" s="1"/>
  <c r="AC28" i="13" s="1"/>
  <c r="N28" i="13"/>
  <c r="W27" i="13"/>
  <c r="R27" i="13"/>
  <c r="T27" i="13" s="1"/>
  <c r="AC27" i="13" s="1"/>
  <c r="N27" i="13"/>
  <c r="W11" i="13"/>
  <c r="R11" i="13"/>
  <c r="T11" i="13" s="1"/>
  <c r="AC11" i="13" s="1"/>
  <c r="N11" i="13"/>
  <c r="W26" i="13"/>
  <c r="R26" i="13"/>
  <c r="T26" i="13" s="1"/>
  <c r="AC26" i="13" s="1"/>
  <c r="N26" i="13"/>
  <c r="W25" i="13"/>
  <c r="R25" i="13"/>
  <c r="T25" i="13" s="1"/>
  <c r="AC25" i="13" s="1"/>
  <c r="N25" i="13"/>
  <c r="W24" i="13"/>
  <c r="R24" i="13"/>
  <c r="T24" i="13" s="1"/>
  <c r="AC24" i="13" s="1"/>
  <c r="N24" i="13"/>
  <c r="W23" i="13"/>
  <c r="R23" i="13"/>
  <c r="T23" i="13" s="1"/>
  <c r="AC23" i="13" s="1"/>
  <c r="N23" i="13"/>
  <c r="W22" i="13"/>
  <c r="R22" i="13"/>
  <c r="T22" i="13" s="1"/>
  <c r="AC22" i="13" s="1"/>
  <c r="N22" i="13"/>
  <c r="W21" i="13"/>
  <c r="R21" i="13"/>
  <c r="T21" i="13" s="1"/>
  <c r="AC21" i="13" s="1"/>
  <c r="N21" i="13"/>
  <c r="W20" i="13"/>
  <c r="R20" i="13"/>
  <c r="T20" i="13" s="1"/>
  <c r="AC20" i="13" s="1"/>
  <c r="W19" i="13"/>
  <c r="R19" i="13"/>
  <c r="T19" i="13" s="1"/>
  <c r="AC19" i="13" s="1"/>
  <c r="N19" i="13"/>
  <c r="W18" i="13"/>
  <c r="R18" i="13"/>
  <c r="T18" i="13" s="1"/>
  <c r="AC18" i="13" s="1"/>
  <c r="N18" i="13"/>
  <c r="W17" i="13"/>
  <c r="R17" i="13"/>
  <c r="T17" i="13" s="1"/>
  <c r="AC17" i="13" s="1"/>
  <c r="N17" i="13"/>
  <c r="W16" i="13"/>
  <c r="R16" i="13"/>
  <c r="T16" i="13" s="1"/>
  <c r="AC16" i="13" s="1"/>
  <c r="N16" i="13"/>
  <c r="W15" i="13"/>
  <c r="R15" i="13"/>
  <c r="T15" i="13" s="1"/>
  <c r="AC15" i="13" s="1"/>
  <c r="N15" i="13"/>
  <c r="W14" i="13"/>
  <c r="R14" i="13"/>
  <c r="T14" i="13" s="1"/>
  <c r="AC14" i="13" s="1"/>
  <c r="N14" i="13"/>
  <c r="W13" i="13"/>
  <c r="R13" i="13"/>
  <c r="T13" i="13" s="1"/>
  <c r="AC13" i="13" s="1"/>
  <c r="N13" i="13"/>
  <c r="W12" i="13"/>
  <c r="R12" i="13"/>
  <c r="T12" i="13" s="1"/>
  <c r="AC12" i="13" s="1"/>
  <c r="N12" i="13"/>
  <c r="W10" i="13"/>
  <c r="R10" i="13"/>
  <c r="T10" i="13" s="1"/>
  <c r="AC10" i="13" s="1"/>
  <c r="W9" i="13"/>
  <c r="R9" i="13"/>
  <c r="T9" i="13" s="1"/>
  <c r="AC9" i="13" s="1"/>
  <c r="W8" i="13"/>
  <c r="R8" i="13"/>
  <c r="T8" i="13" s="1"/>
  <c r="AC8" i="13" s="1"/>
  <c r="N8" i="13"/>
  <c r="W7" i="13"/>
  <c r="R7" i="13"/>
  <c r="T7" i="13" s="1"/>
  <c r="AC7" i="13" s="1"/>
  <c r="N7" i="13"/>
  <c r="W6" i="13"/>
  <c r="R6" i="13"/>
  <c r="T6" i="13" s="1"/>
  <c r="AC6" i="13" s="1"/>
  <c r="N6" i="13"/>
  <c r="W5" i="13"/>
  <c r="R5" i="13"/>
  <c r="T5" i="13" s="1"/>
  <c r="AC5" i="13" s="1"/>
  <c r="N5" i="13"/>
  <c r="W4" i="13"/>
  <c r="R4" i="13"/>
  <c r="T4" i="13" s="1"/>
  <c r="AC4" i="13" s="1"/>
  <c r="N4" i="13"/>
  <c r="W3" i="13"/>
  <c r="R3" i="13"/>
  <c r="T3" i="13" s="1"/>
  <c r="AC3" i="13" s="1"/>
  <c r="N3" i="13"/>
  <c r="W2" i="13"/>
  <c r="R2" i="13"/>
  <c r="T2" i="13" s="1"/>
  <c r="AC2" i="13" s="1"/>
  <c r="N2" i="13"/>
  <c r="Y21" i="13" l="1"/>
  <c r="Z21" i="13" s="1"/>
  <c r="AB21" i="13" s="1"/>
  <c r="Y25" i="13"/>
  <c r="Z25" i="13" s="1"/>
  <c r="AB25" i="13" s="1"/>
  <c r="Y28" i="13"/>
  <c r="Z28" i="13" s="1"/>
  <c r="AB28" i="13" s="1"/>
  <c r="Y32" i="13"/>
  <c r="Y34" i="13"/>
  <c r="Z34" i="13" s="1"/>
  <c r="AB34" i="13" s="1"/>
  <c r="Y37" i="13"/>
  <c r="Z37" i="13" s="1"/>
  <c r="AB37" i="13" s="1"/>
  <c r="Y4" i="13"/>
  <c r="Z4" i="13" s="1"/>
  <c r="AB4" i="13" s="1"/>
  <c r="Y8" i="13"/>
  <c r="Z8" i="13" s="1"/>
  <c r="AB8" i="13" s="1"/>
  <c r="Y10" i="13"/>
  <c r="Z10" i="13" s="1"/>
  <c r="AB10" i="13" s="1"/>
  <c r="Y15" i="13"/>
  <c r="Z15" i="13" s="1"/>
  <c r="AB15" i="13" s="1"/>
  <c r="Y19" i="13"/>
  <c r="Z19" i="13" s="1"/>
  <c r="AB19" i="13" s="1"/>
  <c r="Y22" i="13"/>
  <c r="Z22" i="13" s="1"/>
  <c r="AB22" i="13" s="1"/>
  <c r="Y26" i="13"/>
  <c r="Y29" i="13"/>
  <c r="Z29" i="13" s="1"/>
  <c r="AB29" i="13" s="1"/>
  <c r="Y6" i="13"/>
  <c r="Z6" i="13" s="1"/>
  <c r="AB6" i="13" s="1"/>
  <c r="Y9" i="13"/>
  <c r="Z9" i="13" s="1"/>
  <c r="AB9" i="13" s="1"/>
  <c r="Y13" i="13"/>
  <c r="Z13" i="13" s="1"/>
  <c r="AB13" i="13" s="1"/>
  <c r="Y17" i="13"/>
  <c r="Y20" i="13"/>
  <c r="Z20" i="13" s="1"/>
  <c r="AB20" i="13" s="1"/>
  <c r="Y24" i="13"/>
  <c r="Z24" i="13" s="1"/>
  <c r="AB24" i="13" s="1"/>
  <c r="Y27" i="13"/>
  <c r="Z27" i="13" s="1"/>
  <c r="AB27" i="13" s="1"/>
  <c r="Y31" i="13"/>
  <c r="Z31" i="13" s="1"/>
  <c r="AB31" i="13" s="1"/>
  <c r="Y5" i="13"/>
  <c r="Z5" i="13" s="1"/>
  <c r="AB5" i="13" s="1"/>
  <c r="Y12" i="13"/>
  <c r="Z12" i="13" s="1"/>
  <c r="AB12" i="13" s="1"/>
  <c r="Y16" i="13"/>
  <c r="Z16" i="13" s="1"/>
  <c r="AB16" i="13" s="1"/>
  <c r="Y36" i="13"/>
  <c r="Z36" i="13" s="1"/>
  <c r="AB36" i="13" s="1"/>
  <c r="Y38" i="13"/>
  <c r="Z38" i="13" s="1"/>
  <c r="AB38" i="13" s="1"/>
  <c r="Z32" i="13"/>
  <c r="AB32" i="13" s="1"/>
  <c r="Y2" i="13"/>
  <c r="Z2" i="13" s="1"/>
  <c r="AB2" i="13" s="1"/>
  <c r="Y3" i="13"/>
  <c r="Z3" i="13" s="1"/>
  <c r="AB3" i="13" s="1"/>
  <c r="Y7" i="13"/>
  <c r="Z7" i="13" s="1"/>
  <c r="AB7" i="13" s="1"/>
  <c r="Y14" i="13"/>
  <c r="Z14" i="13" s="1"/>
  <c r="AB14" i="13" s="1"/>
  <c r="Z17" i="13"/>
  <c r="AB17" i="13" s="1"/>
  <c r="Y18" i="13"/>
  <c r="Z18" i="13" s="1"/>
  <c r="AB18" i="13" s="1"/>
  <c r="Y23" i="13"/>
  <c r="Z23" i="13" s="1"/>
  <c r="AB23" i="13" s="1"/>
  <c r="Z26" i="13"/>
  <c r="AB26" i="13" s="1"/>
  <c r="Y11" i="13"/>
  <c r="Z11" i="13" s="1"/>
  <c r="AB11" i="13" s="1"/>
  <c r="Y30" i="13"/>
  <c r="Z30" i="13" s="1"/>
  <c r="AB30" i="13" s="1"/>
  <c r="Y35" i="13"/>
  <c r="Z35" i="13" s="1"/>
  <c r="AB35" i="13" s="1"/>
  <c r="G3" i="10"/>
  <c r="G4" i="10"/>
  <c r="G5" i="10"/>
  <c r="G6" i="10"/>
  <c r="G7" i="10"/>
  <c r="G8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2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4" i="10"/>
  <c r="M38" i="10"/>
  <c r="M37" i="10"/>
  <c r="M36" i="10"/>
  <c r="O36" i="10" s="1"/>
  <c r="P36" i="10" s="1"/>
  <c r="M35" i="10"/>
  <c r="M34" i="10"/>
  <c r="M32" i="10"/>
  <c r="M31" i="10"/>
  <c r="O31" i="10" s="1"/>
  <c r="P31" i="10" s="1"/>
  <c r="M30" i="10"/>
  <c r="M29" i="10"/>
  <c r="M28" i="10"/>
  <c r="M27" i="10"/>
  <c r="O27" i="10" s="1"/>
  <c r="P27" i="10" s="1"/>
  <c r="M26" i="10"/>
  <c r="M25" i="10"/>
  <c r="M24" i="10"/>
  <c r="M23" i="10"/>
  <c r="O23" i="10" s="1"/>
  <c r="P23" i="10" s="1"/>
  <c r="M22" i="10"/>
  <c r="M21" i="10"/>
  <c r="M20" i="10"/>
  <c r="M19" i="10"/>
  <c r="O19" i="10" s="1"/>
  <c r="P19" i="10" s="1"/>
  <c r="M18" i="10"/>
  <c r="M17" i="10"/>
  <c r="M16" i="10"/>
  <c r="M15" i="10"/>
  <c r="O15" i="10" s="1"/>
  <c r="P15" i="10" s="1"/>
  <c r="M14" i="10"/>
  <c r="M13" i="10"/>
  <c r="M12" i="10"/>
  <c r="M11" i="10"/>
  <c r="O11" i="10" s="1"/>
  <c r="P11" i="10" s="1"/>
  <c r="M10" i="10"/>
  <c r="M9" i="10"/>
  <c r="M8" i="10"/>
  <c r="M7" i="10"/>
  <c r="O7" i="10" s="1"/>
  <c r="P7" i="10" s="1"/>
  <c r="M6" i="10"/>
  <c r="O6" i="10" s="1"/>
  <c r="M5" i="10"/>
  <c r="O5" i="10" s="1"/>
  <c r="M4" i="10"/>
  <c r="M3" i="10"/>
  <c r="M2" i="10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2" i="11"/>
  <c r="I35" i="10"/>
  <c r="I36" i="10"/>
  <c r="I37" i="10"/>
  <c r="I38" i="10"/>
  <c r="A44" i="9"/>
  <c r="C39" i="9"/>
  <c r="S20" i="9"/>
  <c r="I3" i="7"/>
  <c r="J2" i="7"/>
  <c r="K2" i="7" s="1"/>
  <c r="A44" i="7"/>
  <c r="J12" i="7"/>
  <c r="J13" i="7"/>
  <c r="K13" i="7" s="1"/>
  <c r="K12" i="7"/>
  <c r="F6" i="7"/>
  <c r="F18" i="7"/>
  <c r="F28" i="7"/>
  <c r="I37" i="7"/>
  <c r="H3" i="7"/>
  <c r="H37" i="7" s="1"/>
  <c r="J26" i="7"/>
  <c r="K26" i="7" s="1"/>
  <c r="J36" i="7"/>
  <c r="K36" i="7" s="1"/>
  <c r="J35" i="7"/>
  <c r="K35" i="7" s="1"/>
  <c r="J34" i="7"/>
  <c r="K34" i="7" s="1"/>
  <c r="J33" i="7"/>
  <c r="K33" i="7" s="1"/>
  <c r="S20" i="7"/>
  <c r="J32" i="7"/>
  <c r="K32" i="7" s="1"/>
  <c r="J31" i="7"/>
  <c r="K31" i="7" s="1"/>
  <c r="J30" i="7"/>
  <c r="K30" i="7" s="1"/>
  <c r="J29" i="7"/>
  <c r="K29" i="7" s="1"/>
  <c r="J28" i="7"/>
  <c r="K28" i="7" s="1"/>
  <c r="J27" i="7"/>
  <c r="K27" i="7" s="1"/>
  <c r="J25" i="7"/>
  <c r="K25" i="7" s="1"/>
  <c r="J24" i="7"/>
  <c r="K24" i="7" s="1"/>
  <c r="J23" i="7"/>
  <c r="K23" i="7" s="1"/>
  <c r="J22" i="7"/>
  <c r="K22" i="7" s="1"/>
  <c r="J21" i="7"/>
  <c r="K21" i="7" s="1"/>
  <c r="J20" i="7"/>
  <c r="K20" i="7" s="1"/>
  <c r="J19" i="7"/>
  <c r="K19" i="7" s="1"/>
  <c r="J18" i="7"/>
  <c r="K18" i="7" s="1"/>
  <c r="L18" i="7" s="1"/>
  <c r="M18" i="7" s="1"/>
  <c r="J17" i="7"/>
  <c r="K17" i="7" s="1"/>
  <c r="J16" i="7"/>
  <c r="K16" i="7" s="1"/>
  <c r="J15" i="7"/>
  <c r="K15" i="7" s="1"/>
  <c r="J14" i="7"/>
  <c r="K14" i="7" s="1"/>
  <c r="J11" i="7"/>
  <c r="K11" i="7" s="1"/>
  <c r="J10" i="7"/>
  <c r="K10" i="7" s="1"/>
  <c r="J9" i="7"/>
  <c r="K9" i="7" s="1"/>
  <c r="L9" i="7" s="1"/>
  <c r="M9" i="7" s="1"/>
  <c r="J8" i="7"/>
  <c r="K8" i="7" s="1"/>
  <c r="J7" i="7"/>
  <c r="K7" i="7" s="1"/>
  <c r="J6" i="7"/>
  <c r="K6" i="7" s="1"/>
  <c r="L6" i="7" s="1"/>
  <c r="M6" i="7" s="1"/>
  <c r="J5" i="7"/>
  <c r="K5" i="7" s="1"/>
  <c r="J4" i="7"/>
  <c r="K4" i="7" s="1"/>
  <c r="C3" i="7"/>
  <c r="F3" i="7" s="1"/>
  <c r="C4" i="7"/>
  <c r="F4" i="7" s="1"/>
  <c r="C5" i="7"/>
  <c r="F5" i="7" s="1"/>
  <c r="L5" i="7" s="1"/>
  <c r="M5" i="7" s="1"/>
  <c r="C6" i="7"/>
  <c r="C7" i="7"/>
  <c r="F7" i="7" s="1"/>
  <c r="C8" i="7"/>
  <c r="F8" i="7" s="1"/>
  <c r="C9" i="7"/>
  <c r="F9" i="7" s="1"/>
  <c r="C10" i="7"/>
  <c r="F10" i="7" s="1"/>
  <c r="C11" i="7"/>
  <c r="F11" i="7" s="1"/>
  <c r="C12" i="7"/>
  <c r="F12" i="7" s="1"/>
  <c r="L12" i="7" s="1"/>
  <c r="M12" i="7" s="1"/>
  <c r="C13" i="7"/>
  <c r="F13" i="7" s="1"/>
  <c r="L13" i="7" s="1"/>
  <c r="M13" i="7" s="1"/>
  <c r="C14" i="7"/>
  <c r="F14" i="7" s="1"/>
  <c r="C15" i="7"/>
  <c r="F15" i="7" s="1"/>
  <c r="C16" i="7"/>
  <c r="F16" i="7" s="1"/>
  <c r="C17" i="7"/>
  <c r="F17" i="7" s="1"/>
  <c r="C18" i="7"/>
  <c r="C19" i="7"/>
  <c r="F19" i="7" s="1"/>
  <c r="C20" i="7"/>
  <c r="F20" i="7" s="1"/>
  <c r="C21" i="7"/>
  <c r="F21" i="7" s="1"/>
  <c r="C22" i="7"/>
  <c r="F22" i="7" s="1"/>
  <c r="C23" i="7"/>
  <c r="F23" i="7" s="1"/>
  <c r="C24" i="7"/>
  <c r="F24" i="7" s="1"/>
  <c r="C25" i="7"/>
  <c r="F25" i="7" s="1"/>
  <c r="C26" i="7"/>
  <c r="F26" i="7" s="1"/>
  <c r="C27" i="7"/>
  <c r="F27" i="7" s="1"/>
  <c r="C28" i="7"/>
  <c r="C29" i="7"/>
  <c r="F29" i="7" s="1"/>
  <c r="C30" i="7"/>
  <c r="F30" i="7" s="1"/>
  <c r="C31" i="7"/>
  <c r="F31" i="7" s="1"/>
  <c r="C32" i="7"/>
  <c r="F32" i="7" s="1"/>
  <c r="C33" i="7"/>
  <c r="F33" i="7" s="1"/>
  <c r="C34" i="7"/>
  <c r="F34" i="7" s="1"/>
  <c r="C35" i="7"/>
  <c r="F35" i="7" s="1"/>
  <c r="C36" i="7"/>
  <c r="F36" i="7" s="1"/>
  <c r="C2" i="7"/>
  <c r="F2" i="7" s="1"/>
  <c r="B37" i="7"/>
  <c r="D37" i="7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" i="3"/>
  <c r="O3" i="10" l="1"/>
  <c r="P3" i="10" s="1"/>
  <c r="P6" i="10"/>
  <c r="P5" i="10"/>
  <c r="O2" i="10"/>
  <c r="P2" i="10" s="1"/>
  <c r="O35" i="10"/>
  <c r="P35" i="10" s="1"/>
  <c r="O30" i="10"/>
  <c r="P30" i="10" s="1"/>
  <c r="O26" i="10"/>
  <c r="P26" i="10" s="1"/>
  <c r="O22" i="10"/>
  <c r="P22" i="10" s="1"/>
  <c r="O18" i="10"/>
  <c r="P18" i="10" s="1"/>
  <c r="O14" i="10"/>
  <c r="P14" i="10" s="1"/>
  <c r="O10" i="10"/>
  <c r="P10" i="10" s="1"/>
  <c r="O38" i="10"/>
  <c r="P38" i="10" s="1"/>
  <c r="O34" i="10"/>
  <c r="P34" i="10" s="1"/>
  <c r="O29" i="10"/>
  <c r="P29" i="10" s="1"/>
  <c r="O25" i="10"/>
  <c r="P25" i="10" s="1"/>
  <c r="O21" i="10"/>
  <c r="P21" i="10" s="1"/>
  <c r="O17" i="10"/>
  <c r="P17" i="10" s="1"/>
  <c r="O13" i="10"/>
  <c r="P13" i="10" s="1"/>
  <c r="O9" i="10"/>
  <c r="P9" i="10" s="1"/>
  <c r="O37" i="10"/>
  <c r="P37" i="10" s="1"/>
  <c r="O32" i="10"/>
  <c r="P32" i="10" s="1"/>
  <c r="O28" i="10"/>
  <c r="P28" i="10" s="1"/>
  <c r="O24" i="10"/>
  <c r="P24" i="10" s="1"/>
  <c r="O20" i="10"/>
  <c r="P20" i="10" s="1"/>
  <c r="O16" i="10"/>
  <c r="P16" i="10" s="1"/>
  <c r="O12" i="10"/>
  <c r="P12" i="10" s="1"/>
  <c r="O8" i="10"/>
  <c r="P8" i="10" s="1"/>
  <c r="O4" i="10"/>
  <c r="P4" i="10" s="1"/>
  <c r="C40" i="9"/>
  <c r="L10" i="7"/>
  <c r="M10" i="7" s="1"/>
  <c r="L11" i="7"/>
  <c r="M11" i="7" s="1"/>
  <c r="L30" i="7"/>
  <c r="M30" i="7" s="1"/>
  <c r="L26" i="7"/>
  <c r="M26" i="7" s="1"/>
  <c r="L34" i="7"/>
  <c r="M34" i="7" s="1"/>
  <c r="L21" i="7"/>
  <c r="M21" i="7" s="1"/>
  <c r="L25" i="7"/>
  <c r="M25" i="7" s="1"/>
  <c r="L33" i="7"/>
  <c r="M33" i="7" s="1"/>
  <c r="L14" i="7"/>
  <c r="M14" i="7" s="1"/>
  <c r="L22" i="7"/>
  <c r="M22" i="7" s="1"/>
  <c r="L27" i="7"/>
  <c r="M27" i="7" s="1"/>
  <c r="C39" i="7"/>
  <c r="L17" i="7"/>
  <c r="M17" i="7" s="1"/>
  <c r="L20" i="7"/>
  <c r="M20" i="7" s="1"/>
  <c r="L24" i="7"/>
  <c r="M24" i="7" s="1"/>
  <c r="L29" i="7"/>
  <c r="M29" i="7" s="1"/>
  <c r="L36" i="7"/>
  <c r="M36" i="7" s="1"/>
  <c r="L2" i="7"/>
  <c r="M2" i="7" s="1"/>
  <c r="L16" i="7"/>
  <c r="M16" i="7" s="1"/>
  <c r="L15" i="7"/>
  <c r="M15" i="7" s="1"/>
  <c r="L4" i="7"/>
  <c r="M4" i="7" s="1"/>
  <c r="L8" i="7"/>
  <c r="M8" i="7" s="1"/>
  <c r="L31" i="7"/>
  <c r="M31" i="7" s="1"/>
  <c r="L19" i="7"/>
  <c r="M19" i="7" s="1"/>
  <c r="L23" i="7"/>
  <c r="M23" i="7" s="1"/>
  <c r="L28" i="7"/>
  <c r="M28" i="7" s="1"/>
  <c r="L32" i="7"/>
  <c r="M32" i="7" s="1"/>
  <c r="L35" i="7"/>
  <c r="M35" i="7" s="1"/>
  <c r="L7" i="7"/>
  <c r="M7" i="7" s="1"/>
  <c r="J3" i="7"/>
  <c r="K3" i="7" s="1"/>
  <c r="L3" i="7" s="1"/>
  <c r="M3" i="7" s="1"/>
  <c r="J37" i="7"/>
  <c r="K37" i="7" s="1"/>
  <c r="C37" i="7"/>
  <c r="F37" i="7" s="1"/>
  <c r="B39" i="9" l="1"/>
  <c r="B40" i="9" s="1"/>
  <c r="L37" i="7"/>
  <c r="M37" i="7" s="1"/>
  <c r="B39" i="7"/>
  <c r="B40" i="7" s="1"/>
  <c r="C4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Amol Khire</author>
  </authors>
  <commentList>
    <comment ref="C38" authorId="0" shapeId="0" xr:uid="{81683638-3478-470B-9975-778C6693FCC0}">
      <text>
        <r>
          <rPr>
            <b/>
            <sz val="9"/>
            <color indexed="81"/>
            <rFont val="Tahoma"/>
            <family val="2"/>
          </rPr>
          <t>Amol Khire:</t>
        </r>
        <r>
          <rPr>
            <sz val="9"/>
            <color indexed="81"/>
            <rFont val="Tahoma"/>
            <family val="2"/>
          </rPr>
          <t xml:space="preserve">
Different sources say different things - I think this refers to net national income per capita.See statistics times for alternatives measures.</t>
        </r>
      </text>
    </comment>
  </commentList>
</comments>
</file>

<file path=xl/sharedStrings.xml><?xml version="1.0" encoding="utf-8"?>
<sst xmlns="http://schemas.openxmlformats.org/spreadsheetml/2006/main" count="480" uniqueCount="167">
  <si>
    <r>
      <rPr>
        <sz val="8"/>
        <color rgb="FF2A2A2A"/>
        <rFont val="Cambria"/>
        <family val="1"/>
      </rPr>
      <t>A&amp;N Islands</t>
    </r>
  </si>
  <si>
    <r>
      <rPr>
        <sz val="7.5"/>
        <color rgb="FF2A2A2A"/>
        <rFont val="Cambria"/>
        <family val="1"/>
      </rPr>
      <t>Andhra Pradesh</t>
    </r>
  </si>
  <si>
    <r>
      <rPr>
        <sz val="7.5"/>
        <color rgb="FF2A2A2A"/>
        <rFont val="Cambria"/>
        <family val="1"/>
      </rPr>
      <t>Arunachal Pradesh</t>
    </r>
  </si>
  <si>
    <r>
      <rPr>
        <sz val="7.5"/>
        <color rgb="FF2A2A2A"/>
        <rFont val="Cambria"/>
        <family val="1"/>
      </rPr>
      <t>Assam</t>
    </r>
  </si>
  <si>
    <r>
      <rPr>
        <sz val="8"/>
        <color rgb="FF2A2A2A"/>
        <rFont val="Cambria"/>
        <family val="1"/>
      </rPr>
      <t>Bihar</t>
    </r>
  </si>
  <si>
    <r>
      <rPr>
        <sz val="7.5"/>
        <color rgb="FF2A2A2A"/>
        <rFont val="Cambria"/>
        <family val="1"/>
      </rPr>
      <t>Chandigarh</t>
    </r>
  </si>
  <si>
    <r>
      <rPr>
        <sz val="7.5"/>
        <color rgb="FF2A2A2A"/>
        <rFont val="Cambria"/>
        <family val="1"/>
      </rPr>
      <t>Chhattisgarh</t>
    </r>
  </si>
  <si>
    <r>
      <rPr>
        <sz val="8"/>
        <color rgb="FF2A2A2A"/>
        <rFont val="Cambria"/>
        <family val="1"/>
      </rPr>
      <t>D&amp;N Haveli</t>
    </r>
  </si>
  <si>
    <r>
      <rPr>
        <sz val="7.5"/>
        <color rgb="FF2A2A2A"/>
        <rFont val="Cambria"/>
        <family val="1"/>
      </rPr>
      <t>Daman &amp; Diu</t>
    </r>
  </si>
  <si>
    <r>
      <rPr>
        <sz val="7.5"/>
        <color rgb="FF2A2A2A"/>
        <rFont val="Cambria"/>
        <family val="1"/>
      </rPr>
      <t>Delhi</t>
    </r>
  </si>
  <si>
    <r>
      <rPr>
        <sz val="8"/>
        <color rgb="FF2A2A2A"/>
        <rFont val="Cambria"/>
        <family val="1"/>
      </rPr>
      <t>Goa</t>
    </r>
  </si>
  <si>
    <r>
      <rPr>
        <sz val="7"/>
        <color rgb="FF2A2A2A"/>
        <rFont val="Cambria"/>
        <family val="1"/>
      </rPr>
      <t>Gujarat</t>
    </r>
  </si>
  <si>
    <r>
      <rPr>
        <sz val="8"/>
        <color rgb="FF2A2A2A"/>
        <rFont val="Cambria"/>
        <family val="1"/>
      </rPr>
      <t>Haryana</t>
    </r>
  </si>
  <si>
    <r>
      <rPr>
        <sz val="7.5"/>
        <color rgb="FF2A2A2A"/>
        <rFont val="Cambria"/>
        <family val="1"/>
      </rPr>
      <t>Himachal Pradesh</t>
    </r>
  </si>
  <si>
    <r>
      <rPr>
        <sz val="7.5"/>
        <color rgb="FF2A2A2A"/>
        <rFont val="Cambria"/>
        <family val="1"/>
      </rPr>
      <t>Jammu &amp;  Kashmir</t>
    </r>
  </si>
  <si>
    <r>
      <rPr>
        <sz val="7.5"/>
        <color rgb="FF2A2A2A"/>
        <rFont val="Cambria"/>
        <family val="1"/>
      </rPr>
      <t>Jharkhand</t>
    </r>
  </si>
  <si>
    <r>
      <rPr>
        <sz val="7.5"/>
        <color rgb="FF2A2A2A"/>
        <rFont val="Cambria"/>
        <family val="1"/>
      </rPr>
      <t>Karnataka</t>
    </r>
  </si>
  <si>
    <r>
      <rPr>
        <sz val="7.5"/>
        <color rgb="FF2A2A2A"/>
        <rFont val="Cambria"/>
        <family val="1"/>
      </rPr>
      <t>Kerala</t>
    </r>
  </si>
  <si>
    <r>
      <rPr>
        <sz val="7.5"/>
        <color rgb="FF2A2A2A"/>
        <rFont val="Cambria"/>
        <family val="1"/>
      </rPr>
      <t>Lakshadweep</t>
    </r>
  </si>
  <si>
    <r>
      <rPr>
        <sz val="7.5"/>
        <color rgb="FF2A2A2A"/>
        <rFont val="Cambria"/>
        <family val="1"/>
      </rPr>
      <t>Madhya Pradesh</t>
    </r>
  </si>
  <si>
    <r>
      <rPr>
        <sz val="7.5"/>
        <color rgb="FF2A2A2A"/>
        <rFont val="Cambria"/>
        <family val="1"/>
      </rPr>
      <t>Maharashtra</t>
    </r>
  </si>
  <si>
    <r>
      <rPr>
        <sz val="7.5"/>
        <color rgb="FF2A2A2A"/>
        <rFont val="Cambria"/>
        <family val="1"/>
      </rPr>
      <t>Manipur</t>
    </r>
  </si>
  <si>
    <r>
      <rPr>
        <sz val="7.5"/>
        <color rgb="FF2A2A2A"/>
        <rFont val="Cambria"/>
        <family val="1"/>
      </rPr>
      <t>Meghalaya</t>
    </r>
  </si>
  <si>
    <r>
      <rPr>
        <sz val="7.5"/>
        <color rgb="FF2A2A2A"/>
        <rFont val="Cambria"/>
        <family val="1"/>
      </rPr>
      <t>Mizoram</t>
    </r>
  </si>
  <si>
    <r>
      <rPr>
        <sz val="7.5"/>
        <color rgb="FF2A2A2A"/>
        <rFont val="Cambria"/>
        <family val="1"/>
      </rPr>
      <t>Nagaland</t>
    </r>
  </si>
  <si>
    <r>
      <rPr>
        <sz val="7.5"/>
        <color rgb="FF2A2A2A"/>
        <rFont val="Cambria"/>
        <family val="1"/>
      </rPr>
      <t>Odisha</t>
    </r>
  </si>
  <si>
    <r>
      <rPr>
        <sz val="7.5"/>
        <color rgb="FF2A2A2A"/>
        <rFont val="Cambria"/>
        <family val="1"/>
      </rPr>
      <t>Puducherry</t>
    </r>
  </si>
  <si>
    <r>
      <rPr>
        <sz val="7"/>
        <color rgb="FF2A2A2A"/>
        <rFont val="Cambria"/>
        <family val="1"/>
      </rPr>
      <t>Punjab</t>
    </r>
  </si>
  <si>
    <r>
      <rPr>
        <sz val="8"/>
        <color rgb="FF2A2A2A"/>
        <rFont val="Cambria"/>
        <family val="1"/>
      </rPr>
      <t>Rajasthan</t>
    </r>
  </si>
  <si>
    <r>
      <rPr>
        <sz val="8"/>
        <color rgb="FF2A2A2A"/>
        <rFont val="Cambria"/>
        <family val="1"/>
      </rPr>
      <t>Sikkim</t>
    </r>
  </si>
  <si>
    <r>
      <rPr>
        <sz val="7.5"/>
        <color rgb="FF2A2A2A"/>
        <rFont val="Cambria"/>
        <family val="1"/>
      </rPr>
      <t>Tamil Nadu</t>
    </r>
  </si>
  <si>
    <r>
      <rPr>
        <sz val="7.5"/>
        <color rgb="FF2A2A2A"/>
        <rFont val="Cambria"/>
        <family val="1"/>
      </rPr>
      <t>Telangana</t>
    </r>
  </si>
  <si>
    <r>
      <rPr>
        <sz val="7.5"/>
        <color rgb="FF2A2A2A"/>
        <rFont val="Cambria"/>
        <family val="1"/>
      </rPr>
      <t>Tripura</t>
    </r>
  </si>
  <si>
    <r>
      <rPr>
        <sz val="7.5"/>
        <color rgb="FF2A2A2A"/>
        <rFont val="Cambria"/>
        <family val="1"/>
      </rPr>
      <t>Uttar Pradesh</t>
    </r>
  </si>
  <si>
    <r>
      <rPr>
        <sz val="7.5"/>
        <color rgb="FF2A2A2A"/>
        <rFont val="Cambria"/>
        <family val="1"/>
      </rPr>
      <t>Uttarakhand</t>
    </r>
  </si>
  <si>
    <r>
      <rPr>
        <sz val="8"/>
        <color rgb="FF2A2A2A"/>
        <rFont val="Cambria"/>
        <family val="1"/>
      </rPr>
      <t>West Bengal</t>
    </r>
  </si>
  <si>
    <t>Backyard</t>
  </si>
  <si>
    <t>Commercial</t>
  </si>
  <si>
    <t>GDP per capita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</si>
  <si>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</si>
  <si>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</si>
  <si>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</si>
  <si>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</si>
  <si>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</si>
  <si>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</si>
  <si>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</si>
  <si>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</si>
  <si>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</si>
  <si>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</si>
  <si>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</si>
  <si>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</si>
  <si>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</si>
  <si>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</si>
  <si>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</si>
  <si>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</si>
  <si>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</si>
  <si>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</si>
  <si>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</si>
  <si>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</si>
  <si>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</si>
  <si>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</si>
  <si>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</si>
  <si>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</si>
  <si>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</si>
  <si>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</si>
  <si>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</si>
  <si>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</si>
  <si>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</si>
  <si>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</si>
  <si>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</si>
  <si>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</si>
  <si>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</si>
  <si>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Dadra and Nagar Haveli and Daman and Diu</t>
  </si>
  <si>
    <r>
      <t>Manipur</t>
    </r>
    <r>
      <rPr>
        <vertAlign val="superscript"/>
        <sz val="8"/>
        <color rgb="FF3366CC"/>
        <rFont val="Arial"/>
        <family val="2"/>
      </rPr>
      <t>[c]</t>
    </r>
  </si>
  <si>
    <t>NCT of Delhi</t>
  </si>
  <si>
    <t>Total</t>
  </si>
  <si>
    <t>Total birds</t>
  </si>
  <si>
    <t>Percent Commercial</t>
  </si>
  <si>
    <t>population</t>
  </si>
  <si>
    <t>States</t>
  </si>
  <si>
    <t>State / UT</t>
  </si>
  <si>
    <t>ANDAMAN &amp; NICOBAR ISLANDS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</si>
  <si>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</si>
  <si>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</si>
  <si>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</si>
  <si>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</si>
  <si>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</si>
  <si>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</si>
  <si>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</si>
  <si>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</si>
  <si>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</si>
  <si>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</si>
  <si>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</si>
  <si>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</si>
  <si>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</si>
  <si>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</si>
  <si>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</si>
  <si>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</si>
  <si>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</si>
  <si>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</si>
  <si>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</si>
  <si>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</si>
  <si>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</si>
  <si>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</si>
  <si>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NCT OF DELHI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</si>
  <si>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</si>
  <si>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</si>
  <si>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</si>
  <si>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</si>
  <si>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</si>
  <si>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</si>
  <si>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</si>
  <si>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</si>
  <si>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</si>
  <si>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</si>
  <si>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ANDHRA PRADESH + Telangana</t>
  </si>
  <si>
    <t>Andhra Pradesh + Telangana</t>
  </si>
  <si>
    <t>Percent commercial</t>
  </si>
  <si>
    <t>Change in percent points commercial</t>
  </si>
  <si>
    <t>Change in percent</t>
  </si>
  <si>
    <t>Change in backyard farming</t>
  </si>
  <si>
    <t>GDP per capita of India</t>
  </si>
  <si>
    <t>Population density</t>
  </si>
  <si>
    <t>Average rainfall</t>
  </si>
  <si>
    <t>Percent Rural</t>
  </si>
  <si>
    <t>ANDHRA PRADESH</t>
  </si>
  <si>
    <t>SNo.</t>
  </si>
  <si>
    <t>State/ UT</t>
  </si>
  <si>
    <t>Layer</t>
  </si>
  <si>
    <t>Broiler</t>
  </si>
  <si>
    <t>ARUNACHALPRADESH</t>
  </si>
  <si>
    <t>DADRA &amp; NAGAR HAVEL!</t>
  </si>
  <si>
    <t>total_fowl_commercial</t>
  </si>
  <si>
    <t>S.no.</t>
  </si>
  <si>
    <t>State_UT</t>
  </si>
  <si>
    <t>Total_backyard</t>
  </si>
  <si>
    <t>S. No.</t>
  </si>
  <si>
    <t>2012_percapita_INR</t>
  </si>
  <si>
    <t>Andaman &amp; Nicobar Islands</t>
  </si>
  <si>
    <t>Jammu &amp; Kashmir</t>
  </si>
  <si>
    <t>2012_percapita_USD_PPP</t>
  </si>
  <si>
    <t>total_indigenous_2012</t>
  </si>
  <si>
    <t>total_exotic_2012</t>
  </si>
  <si>
    <t>total_cattle_2012</t>
  </si>
  <si>
    <t>broiler_2012</t>
  </si>
  <si>
    <t>layer_2012</t>
  </si>
  <si>
    <t>total_fowl_commercial_2012</t>
  </si>
  <si>
    <t>total_fowl_backyard_2012</t>
  </si>
  <si>
    <t>total_fowl_2012</t>
  </si>
  <si>
    <t>percent_commercial_2012</t>
  </si>
  <si>
    <t>total_fowl_backyard_2019</t>
  </si>
  <si>
    <t>total_fowl_commercial_2019</t>
  </si>
  <si>
    <t>total_fowl_2019</t>
  </si>
  <si>
    <t>indigenous_cattle_2019</t>
  </si>
  <si>
    <t>exotic_crossbreed_cattle_2019</t>
  </si>
  <si>
    <t>total_cattle_2019</t>
  </si>
  <si>
    <t>change_in_cattle_intensification</t>
  </si>
  <si>
    <t>2012_percapita_INR_old</t>
  </si>
  <si>
    <t>2012_percapita_USD_PPP_old</t>
  </si>
  <si>
    <t>percapita_USD_PPP</t>
  </si>
  <si>
    <t>change_in_fowl_intensification</t>
  </si>
  <si>
    <t>2019_percapita_INR</t>
  </si>
  <si>
    <t>proportion_exotic_2019</t>
  </si>
  <si>
    <t>proportion_fowl_commercial_2019</t>
  </si>
  <si>
    <t>proportion_fowl_commercial_2012</t>
  </si>
  <si>
    <t>proportion_cattle_exotic_2012</t>
  </si>
  <si>
    <t>percentage_change_in_income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</si>
</sst>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43" formatCode="_ * #,##0.00_ ;_ * \-#,##0.00_ ;_ * &quot;-&quot;??_ ;_ @_ "/>
  </numFmts>
  <fonts count="3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color rgb="FF2A2A2A"/>
      <name val="Cambria"/>
      <family val="2"/>
    </font>
    <font>
      <sz val="8"/>
      <color rgb="FF2A2A2A"/>
      <name val="Times New Roman"/>
      <family val="2"/>
    </font>
    <font>
      <sz val="8"/>
      <name val="Cambria"/>
      <family val="1"/>
    </font>
    <font>
      <sz val="7.5"/>
      <name val="Cambria"/>
      <family val="1"/>
    </font>
    <font>
      <sz val="7"/>
      <name val="Cambria"/>
      <family val="1"/>
    </font>
    <font>
      <sz val="7.5"/>
      <color rgb="FF2A2A2A"/>
      <name val="Cambria"/>
      <family val="2"/>
    </font>
    <font>
      <sz val="8"/>
      <color rgb="FF2A2A2A"/>
      <name val="Cambria"/>
      <family val="1"/>
    </font>
    <font>
      <sz val="7.5"/>
      <color rgb="FF2A2A2A"/>
      <name val="Cambria"/>
      <family val="1"/>
    </font>
    <font>
      <sz val="7"/>
      <color rgb="FF2A2A2A"/>
      <name val="Cambria"/>
      <family val="1"/>
    </font>
    <font>
      <sz val="10"/>
      <color rgb="FF000000"/>
      <name val="Times New Roman"/>
      <family val="1"/>
    </font>
    <font>
      <sz val="11"/>
      <color rgb="FF202122"/>
      <name val="Arial"/>
      <family val="2"/>
    </font>
    <font>
      <sz val="11"/>
      <color rgb="FF3366CC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Times New Roman"/>
      <family val="1"/>
    </font>
    <font>
      <vertAlign val="superscript"/>
      <sz val="8"/>
      <color rgb="FF3366CC"/>
      <name val="Arial"/>
      <family val="2"/>
    </font>
    <font>
      <sz val="8"/>
      <name val="Times New Roman"/>
      <family val="1"/>
    </font>
    <font>
      <sz val="10"/>
      <color rgb="FF222222"/>
      <name val="Arial"/>
      <family val="2"/>
    </font>
    <font>
      <sz val="7"/>
      <color rgb="FF000000"/>
      <name val="Times New Roman"/>
      <family val="1"/>
    </font>
    <font>
      <sz val="7"/>
      <color rgb="FF2A2A2A"/>
      <name val="Arial"/>
      <family val="2"/>
    </font>
    <font>
      <sz val="8"/>
      <color rgb="FF2A2A2A"/>
      <name val="Courier New"/>
      <family val="3"/>
    </font>
    <font>
      <b/>
      <sz val="7"/>
      <color rgb="FF2A2A2A"/>
      <name val="Arial"/>
      <family val="2"/>
    </font>
    <font>
      <b/>
      <sz val="7.5"/>
      <color rgb="FF2A2A2A"/>
      <name val="Courier New"/>
      <family val="3"/>
    </font>
    <font>
      <sz val="10"/>
      <color theme="1"/>
      <name val="Arial"/>
      <family val="2"/>
    </font>
    <font>
      <sz val="9"/>
      <name val="Calibri"/>
      <family val="2"/>
    </font>
    <font>
      <sz val="9"/>
      <color theme="1"/>
      <name val="Calibri"/>
      <family val="2"/>
    </font>
    <font>
      <sz val="9"/>
      <color rgb="FF2A2A2A"/>
      <name val="Calibri"/>
      <family val="2"/>
    </font>
    <font>
      <sz val="8"/>
      <color theme="1"/>
      <name val="Calibri"/>
      <family val="2"/>
    </font>
    <font>
      <sz val="8"/>
      <color rgb="FF363636"/>
      <name val="Calibri"/>
      <family val="2"/>
    </font>
    <font>
      <sz val="8"/>
      <color rgb="FF1F1F1F"/>
      <name val="Calibri"/>
      <family val="2"/>
    </font>
    <font>
      <sz val="8"/>
      <color rgb="FF363636"/>
      <name val="Courier New"/>
      <family val="2"/>
    </font>
    <font>
      <sz val="8"/>
      <color rgb="FF464646"/>
      <name val="Courier New"/>
      <family val="2"/>
    </font>
    <font>
      <sz val="10"/>
      <color theme="1"/>
      <name val="Calibri"/>
      <family val="2"/>
      <scheme val="minor"/>
    </font>
    <font>
      <sz val="10"/>
      <color rgb="FF333333"/>
      <name val="Times New Roman"/>
      <family val="1"/>
    </font>
    <font>
      <sz val="11"/>
      <color rgb="FF000000"/>
      <name val="Times New Roman"/>
      <family val="1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000000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4B4B4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484848"/>
      </bottom>
      <diagonal/>
    </border>
    <border>
      <left style="thin">
        <color rgb="FF2B2B2B"/>
      </left>
      <right/>
      <top style="thin">
        <color rgb="FF484848"/>
      </top>
      <bottom style="thin">
        <color rgb="FF2B2B2B"/>
      </bottom>
      <diagonal/>
    </border>
    <border>
      <left/>
      <right/>
      <top style="thin">
        <color rgb="FF484848"/>
      </top>
      <bottom style="thin">
        <color rgb="FF2B2B2B"/>
      </bottom>
      <diagonal/>
    </border>
    <border>
      <left/>
      <right style="thin">
        <color rgb="FF2B2B2B"/>
      </right>
      <top style="thin">
        <color rgb="FF484848"/>
      </top>
      <bottom style="thin">
        <color rgb="FF2B2B2B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EFD1AA"/>
      </left>
      <right style="medium">
        <color rgb="FFEFD1AA"/>
      </right>
      <top style="medium">
        <color rgb="FFEFD1AA"/>
      </top>
      <bottom style="medium">
        <color rgb="FFEFD1AA"/>
      </bottom>
      <diagonal/>
    </border>
    <border>
      <left/>
      <right/>
      <top style="medium">
        <color rgb="FF1F1F1F"/>
      </top>
      <bottom style="medium">
        <color rgb="FF1F1F1F"/>
      </bottom>
      <diagonal/>
    </border>
    <border>
      <left/>
      <right/>
      <top/>
      <bottom style="medium">
        <color rgb="FF1F1F1F"/>
      </bottom>
      <diagonal/>
    </border>
    <border>
      <left/>
      <right style="medium">
        <color rgb="FF000000"/>
      </right>
      <top style="medium">
        <color rgb="FF1F1F1F"/>
      </top>
      <bottom style="medium">
        <color rgb="FF1F1F1F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1F1F1F"/>
      </bottom>
      <diagonal/>
    </border>
    <border>
      <left style="medium">
        <color rgb="FF000000"/>
      </left>
      <right/>
      <top style="medium">
        <color rgb="FF1F1F1F"/>
      </top>
      <bottom style="medium">
        <color rgb="FF1F1F1F"/>
      </bottom>
      <diagonal/>
    </border>
    <border>
      <left style="medium">
        <color rgb="FF000000"/>
      </left>
      <right/>
      <top/>
      <bottom style="medium">
        <color rgb="FF1F1F1F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1F1F1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</cellStyleXfs>
  <cellXfs count="84"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1" fontId="2" fillId="0" borderId="1" xfId="0" applyNumberFormat="1" applyFont="1" applyBorder="1" applyAlignment="1">
      <alignment horizontal="center" vertical="top" shrinkToFit="1"/>
    </xf>
    <xf numFmtId="1" fontId="3" fillId="0" borderId="1" xfId="0" applyNumberFormat="1" applyFont="1" applyBorder="1" applyAlignment="1">
      <alignment horizontal="left" vertical="top" indent="2" shrinkToFit="1"/>
    </xf>
    <xf numFmtId="0" fontId="4" fillId="0" borderId="1" xfId="0" applyFont="1" applyBorder="1" applyAlignment="1">
      <alignment horizontal="left" vertical="top" wrapText="1"/>
    </xf>
    <xf numFmtId="1" fontId="3" fillId="0" borderId="1" xfId="0" applyNumberFormat="1" applyFont="1" applyBorder="1" applyAlignment="1">
      <alignment horizontal="right" vertical="top" shrinkToFit="1"/>
    </xf>
    <xf numFmtId="1" fontId="2" fillId="0" borderId="1" xfId="0" applyNumberFormat="1" applyFont="1" applyBorder="1" applyAlignment="1">
      <alignment horizontal="left" vertical="top" indent="2" shrinkToFi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" fontId="7" fillId="0" borderId="1" xfId="0" applyNumberFormat="1" applyFont="1" applyBorder="1" applyAlignment="1">
      <alignment horizontal="left" vertical="top" indent="2" shrinkToFit="1"/>
    </xf>
    <xf numFmtId="1" fontId="2" fillId="0" borderId="5" xfId="0" applyNumberFormat="1" applyFont="1" applyBorder="1" applyAlignment="1">
      <alignment horizontal="left" vertical="top" indent="2" shrinkToFit="1"/>
    </xf>
    <xf numFmtId="0" fontId="4" fillId="0" borderId="6" xfId="0" applyFont="1" applyBorder="1" applyAlignment="1">
      <alignment horizontal="left" vertical="top" wrapText="1"/>
    </xf>
    <xf numFmtId="1" fontId="3" fillId="0" borderId="7" xfId="0" applyNumberFormat="1" applyFont="1" applyBorder="1" applyAlignment="1">
      <alignment horizontal="right" vertical="top" shrinkToFit="1"/>
    </xf>
    <xf numFmtId="0" fontId="13" fillId="2" borderId="11" xfId="0" applyFont="1" applyFill="1" applyBorder="1" applyAlignment="1">
      <alignment horizontal="left" vertical="center" wrapText="1"/>
    </xf>
    <xf numFmtId="0" fontId="15" fillId="2" borderId="11" xfId="2" applyFill="1" applyBorder="1" applyAlignment="1">
      <alignment horizontal="left" vertical="center" wrapText="1"/>
    </xf>
    <xf numFmtId="43" fontId="12" fillId="2" borderId="11" xfId="1" applyNumberFormat="1" applyFont="1" applyFill="1" applyBorder="1" applyAlignment="1">
      <alignment horizontal="left" vertical="center" wrapText="1"/>
    </xf>
    <xf numFmtId="3" fontId="12" fillId="2" borderId="11" xfId="0" applyNumberFormat="1" applyFont="1" applyFill="1" applyBorder="1" applyAlignment="1">
      <alignment horizontal="left" vertical="center" wrapText="1"/>
    </xf>
    <xf numFmtId="3" fontId="15" fillId="2" borderId="11" xfId="2" applyNumberFormat="1" applyFill="1" applyBorder="1" applyAlignment="1">
      <alignment horizontal="left" vertical="center" wrapText="1"/>
    </xf>
    <xf numFmtId="0" fontId="14" fillId="0" borderId="0" xfId="0" applyFon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0" fillId="0" borderId="0" xfId="0"/>
    <xf numFmtId="0" fontId="11" fillId="0" borderId="0" xfId="0" applyFont="1" applyAlignment="1">
      <alignment horizontal="left" vertical="top"/>
    </xf>
    <xf numFmtId="0" fontId="11" fillId="0" borderId="0" xfId="0" applyFont="1"/>
    <xf numFmtId="0" fontId="9" fillId="0" borderId="1" xfId="0" applyFont="1" applyBorder="1" applyAlignment="1">
      <alignment horizontal="left" vertical="top" wrapText="1"/>
    </xf>
    <xf numFmtId="1" fontId="0" fillId="0" borderId="0" xfId="0" applyNumberFormat="1"/>
    <xf numFmtId="0" fontId="18" fillId="3" borderId="12" xfId="0" applyFont="1" applyFill="1" applyBorder="1" applyAlignment="1">
      <alignment horizontal="right" vertical="center" wrapText="1"/>
    </xf>
    <xf numFmtId="0" fontId="18" fillId="3" borderId="0" xfId="0" applyFont="1" applyFill="1" applyAlignment="1">
      <alignment horizontal="right" vertical="center" wrapText="1"/>
    </xf>
    <xf numFmtId="0" fontId="18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21" fillId="0" borderId="14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left" vertical="center" wrapText="1" indent="2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left" vertical="center" wrapText="1" indent="4"/>
    </xf>
    <xf numFmtId="0" fontId="21" fillId="0" borderId="20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right" vertical="center" wrapText="1"/>
    </xf>
    <xf numFmtId="0" fontId="21" fillId="0" borderId="19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right" vertical="center" wrapText="1"/>
    </xf>
    <xf numFmtId="0" fontId="22" fillId="0" borderId="17" xfId="0" applyFont="1" applyBorder="1" applyAlignment="1">
      <alignment horizontal="center" vertical="top" wrapText="1"/>
    </xf>
    <xf numFmtId="0" fontId="22" fillId="0" borderId="13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17" xfId="0" applyFont="1" applyBorder="1" applyAlignment="1">
      <alignment horizontal="left" vertical="center" wrapText="1"/>
    </xf>
    <xf numFmtId="0" fontId="24" fillId="4" borderId="0" xfId="3" applyFont="1" applyFill="1" applyAlignment="1">
      <alignment horizontal="right" vertical="center" wrapText="1"/>
    </xf>
    <xf numFmtId="0" fontId="0" fillId="0" borderId="0" xfId="0" applyAlignment="1">
      <alignment wrapText="1"/>
    </xf>
    <xf numFmtId="0" fontId="24" fillId="4" borderId="21" xfId="3" applyFont="1" applyFill="1" applyBorder="1" applyAlignment="1">
      <alignment vertical="center" wrapText="1"/>
    </xf>
    <xf numFmtId="0" fontId="24" fillId="4" borderId="21" xfId="3" applyFont="1" applyFill="1" applyBorder="1" applyAlignment="1">
      <alignment horizontal="right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vertical="top" wrapText="1"/>
    </xf>
    <xf numFmtId="0" fontId="25" fillId="0" borderId="0" xfId="0" applyFont="1" applyAlignment="1">
      <alignment horizontal="left" wrapText="1"/>
    </xf>
    <xf numFmtId="0" fontId="26" fillId="0" borderId="0" xfId="0" applyFont="1" applyAlignment="1">
      <alignment horizontal="left" wrapText="1"/>
    </xf>
    <xf numFmtId="2" fontId="26" fillId="0" borderId="0" xfId="1" applyNumberFormat="1" applyFont="1" applyFill="1" applyBorder="1" applyAlignment="1">
      <alignment horizontal="left"/>
    </xf>
    <xf numFmtId="0" fontId="27" fillId="0" borderId="0" xfId="0" applyFont="1" applyAlignment="1">
      <alignment horizontal="left" wrapText="1"/>
    </xf>
    <xf numFmtId="2" fontId="25" fillId="0" borderId="0" xfId="0" applyNumberFormat="1" applyFont="1" applyAlignment="1">
      <alignment horizontal="left" wrapText="1"/>
    </xf>
    <xf numFmtId="0" fontId="26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0" fillId="0" borderId="0" xfId="0" applyAlignment="1">
      <alignment horizontal="left"/>
    </xf>
    <xf numFmtId="1" fontId="29" fillId="0" borderId="0" xfId="0" applyNumberFormat="1" applyFont="1" applyAlignment="1">
      <alignment horizontal="left" shrinkToFit="1"/>
    </xf>
    <xf numFmtId="1" fontId="30" fillId="0" borderId="0" xfId="0" applyNumberFormat="1" applyFont="1" applyAlignment="1">
      <alignment horizontal="left" shrinkToFit="1"/>
    </xf>
    <xf numFmtId="1" fontId="31" fillId="0" borderId="0" xfId="0" applyNumberFormat="1" applyFont="1" applyAlignment="1">
      <alignment horizontal="left" shrinkToFit="1"/>
    </xf>
    <xf numFmtId="1" fontId="32" fillId="0" borderId="0" xfId="0" applyNumberFormat="1" applyFont="1" applyAlignment="1">
      <alignment horizontal="left" shrinkToFit="1"/>
    </xf>
    <xf numFmtId="0" fontId="33" fillId="0" borderId="0" xfId="0" applyFont="1"/>
    <xf numFmtId="0" fontId="34" fillId="0" borderId="0" xfId="0" applyFont="1" applyAlignment="1">
      <alignment horizontal="right" vertical="top"/>
    </xf>
    <xf numFmtId="3" fontId="35" fillId="0" borderId="0" xfId="0" applyNumberFormat="1" applyFont="1" applyAlignment="1">
      <alignment horizontal="left" vertical="top"/>
    </xf>
    <xf numFmtId="0" fontId="36" fillId="0" borderId="0" xfId="0" applyFont="1" applyAlignment="1">
      <alignment horizontal="left" vertical="top" wrapText="1"/>
    </xf>
    <xf numFmtId="3" fontId="35" fillId="0" borderId="0" xfId="0" applyNumberFormat="1" applyFont="1"/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</cellXfs>
  <cellStyles count="4">
    <cellStyle name="Currency" xfId="1" builtinId="4"/>
    <cellStyle name="Hyperlink" xfId="2" builtinId="8"/>
    <cellStyle name="Normal" xfId="0" builtinId="0"/>
    <cellStyle name="Normal 2" xfId="3" xr:uid="{F6E97AB2-424C-44C0-99CE-4C6EB9EAA31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'2019 livestock census'!$F$4:$F$39</c:f>
              <c:numCache>
                <c:formatCode>_(* #,##0.00_);_(* \(#,##0.00\);_(* "-"??_);_(@_)</c:formatCode>
                <c:ptCount val="36"/>
                <c:pt idx="0">
                  <c:v>218649</c:v>
                </c:pt>
                <c:pt idx="1">
                  <c:v>168480</c:v>
                </c:pt>
                <c:pt idx="2">
                  <c:v>169742</c:v>
                </c:pt>
                <c:pt idx="3">
                  <c:v>86801</c:v>
                </c:pt>
                <c:pt idx="4">
                  <c:v>46292</c:v>
                </c:pt>
                <c:pt idx="5">
                  <c:v>330015</c:v>
                </c:pt>
                <c:pt idx="6">
                  <c:v>104989</c:v>
                </c:pt>
                <c:pt idx="9">
                  <c:v>376221</c:v>
                </c:pt>
                <c:pt idx="10">
                  <c:v>435959</c:v>
                </c:pt>
                <c:pt idx="11">
                  <c:v>213936</c:v>
                </c:pt>
                <c:pt idx="12">
                  <c:v>247628</c:v>
                </c:pt>
                <c:pt idx="13">
                  <c:v>190407</c:v>
                </c:pt>
                <c:pt idx="14">
                  <c:v>104889</c:v>
                </c:pt>
                <c:pt idx="15">
                  <c:v>75739</c:v>
                </c:pt>
                <c:pt idx="16">
                  <c:v>223175</c:v>
                </c:pt>
                <c:pt idx="17">
                  <c:v>221904</c:v>
                </c:pt>
                <c:pt idx="19">
                  <c:v>98418</c:v>
                </c:pt>
                <c:pt idx="20">
                  <c:v>202130</c:v>
                </c:pt>
                <c:pt idx="21">
                  <c:v>84746</c:v>
                </c:pt>
                <c:pt idx="22">
                  <c:v>82182</c:v>
                </c:pt>
                <c:pt idx="23">
                  <c:v>187327</c:v>
                </c:pt>
                <c:pt idx="24">
                  <c:v>120518</c:v>
                </c:pt>
                <c:pt idx="25">
                  <c:v>109730</c:v>
                </c:pt>
                <c:pt idx="26">
                  <c:v>220949</c:v>
                </c:pt>
                <c:pt idx="27">
                  <c:v>151491</c:v>
                </c:pt>
                <c:pt idx="28">
                  <c:v>116492</c:v>
                </c:pt>
                <c:pt idx="29">
                  <c:v>403376</c:v>
                </c:pt>
                <c:pt idx="30">
                  <c:v>213396</c:v>
                </c:pt>
                <c:pt idx="31">
                  <c:v>233325</c:v>
                </c:pt>
                <c:pt idx="32">
                  <c:v>129675</c:v>
                </c:pt>
                <c:pt idx="33">
                  <c:v>65431</c:v>
                </c:pt>
                <c:pt idx="34">
                  <c:v>202895</c:v>
                </c:pt>
                <c:pt idx="35">
                  <c:v>121463</c:v>
                </c:pt>
              </c:numCache>
            </c:numRef>
          </c:xVal>
          <c:yVal>
            <c:numRef>
              <c:f>'2019 livestock census'!$G$4:$G$39</c:f>
              <c:numCache>
                <c:formatCode>General</c:formatCode>
                <c:ptCount val="36"/>
                <c:pt idx="0">
                  <c:v>0.29251217847280397</c:v>
                </c:pt>
                <c:pt idx="1">
                  <c:v>0.79355357610910537</c:v>
                </c:pt>
                <c:pt idx="2">
                  <c:v>1.3384805338918151E-3</c:v>
                </c:pt>
                <c:pt idx="3">
                  <c:v>1.5386276615851902E-2</c:v>
                </c:pt>
                <c:pt idx="4">
                  <c:v>0.45087913120624562</c:v>
                </c:pt>
                <c:pt idx="5">
                  <c:v>0.94730274328498665</c:v>
                </c:pt>
                <c:pt idx="6">
                  <c:v>0.54255635367241595</c:v>
                </c:pt>
                <c:pt idx="7">
                  <c:v>1.5724147160174416E-3</c:v>
                </c:pt>
                <c:pt idx="8">
                  <c:v>9.8554533508541384E-4</c:v>
                </c:pt>
                <c:pt idx="9">
                  <c:v>0.10328306449772992</c:v>
                </c:pt>
                <c:pt idx="10">
                  <c:v>0.58341606039886362</c:v>
                </c:pt>
                <c:pt idx="11">
                  <c:v>0.80619253077334019</c:v>
                </c:pt>
                <c:pt idx="12">
                  <c:v>0.98992071816017146</c:v>
                </c:pt>
                <c:pt idx="13">
                  <c:v>0.76556073955010284</c:v>
                </c:pt>
                <c:pt idx="14">
                  <c:v>0.68724359611354835</c:v>
                </c:pt>
                <c:pt idx="15">
                  <c:v>0.16951769559309732</c:v>
                </c:pt>
                <c:pt idx="16">
                  <c:v>0.81433765259671731</c:v>
                </c:pt>
                <c:pt idx="17">
                  <c:v>0.50335519342816659</c:v>
                </c:pt>
                <c:pt idx="18">
                  <c:v>0.43647826567857539</c:v>
                </c:pt>
                <c:pt idx="19">
                  <c:v>0.4336396297264245</c:v>
                </c:pt>
                <c:pt idx="20">
                  <c:v>0.70237065677547639</c:v>
                </c:pt>
                <c:pt idx="21">
                  <c:v>5.6456509615630805E-2</c:v>
                </c:pt>
                <c:pt idx="22">
                  <c:v>1.6030204857969056E-2</c:v>
                </c:pt>
                <c:pt idx="23">
                  <c:v>8.0105087874363344E-3</c:v>
                </c:pt>
                <c:pt idx="24">
                  <c:v>4.1635199567163E-3</c:v>
                </c:pt>
                <c:pt idx="25">
                  <c:v>0.39440597826683133</c:v>
                </c:pt>
                <c:pt idx="26">
                  <c:v>0.12179288895291929</c:v>
                </c:pt>
                <c:pt idx="27">
                  <c:v>0.97909238897893613</c:v>
                </c:pt>
                <c:pt idx="28">
                  <c:v>0.86770113468702503</c:v>
                </c:pt>
                <c:pt idx="29">
                  <c:v>7.7660175187307182E-3</c:v>
                </c:pt>
                <c:pt idx="30">
                  <c:v>0.82394124577438022</c:v>
                </c:pt>
                <c:pt idx="31">
                  <c:v>0.78069940371055768</c:v>
                </c:pt>
                <c:pt idx="32">
                  <c:v>2.2464844925179559E-2</c:v>
                </c:pt>
                <c:pt idx="33">
                  <c:v>0.6436206065595671</c:v>
                </c:pt>
                <c:pt idx="34">
                  <c:v>0.78755685753476412</c:v>
                </c:pt>
                <c:pt idx="35">
                  <c:v>0.23558763581184192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0-447A-9AFC-EBA6AC389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693712"/>
        <c:axId val="1983321824"/>
      </c:scatterChart>
      <c:valAx>
        <c:axId val="19826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21824"/>
        <c:crosses val="autoZero"/>
        <c:crossBetween val="midCat"/>
      </c:valAx>
      <c:valAx>
        <c:axId val="19833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9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Production</a:t>
            </a:r>
            <a:r>
              <a:rPr lang="en-IN" baseline="0"/>
              <a:t> to Intensification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13190303587251E-2"/>
          <c:y val="9.7130775113917336E-2"/>
          <c:w val="0.91874450157550425"/>
          <c:h val="0.86087321991963783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'2019 livestock census'!$E$4:$E$39</c:f>
              <c:numCache>
                <c:formatCode>0</c:formatCode>
                <c:ptCount val="36"/>
                <c:pt idx="0">
                  <c:v>1289160</c:v>
                </c:pt>
                <c:pt idx="1">
                  <c:v>107863152</c:v>
                </c:pt>
                <c:pt idx="2">
                  <c:v>1599575</c:v>
                </c:pt>
                <c:pt idx="3">
                  <c:v>46712341</c:v>
                </c:pt>
                <c:pt idx="4">
                  <c:v>16525349</c:v>
                </c:pt>
                <c:pt idx="5">
                  <c:v>48883</c:v>
                </c:pt>
                <c:pt idx="6">
                  <c:v>18711824</c:v>
                </c:pt>
                <c:pt idx="7">
                  <c:v>89671</c:v>
                </c:pt>
                <c:pt idx="8">
                  <c:v>18264</c:v>
                </c:pt>
                <c:pt idx="9">
                  <c:v>43831</c:v>
                </c:pt>
                <c:pt idx="10">
                  <c:v>349543</c:v>
                </c:pt>
                <c:pt idx="11">
                  <c:v>21773392</c:v>
                </c:pt>
                <c:pt idx="12">
                  <c:v>46294965</c:v>
                </c:pt>
                <c:pt idx="13">
                  <c:v>1341951</c:v>
                </c:pt>
                <c:pt idx="14">
                  <c:v>7366308</c:v>
                </c:pt>
                <c:pt idx="15">
                  <c:v>24832906</c:v>
                </c:pt>
                <c:pt idx="16">
                  <c:v>59494481</c:v>
                </c:pt>
                <c:pt idx="17">
                  <c:v>29771905</c:v>
                </c:pt>
                <c:pt idx="18">
                  <c:v>226025</c:v>
                </c:pt>
                <c:pt idx="19">
                  <c:v>16659898</c:v>
                </c:pt>
                <c:pt idx="20">
                  <c:v>74297765</c:v>
                </c:pt>
                <c:pt idx="21">
                  <c:v>5897637</c:v>
                </c:pt>
                <c:pt idx="22">
                  <c:v>5379532</c:v>
                </c:pt>
                <c:pt idx="23">
                  <c:v>2047810</c:v>
                </c:pt>
                <c:pt idx="24">
                  <c:v>2838944</c:v>
                </c:pt>
                <c:pt idx="25">
                  <c:v>27439257</c:v>
                </c:pt>
                <c:pt idx="26">
                  <c:v>235999</c:v>
                </c:pt>
                <c:pt idx="27">
                  <c:v>17649984</c:v>
                </c:pt>
                <c:pt idx="28">
                  <c:v>14622975</c:v>
                </c:pt>
                <c:pt idx="29">
                  <c:v>580864</c:v>
                </c:pt>
                <c:pt idx="30">
                  <c:v>120781100</c:v>
                </c:pt>
                <c:pt idx="31">
                  <c:v>79999404</c:v>
                </c:pt>
                <c:pt idx="32">
                  <c:v>4168246</c:v>
                </c:pt>
                <c:pt idx="33">
                  <c:v>12515704</c:v>
                </c:pt>
                <c:pt idx="34">
                  <c:v>5018684</c:v>
                </c:pt>
                <c:pt idx="35">
                  <c:v>77322602</c:v>
                </c:pt>
              </c:numCache>
            </c:numRef>
          </c:xVal>
          <c:yVal>
            <c:numRef>
              <c:f>'2019 livestock census'!$G$4:$G$39</c:f>
              <c:numCache>
                <c:formatCode>General</c:formatCode>
                <c:ptCount val="36"/>
                <c:pt idx="0">
                  <c:v>0.29251217847280397</c:v>
                </c:pt>
                <c:pt idx="1">
                  <c:v>0.79355357610910537</c:v>
                </c:pt>
                <c:pt idx="2">
                  <c:v>1.3384805338918151E-3</c:v>
                </c:pt>
                <c:pt idx="3">
                  <c:v>1.5386276615851902E-2</c:v>
                </c:pt>
                <c:pt idx="4">
                  <c:v>0.45087913120624562</c:v>
                </c:pt>
                <c:pt idx="5">
                  <c:v>0.94730274328498665</c:v>
                </c:pt>
                <c:pt idx="6">
                  <c:v>0.54255635367241595</c:v>
                </c:pt>
                <c:pt idx="7">
                  <c:v>1.5724147160174416E-3</c:v>
                </c:pt>
                <c:pt idx="8">
                  <c:v>9.8554533508541384E-4</c:v>
                </c:pt>
                <c:pt idx="9">
                  <c:v>0.10328306449772992</c:v>
                </c:pt>
                <c:pt idx="10">
                  <c:v>0.58341606039886362</c:v>
                </c:pt>
                <c:pt idx="11">
                  <c:v>0.80619253077334019</c:v>
                </c:pt>
                <c:pt idx="12">
                  <c:v>0.98992071816017146</c:v>
                </c:pt>
                <c:pt idx="13">
                  <c:v>0.76556073955010284</c:v>
                </c:pt>
                <c:pt idx="14">
                  <c:v>0.68724359611354835</c:v>
                </c:pt>
                <c:pt idx="15">
                  <c:v>0.16951769559309732</c:v>
                </c:pt>
                <c:pt idx="16">
                  <c:v>0.81433765259671731</c:v>
                </c:pt>
                <c:pt idx="17">
                  <c:v>0.50335519342816659</c:v>
                </c:pt>
                <c:pt idx="18">
                  <c:v>0.43647826567857539</c:v>
                </c:pt>
                <c:pt idx="19">
                  <c:v>0.4336396297264245</c:v>
                </c:pt>
                <c:pt idx="20">
                  <c:v>0.70237065677547639</c:v>
                </c:pt>
                <c:pt idx="21">
                  <c:v>5.6456509615630805E-2</c:v>
                </c:pt>
                <c:pt idx="22">
                  <c:v>1.6030204857969056E-2</c:v>
                </c:pt>
                <c:pt idx="23">
                  <c:v>8.0105087874363344E-3</c:v>
                </c:pt>
                <c:pt idx="24">
                  <c:v>4.1635199567163E-3</c:v>
                </c:pt>
                <c:pt idx="25">
                  <c:v>0.39440597826683133</c:v>
                </c:pt>
                <c:pt idx="26">
                  <c:v>0.12179288895291929</c:v>
                </c:pt>
                <c:pt idx="27">
                  <c:v>0.97909238897893613</c:v>
                </c:pt>
                <c:pt idx="28">
                  <c:v>0.86770113468702503</c:v>
                </c:pt>
                <c:pt idx="29">
                  <c:v>7.7660175187307182E-3</c:v>
                </c:pt>
                <c:pt idx="30">
                  <c:v>0.82394124577438022</c:v>
                </c:pt>
                <c:pt idx="31">
                  <c:v>0.78069940371055768</c:v>
                </c:pt>
                <c:pt idx="32">
                  <c:v>2.2464844925179559E-2</c:v>
                </c:pt>
                <c:pt idx="33">
                  <c:v>0.6436206065595671</c:v>
                </c:pt>
                <c:pt idx="34">
                  <c:v>0.78755685753476412</c:v>
                </c:pt>
                <c:pt idx="35">
                  <c:v>0.23558763581184192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2-47CF-B442-EA7B03A84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690928"/>
        <c:axId val="1980330432"/>
      </c:scatterChart>
      <c:valAx>
        <c:axId val="198269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30432"/>
        <c:crosses val="autoZero"/>
        <c:crossBetween val="midCat"/>
      </c:valAx>
      <c:valAx>
        <c:axId val="19803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69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4571</xdr:colOff>
      <xdr:row>39</xdr:row>
      <xdr:rowOff>7620</xdr:rowOff>
    </xdr:from>
    <xdr:ext cx="6265425" cy="15849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265425" cy="158495"/>
        </a:xfrm>
        <a:prstGeom prst="rect">
          <a:avLst/>
        </a:prstGeom>
      </xdr:spPr>
    </xdr:pic>
    <xdr:clientData/>
  </xdr:oneCellAnchor>
  <xdr:twoCellAnchor>
    <xdr:from>
      <xdr:col>28</xdr:col>
      <xdr:colOff>486833</xdr:colOff>
      <xdr:row>2</xdr:row>
      <xdr:rowOff>179917</xdr:rowOff>
    </xdr:from>
    <xdr:to>
      <xdr:col>43</xdr:col>
      <xdr:colOff>169333</xdr:colOff>
      <xdr:row>12</xdr:row>
      <xdr:rowOff>232834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833729-4371-DB2C-A960-52D1A3CB8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63498</xdr:colOff>
      <xdr:row>40</xdr:row>
      <xdr:rowOff>285750</xdr:rowOff>
    </xdr:from>
    <xdr:to>
      <xdr:col>16</xdr:col>
      <xdr:colOff>592668</xdr:colOff>
      <xdr:row>53</xdr:row>
      <xdr:rowOff>148166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71A201-FD27-B996-955D-F204F6318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0</xdr:rowOff>
    </xdr:from>
    <xdr:to>
      <xdr:col>1</xdr:col>
      <xdr:colOff>31750</xdr:colOff>
      <xdr:row>0</xdr:row>
      <xdr:rowOff>114935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86F819D-640E-BFEF-E5A6-A1124604F4BC}"/>
            </a:ext>
          </a:extLst>
        </xdr:cNvPr>
        <xdr:cNvGrpSpPr>
          <a:grpSpLocks/>
        </xdr:cNvGrpSpPr>
      </xdr:nvGrpSpPr>
      <xdr:grpSpPr>
        <a:xfrm>
          <a:off x="561975" y="0"/>
          <a:ext cx="3175" cy="114935"/>
          <a:chOff x="0" y="0"/>
          <a:chExt cx="3175" cy="219710"/>
        </a:xfrm>
      </xdr:grpSpPr>
      <xdr:sp macro="" textlink="">
        <xdr:nvSpPr>
          <xdr:cNvPr id="3" name="Graphic 9">
            <a:extLst>
              <a:ext uri="{FF2B5EF4-FFF2-40B4-BE49-F238E27FC236}">
                <a16:creationId xmlns:a16="http://schemas.microsoft.com/office/drawing/2014/main" id="{FF029DA6-CA31-8367-FB3D-438C1F2BCBDB}"/>
              </a:ext>
            </a:extLst>
          </xdr:cNvPr>
          <xdr:cNvSpPr/>
        </xdr:nvSpPr>
        <xdr:spPr>
          <a:xfrm>
            <a:off x="1526" y="0"/>
            <a:ext cx="1270" cy="219710"/>
          </a:xfrm>
          <a:custGeom>
            <a:avLst/>
            <a:gdLst/>
            <a:ahLst/>
            <a:cxnLst/>
            <a:rect l="l" t="t" r="r" b="b"/>
            <a:pathLst>
              <a:path h="219710">
                <a:moveTo>
                  <a:pt x="0" y="219706"/>
                </a:moveTo>
                <a:lnTo>
                  <a:pt x="0" y="0"/>
                </a:lnTo>
              </a:path>
            </a:pathLst>
          </a:custGeom>
          <a:ln w="3052">
            <a:solidFill>
              <a:srgbClr val="000000"/>
            </a:solidFill>
            <a:prstDash val="solid"/>
          </a:ln>
        </xdr:spPr>
        <xdr:txBody>
          <a:bodyPr wrap="square" lIns="0" tIns="0" rIns="0" bIns="0" rtlCol="0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3175</xdr:colOff>
      <xdr:row>28</xdr:row>
      <xdr:rowOff>111125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50ECBC85-8A65-3CDC-CD78-6BF62A53194F}"/>
            </a:ext>
          </a:extLst>
        </xdr:cNvPr>
        <xdr:cNvGrpSpPr>
          <a:grpSpLocks/>
        </xdr:cNvGrpSpPr>
      </xdr:nvGrpSpPr>
      <xdr:grpSpPr>
        <a:xfrm>
          <a:off x="0" y="0"/>
          <a:ext cx="3175" cy="5111750"/>
          <a:chOff x="0" y="0"/>
          <a:chExt cx="3175" cy="7464425"/>
        </a:xfrm>
      </xdr:grpSpPr>
      <xdr:sp macro="" textlink="">
        <xdr:nvSpPr>
          <xdr:cNvPr id="5" name="Graphic 11">
            <a:extLst>
              <a:ext uri="{FF2B5EF4-FFF2-40B4-BE49-F238E27FC236}">
                <a16:creationId xmlns:a16="http://schemas.microsoft.com/office/drawing/2014/main" id="{12B9530D-12C6-7C08-4EF1-488FB8D81C1A}"/>
              </a:ext>
            </a:extLst>
          </xdr:cNvPr>
          <xdr:cNvSpPr/>
        </xdr:nvSpPr>
        <xdr:spPr>
          <a:xfrm>
            <a:off x="1526" y="0"/>
            <a:ext cx="1270" cy="7464425"/>
          </a:xfrm>
          <a:custGeom>
            <a:avLst/>
            <a:gdLst/>
            <a:ahLst/>
            <a:cxnLst/>
            <a:rect l="l" t="t" r="r" b="b"/>
            <a:pathLst>
              <a:path h="7464425">
                <a:moveTo>
                  <a:pt x="0" y="7463907"/>
                </a:moveTo>
                <a:lnTo>
                  <a:pt x="0" y="0"/>
                </a:lnTo>
              </a:path>
            </a:pathLst>
          </a:custGeom>
          <a:ln w="3052">
            <a:solidFill>
              <a:srgbClr val="000000"/>
            </a:solidFill>
            <a:prstDash val="solid"/>
          </a:ln>
        </xdr:spPr>
        <xdr:txBody>
          <a:bodyPr wrap="square" lIns="0" tIns="0" rIns="0" bIns="0" rtlCol="0">
            <a:prstTxWarp prst="textNoShape">
              <a:avLst/>
            </a:prstTxWarp>
            <a:noAutofit/>
          </a:bodyPr>
          <a:lstStyle/>
          <a:p>
            <a:endParaRPr lang="en-IN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Rajasthan" TargetMode="External"/><Relationship Id="rId21" Type="http://schemas.openxmlformats.org/officeDocument/2006/relationships/hyperlink" Target="https://en.wikipedia.org/wiki/Mizoram" TargetMode="External"/><Relationship Id="rId34" Type="http://schemas.openxmlformats.org/officeDocument/2006/relationships/hyperlink" Target="https://en.wikipedia.org/wiki/List_of_states_and_union_territories_of_India_by_population" TargetMode="External"/><Relationship Id="rId42" Type="http://schemas.openxmlformats.org/officeDocument/2006/relationships/hyperlink" Target="https://en.wikipedia.org/wiki/Goa" TargetMode="External"/><Relationship Id="rId47" Type="http://schemas.openxmlformats.org/officeDocument/2006/relationships/hyperlink" Target="https://en.wikipedia.org/wiki/Jharkhand" TargetMode="External"/><Relationship Id="rId50" Type="http://schemas.openxmlformats.org/officeDocument/2006/relationships/hyperlink" Target="https://en.wikipedia.org/wiki/Madhya_Pradesh" TargetMode="External"/><Relationship Id="rId55" Type="http://schemas.openxmlformats.org/officeDocument/2006/relationships/hyperlink" Target="https://en.wikipedia.org/wiki/Odisha" TargetMode="External"/><Relationship Id="rId63" Type="http://schemas.openxmlformats.org/officeDocument/2006/relationships/hyperlink" Target="https://en.wikipedia.org/wiki/Uttar_Pradesh" TargetMode="External"/><Relationship Id="rId7" Type="http://schemas.openxmlformats.org/officeDocument/2006/relationships/hyperlink" Target="https://en.wikipedia.org/wiki/Chhattisgarh" TargetMode="External"/><Relationship Id="rId2" Type="http://schemas.openxmlformats.org/officeDocument/2006/relationships/hyperlink" Target="https://en.wikipedia.org/wiki/Andhra_Pradesh" TargetMode="External"/><Relationship Id="rId16" Type="http://schemas.openxmlformats.org/officeDocument/2006/relationships/hyperlink" Target="https://en.wikipedia.org/wiki/Kerala" TargetMode="External"/><Relationship Id="rId29" Type="http://schemas.openxmlformats.org/officeDocument/2006/relationships/hyperlink" Target="https://en.wikipedia.org/wiki/Telangana" TargetMode="External"/><Relationship Id="rId11" Type="http://schemas.openxmlformats.org/officeDocument/2006/relationships/hyperlink" Target="https://en.wikipedia.org/wiki/Haryana" TargetMode="External"/><Relationship Id="rId24" Type="http://schemas.openxmlformats.org/officeDocument/2006/relationships/hyperlink" Target="https://en.wikipedia.org/wiki/Puducherry_(union_territory)" TargetMode="External"/><Relationship Id="rId32" Type="http://schemas.openxmlformats.org/officeDocument/2006/relationships/hyperlink" Target="https://en.wikipedia.org/wiki/Uttarakhand" TargetMode="External"/><Relationship Id="rId37" Type="http://schemas.openxmlformats.org/officeDocument/2006/relationships/hyperlink" Target="https://en.wikipedia.org/wiki/Arunachal_Pradesh" TargetMode="External"/><Relationship Id="rId40" Type="http://schemas.openxmlformats.org/officeDocument/2006/relationships/hyperlink" Target="https://en.wikipedia.org/wiki/Chandigarh" TargetMode="External"/><Relationship Id="rId45" Type="http://schemas.openxmlformats.org/officeDocument/2006/relationships/hyperlink" Target="https://en.wikipedia.org/wiki/Himachal_Pradesh" TargetMode="External"/><Relationship Id="rId53" Type="http://schemas.openxmlformats.org/officeDocument/2006/relationships/hyperlink" Target="https://en.wikipedia.org/wiki/Mizoram" TargetMode="External"/><Relationship Id="rId58" Type="http://schemas.openxmlformats.org/officeDocument/2006/relationships/hyperlink" Target="https://en.wikipedia.org/wiki/Rajasthan" TargetMode="External"/><Relationship Id="rId66" Type="http://schemas.openxmlformats.org/officeDocument/2006/relationships/hyperlink" Target="https://en.wikipedia.org/wiki/Dadra_and_Nagar_Haveli_and_Daman_and_Diu" TargetMode="External"/><Relationship Id="rId5" Type="http://schemas.openxmlformats.org/officeDocument/2006/relationships/hyperlink" Target="https://en.wikipedia.org/wiki/Bihar" TargetMode="External"/><Relationship Id="rId61" Type="http://schemas.openxmlformats.org/officeDocument/2006/relationships/hyperlink" Target="https://en.wikipedia.org/wiki/Telangana" TargetMode="External"/><Relationship Id="rId19" Type="http://schemas.openxmlformats.org/officeDocument/2006/relationships/hyperlink" Target="https://en.wikipedia.org/wiki/Manipur" TargetMode="External"/><Relationship Id="rId14" Type="http://schemas.openxmlformats.org/officeDocument/2006/relationships/hyperlink" Target="https://en.wikipedia.org/wiki/Jharkhand" TargetMode="External"/><Relationship Id="rId22" Type="http://schemas.openxmlformats.org/officeDocument/2006/relationships/hyperlink" Target="https://en.wikipedia.org/wiki/Nagaland" TargetMode="External"/><Relationship Id="rId27" Type="http://schemas.openxmlformats.org/officeDocument/2006/relationships/hyperlink" Target="https://en.wikipedia.org/wiki/Sikkim" TargetMode="External"/><Relationship Id="rId30" Type="http://schemas.openxmlformats.org/officeDocument/2006/relationships/hyperlink" Target="https://en.wikipedia.org/wiki/Tripura" TargetMode="External"/><Relationship Id="rId35" Type="http://schemas.openxmlformats.org/officeDocument/2006/relationships/hyperlink" Target="https://en.wikipedia.org/wiki/Andaman_and_Nicobar_Islands" TargetMode="External"/><Relationship Id="rId43" Type="http://schemas.openxmlformats.org/officeDocument/2006/relationships/hyperlink" Target="https://en.wikipedia.org/wiki/Gujarat" TargetMode="External"/><Relationship Id="rId48" Type="http://schemas.openxmlformats.org/officeDocument/2006/relationships/hyperlink" Target="https://en.wikipedia.org/wiki/Karnataka" TargetMode="External"/><Relationship Id="rId56" Type="http://schemas.openxmlformats.org/officeDocument/2006/relationships/hyperlink" Target="https://en.wikipedia.org/wiki/Puducherry_(union_territory)" TargetMode="External"/><Relationship Id="rId64" Type="http://schemas.openxmlformats.org/officeDocument/2006/relationships/hyperlink" Target="https://en.wikipedia.org/wiki/Uttarakhand" TargetMode="External"/><Relationship Id="rId8" Type="http://schemas.openxmlformats.org/officeDocument/2006/relationships/hyperlink" Target="https://en.wikipedia.org/wiki/Delhi" TargetMode="External"/><Relationship Id="rId51" Type="http://schemas.openxmlformats.org/officeDocument/2006/relationships/hyperlink" Target="https://en.wikipedia.org/wiki/Maharashtra" TargetMode="External"/><Relationship Id="rId3" Type="http://schemas.openxmlformats.org/officeDocument/2006/relationships/hyperlink" Target="https://en.wikipedia.org/wiki/Arunachal_Pradesh" TargetMode="External"/><Relationship Id="rId12" Type="http://schemas.openxmlformats.org/officeDocument/2006/relationships/hyperlink" Target="https://en.wikipedia.org/wiki/Himachal_Pradesh" TargetMode="External"/><Relationship Id="rId17" Type="http://schemas.openxmlformats.org/officeDocument/2006/relationships/hyperlink" Target="https://en.wikipedia.org/wiki/Madhya_Pradesh" TargetMode="External"/><Relationship Id="rId25" Type="http://schemas.openxmlformats.org/officeDocument/2006/relationships/hyperlink" Target="https://en.wikipedia.org/wiki/Punjab,_India" TargetMode="External"/><Relationship Id="rId33" Type="http://schemas.openxmlformats.org/officeDocument/2006/relationships/hyperlink" Target="https://en.wikipedia.org/wiki/West_Bengal" TargetMode="External"/><Relationship Id="rId38" Type="http://schemas.openxmlformats.org/officeDocument/2006/relationships/hyperlink" Target="https://en.wikipedia.org/wiki/Assam" TargetMode="External"/><Relationship Id="rId46" Type="http://schemas.openxmlformats.org/officeDocument/2006/relationships/hyperlink" Target="https://en.wikipedia.org/wiki/Jammu_and_Kashmir_(union_territory)" TargetMode="External"/><Relationship Id="rId59" Type="http://schemas.openxmlformats.org/officeDocument/2006/relationships/hyperlink" Target="https://en.wikipedia.org/wiki/Sikkim" TargetMode="External"/><Relationship Id="rId67" Type="http://schemas.openxmlformats.org/officeDocument/2006/relationships/drawing" Target="../drawings/drawing1.xml"/><Relationship Id="rId20" Type="http://schemas.openxmlformats.org/officeDocument/2006/relationships/hyperlink" Target="https://en.wikipedia.org/wiki/Meghalaya" TargetMode="External"/><Relationship Id="rId41" Type="http://schemas.openxmlformats.org/officeDocument/2006/relationships/hyperlink" Target="https://en.wikipedia.org/wiki/Chhattisgarh" TargetMode="External"/><Relationship Id="rId54" Type="http://schemas.openxmlformats.org/officeDocument/2006/relationships/hyperlink" Target="https://en.wikipedia.org/wiki/Nagaland" TargetMode="External"/><Relationship Id="rId62" Type="http://schemas.openxmlformats.org/officeDocument/2006/relationships/hyperlink" Target="https://en.wikipedia.org/wiki/Tripura" TargetMode="External"/><Relationship Id="rId1" Type="http://schemas.openxmlformats.org/officeDocument/2006/relationships/hyperlink" Target="https://en.wikipedia.org/wiki/Andaman_and_Nicobar_Islands" TargetMode="External"/><Relationship Id="rId6" Type="http://schemas.openxmlformats.org/officeDocument/2006/relationships/hyperlink" Target="https://en.wikipedia.org/wiki/Chandigarh" TargetMode="External"/><Relationship Id="rId15" Type="http://schemas.openxmlformats.org/officeDocument/2006/relationships/hyperlink" Target="https://en.wikipedia.org/wiki/Karnataka" TargetMode="External"/><Relationship Id="rId23" Type="http://schemas.openxmlformats.org/officeDocument/2006/relationships/hyperlink" Target="https://en.wikipedia.org/wiki/Odisha" TargetMode="External"/><Relationship Id="rId28" Type="http://schemas.openxmlformats.org/officeDocument/2006/relationships/hyperlink" Target="https://en.wikipedia.org/wiki/Tamil_Nadu" TargetMode="External"/><Relationship Id="rId36" Type="http://schemas.openxmlformats.org/officeDocument/2006/relationships/hyperlink" Target="https://en.wikipedia.org/wiki/Andhra_Pradesh" TargetMode="External"/><Relationship Id="rId49" Type="http://schemas.openxmlformats.org/officeDocument/2006/relationships/hyperlink" Target="https://en.wikipedia.org/wiki/Kerala" TargetMode="External"/><Relationship Id="rId57" Type="http://schemas.openxmlformats.org/officeDocument/2006/relationships/hyperlink" Target="https://en.wikipedia.org/wiki/Punjab,_India" TargetMode="External"/><Relationship Id="rId10" Type="http://schemas.openxmlformats.org/officeDocument/2006/relationships/hyperlink" Target="https://en.wikipedia.org/wiki/Gujarat" TargetMode="External"/><Relationship Id="rId31" Type="http://schemas.openxmlformats.org/officeDocument/2006/relationships/hyperlink" Target="https://en.wikipedia.org/wiki/Uttar_Pradesh" TargetMode="External"/><Relationship Id="rId44" Type="http://schemas.openxmlformats.org/officeDocument/2006/relationships/hyperlink" Target="https://en.wikipedia.org/wiki/Haryana" TargetMode="External"/><Relationship Id="rId52" Type="http://schemas.openxmlformats.org/officeDocument/2006/relationships/hyperlink" Target="https://en.wikipedia.org/wiki/Meghalaya" TargetMode="External"/><Relationship Id="rId60" Type="http://schemas.openxmlformats.org/officeDocument/2006/relationships/hyperlink" Target="https://en.wikipedia.org/wiki/Tamil_Nadu" TargetMode="External"/><Relationship Id="rId65" Type="http://schemas.openxmlformats.org/officeDocument/2006/relationships/hyperlink" Target="https://en.wikipedia.org/wiki/West_Bengal" TargetMode="External"/><Relationship Id="rId4" Type="http://schemas.openxmlformats.org/officeDocument/2006/relationships/hyperlink" Target="https://en.wikipedia.org/wiki/Assam" TargetMode="External"/><Relationship Id="rId9" Type="http://schemas.openxmlformats.org/officeDocument/2006/relationships/hyperlink" Target="https://en.wikipedia.org/wiki/Goa" TargetMode="External"/><Relationship Id="rId13" Type="http://schemas.openxmlformats.org/officeDocument/2006/relationships/hyperlink" Target="https://en.wikipedia.org/wiki/Jammu_and_Kashmir_(union_territory)" TargetMode="External"/><Relationship Id="rId18" Type="http://schemas.openxmlformats.org/officeDocument/2006/relationships/hyperlink" Target="https://en.wikipedia.org/wiki/Maharashtra" TargetMode="External"/><Relationship Id="rId39" Type="http://schemas.openxmlformats.org/officeDocument/2006/relationships/hyperlink" Target="https://en.wikipedia.org/wiki/Biha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248E-68F7-44FF-BAFA-DFA9D5904CFC}">
  <dimension ref="A1:AC49"/>
  <sheetViews>
    <sheetView tabSelected="1" topLeftCell="W1" workbookViewId="0">
      <selection activeCell="AA1" sqref="AA1"/>
    </sheetView>
  </sheetViews>
  <sheetFormatPr defaultRowHeight="12.75" x14ac:dyDescent="0.2"/>
  <cols>
    <col min="2" max="2" width="35" bestFit="1" customWidth="1"/>
    <col min="3" max="3" width="18.5" bestFit="1" customWidth="1"/>
    <col min="4" max="4" width="9.33203125" style="22" bestFit="1"/>
    <col min="5" max="5" width="13.1640625" style="22" bestFit="1" customWidth="1"/>
    <col min="6" max="6" width="11.83203125" style="22" bestFit="1" customWidth="1"/>
    <col min="7" max="7" width="13.1640625" style="22" bestFit="1" customWidth="1"/>
    <col min="8" max="8" width="14.1640625" style="22" bestFit="1" customWidth="1"/>
    <col min="9" max="9" width="12.83203125" style="22" bestFit="1" customWidth="1"/>
    <col min="10" max="10" width="19.5" style="22" customWidth="1"/>
    <col min="11" max="11" width="18" style="22" customWidth="1"/>
    <col min="12" max="12" width="24.33203125" style="22" customWidth="1"/>
    <col min="13" max="13" width="19" customWidth="1"/>
    <col min="14" max="14" width="15.33203125" customWidth="1"/>
    <col min="15" max="16" width="23.33203125" customWidth="1"/>
    <col min="17" max="17" width="14.6640625" customWidth="1"/>
    <col min="19" max="19" width="13.33203125" customWidth="1"/>
    <col min="20" max="20" width="15.83203125" customWidth="1"/>
    <col min="21" max="21" width="15.6640625" customWidth="1"/>
    <col min="22" max="22" width="13.33203125" customWidth="1"/>
    <col min="23" max="23" width="16.5" customWidth="1"/>
    <col min="24" max="24" width="13.1640625" customWidth="1"/>
    <col min="25" max="25" width="19.33203125" customWidth="1"/>
    <col min="26" max="26" width="15.33203125" customWidth="1"/>
    <col min="27" max="27" width="16.5" customWidth="1"/>
    <col min="29" max="29" width="15.5" customWidth="1"/>
  </cols>
  <sheetData>
    <row r="1" spans="1:29" s="30" customFormat="1" ht="51" x14ac:dyDescent="0.2">
      <c r="A1" s="54" t="s">
        <v>136</v>
      </c>
      <c r="B1" s="54" t="s">
        <v>134</v>
      </c>
      <c r="C1" s="74" t="s">
        <v>161</v>
      </c>
      <c r="D1" s="60" t="s">
        <v>159</v>
      </c>
      <c r="E1" s="54" t="s">
        <v>153</v>
      </c>
      <c r="F1" s="54" t="s">
        <v>154</v>
      </c>
      <c r="G1" s="54" t="s">
        <v>155</v>
      </c>
      <c r="H1" s="54" t="s">
        <v>162</v>
      </c>
      <c r="I1" s="54" t="s">
        <v>150</v>
      </c>
      <c r="J1" s="54" t="s">
        <v>151</v>
      </c>
      <c r="K1" s="54" t="s">
        <v>152</v>
      </c>
      <c r="L1" s="54" t="s">
        <v>163</v>
      </c>
      <c r="M1" s="57" t="s">
        <v>157</v>
      </c>
      <c r="N1" s="57" t="s">
        <v>158</v>
      </c>
      <c r="O1" s="58" t="s">
        <v>137</v>
      </c>
      <c r="P1" s="58" t="s">
        <v>140</v>
      </c>
      <c r="Q1" s="54" t="s">
        <v>141</v>
      </c>
      <c r="R1" s="54" t="s">
        <v>142</v>
      </c>
      <c r="S1" s="54" t="s">
        <v>143</v>
      </c>
      <c r="T1" s="57" t="s">
        <v>165</v>
      </c>
      <c r="U1" s="54" t="s">
        <v>145</v>
      </c>
      <c r="V1" s="54" t="s">
        <v>144</v>
      </c>
      <c r="W1" s="54" t="s">
        <v>146</v>
      </c>
      <c r="X1" s="54" t="s">
        <v>147</v>
      </c>
      <c r="Y1" s="54" t="s">
        <v>148</v>
      </c>
      <c r="Z1" s="54" t="s">
        <v>164</v>
      </c>
      <c r="AA1" s="57" t="s">
        <v>166</v>
      </c>
      <c r="AB1" s="30" t="s">
        <v>160</v>
      </c>
      <c r="AC1" s="58" t="s">
        <v>156</v>
      </c>
    </row>
    <row r="2" spans="1:29" x14ac:dyDescent="0.2">
      <c r="A2" s="54">
        <v>1</v>
      </c>
      <c r="B2" s="54" t="s">
        <v>81</v>
      </c>
      <c r="C2" s="74">
        <v>154233</v>
      </c>
      <c r="D2" s="61">
        <f>C2/16.161</f>
        <v>9543.5307221087787</v>
      </c>
      <c r="E2" s="54">
        <v>20919</v>
      </c>
      <c r="F2" s="54">
        <v>15519</v>
      </c>
      <c r="G2" s="54">
        <v>36438</v>
      </c>
      <c r="H2" s="54">
        <v>0.42590153136835174</v>
      </c>
      <c r="I2" s="54">
        <v>779306</v>
      </c>
      <c r="J2" s="54">
        <v>370048</v>
      </c>
      <c r="K2" s="54">
        <v>1149354</v>
      </c>
      <c r="L2" s="54">
        <v>0.32196172806637469</v>
      </c>
      <c r="M2" s="54">
        <v>68356</v>
      </c>
      <c r="N2" s="54">
        <f t="shared" ref="N2:N8" si="0">M2/16.161</f>
        <v>4229.6887568838556</v>
      </c>
      <c r="O2" s="56">
        <v>89100</v>
      </c>
      <c r="P2" s="53">
        <f>O2/16.161</f>
        <v>5513.2726935214405</v>
      </c>
      <c r="Q2" s="54">
        <v>29512</v>
      </c>
      <c r="R2" s="54">
        <f t="shared" ref="R2:R32" si="1">S2-Q2</f>
        <v>16113</v>
      </c>
      <c r="S2" s="54">
        <v>45625</v>
      </c>
      <c r="T2" s="54">
        <f>R2/S2</f>
        <v>0.35316164383561643</v>
      </c>
      <c r="U2" s="54">
        <v>154765</v>
      </c>
      <c r="V2" s="54">
        <v>283291</v>
      </c>
      <c r="W2" s="54">
        <f t="shared" ref="W2:W32" si="2">U2+V2</f>
        <v>438056</v>
      </c>
      <c r="X2" s="54">
        <v>623015</v>
      </c>
      <c r="Y2" s="54">
        <f t="shared" ref="Y2:Y32" si="3">W2+X2</f>
        <v>1061071</v>
      </c>
      <c r="Z2" s="54">
        <f t="shared" ref="Z2:Z32" si="4">W2/Y2</f>
        <v>0.41284324988619991</v>
      </c>
      <c r="AA2" s="54">
        <f>(D2-P2)/P2</f>
        <v>0.73101010101010067</v>
      </c>
      <c r="AB2">
        <f>(L2-Z2)</f>
        <v>-9.0881521819825228E-2</v>
      </c>
      <c r="AC2">
        <f>(H2-T2)</f>
        <v>7.2739887532735303E-2</v>
      </c>
    </row>
    <row r="3" spans="1:29" x14ac:dyDescent="0.2">
      <c r="A3" s="54">
        <v>2</v>
      </c>
      <c r="B3" s="54" t="s">
        <v>125</v>
      </c>
      <c r="C3" s="74">
        <v>108853</v>
      </c>
      <c r="D3" s="61">
        <f>C3/16.161</f>
        <v>6735.5361673163779</v>
      </c>
      <c r="E3" s="54">
        <v>2337858</v>
      </c>
      <c r="F3" s="54">
        <v>2262229</v>
      </c>
      <c r="G3" s="54">
        <v>4600087</v>
      </c>
      <c r="H3" s="54">
        <v>0.49177961199429487</v>
      </c>
      <c r="I3" s="54">
        <v>21745862</v>
      </c>
      <c r="J3" s="54">
        <v>84609259</v>
      </c>
      <c r="K3" s="54">
        <v>106355121</v>
      </c>
      <c r="L3" s="54">
        <v>0.79553535555659793</v>
      </c>
      <c r="M3" s="54">
        <v>38556</v>
      </c>
      <c r="N3" s="54">
        <f t="shared" si="0"/>
        <v>2385.7434564692776</v>
      </c>
      <c r="O3" s="56">
        <v>69000</v>
      </c>
      <c r="P3" s="53">
        <f t="shared" ref="P3:P38" si="5">O3/16.161</f>
        <v>4269.5377761277141</v>
      </c>
      <c r="Q3" s="54">
        <v>7198491</v>
      </c>
      <c r="R3" s="54">
        <f t="shared" si="1"/>
        <v>2397451</v>
      </c>
      <c r="S3" s="54">
        <v>9595942</v>
      </c>
      <c r="T3" s="54">
        <f t="shared" ref="T3:T38" si="6">R3/S3</f>
        <v>0.24984008865414151</v>
      </c>
      <c r="U3" s="54">
        <v>83303918</v>
      </c>
      <c r="V3" s="54">
        <v>48240075</v>
      </c>
      <c r="W3" s="54">
        <f t="shared" si="2"/>
        <v>131543993</v>
      </c>
      <c r="X3" s="54">
        <v>28765966</v>
      </c>
      <c r="Y3" s="54">
        <f t="shared" si="3"/>
        <v>160309959</v>
      </c>
      <c r="Z3" s="54">
        <f t="shared" si="4"/>
        <v>0.82056033087750957</v>
      </c>
      <c r="AA3" s="54">
        <f t="shared" ref="AA3:AA8" si="7">(D3-P3)/P3</f>
        <v>0.57757971014492759</v>
      </c>
      <c r="AB3">
        <f t="shared" ref="AB3:AB38" si="8">(L3-Z3)</f>
        <v>-2.5024975320911635E-2</v>
      </c>
      <c r="AC3">
        <f t="shared" ref="AC3:AC38" si="9">(H3-T3)</f>
        <v>0.24193952334015337</v>
      </c>
    </row>
    <row r="4" spans="1:29" x14ac:dyDescent="0.2">
      <c r="A4" s="54">
        <v>3</v>
      </c>
      <c r="B4" s="54" t="s">
        <v>82</v>
      </c>
      <c r="C4" s="74">
        <v>99570</v>
      </c>
      <c r="D4" s="61">
        <f t="shared" ref="D4:D38" si="10">C4/16.161</f>
        <v>6161.1286430295149</v>
      </c>
      <c r="E4" s="54">
        <v>332234</v>
      </c>
      <c r="F4" s="54">
        <v>6987</v>
      </c>
      <c r="G4" s="54">
        <v>339221</v>
      </c>
      <c r="H4" s="54">
        <v>2.0597191801215137E-2</v>
      </c>
      <c r="I4" s="54">
        <v>1472580</v>
      </c>
      <c r="J4" s="54">
        <v>1755</v>
      </c>
      <c r="K4" s="54">
        <v>1474335</v>
      </c>
      <c r="L4" s="54">
        <v>1.1903671824924458E-3</v>
      </c>
      <c r="M4" s="54">
        <v>35527</v>
      </c>
      <c r="N4" s="54">
        <f t="shared" si="0"/>
        <v>2198.3169358331784</v>
      </c>
      <c r="O4" s="56">
        <v>73540</v>
      </c>
      <c r="P4" s="53">
        <f t="shared" si="5"/>
        <v>4550.4609863251035</v>
      </c>
      <c r="Q4" s="54">
        <v>440532</v>
      </c>
      <c r="R4" s="54">
        <f t="shared" si="1"/>
        <v>23226</v>
      </c>
      <c r="S4" s="54">
        <v>463758</v>
      </c>
      <c r="T4" s="54">
        <f t="shared" si="6"/>
        <v>5.0082154917004129E-2</v>
      </c>
      <c r="U4" s="54">
        <v>523</v>
      </c>
      <c r="V4" s="54">
        <v>26870</v>
      </c>
      <c r="W4" s="54">
        <f t="shared" si="2"/>
        <v>27393</v>
      </c>
      <c r="X4" s="54">
        <v>1179922</v>
      </c>
      <c r="Y4" s="54">
        <f t="shared" si="3"/>
        <v>1207315</v>
      </c>
      <c r="Z4" s="54">
        <f t="shared" si="4"/>
        <v>2.2689190476387688E-2</v>
      </c>
      <c r="AA4" s="54">
        <f t="shared" si="7"/>
        <v>0.3539570301876529</v>
      </c>
      <c r="AB4">
        <f t="shared" si="8"/>
        <v>-2.1498823293895242E-2</v>
      </c>
      <c r="AC4">
        <f t="shared" si="9"/>
        <v>-2.9484963115788992E-2</v>
      </c>
    </row>
    <row r="5" spans="1:29" x14ac:dyDescent="0.2">
      <c r="A5" s="54">
        <v>4</v>
      </c>
      <c r="B5" s="54" t="s">
        <v>83</v>
      </c>
      <c r="C5" s="74">
        <v>59943</v>
      </c>
      <c r="D5" s="61">
        <f t="shared" si="10"/>
        <v>3709.1145349916465</v>
      </c>
      <c r="E5" s="54">
        <v>10140290</v>
      </c>
      <c r="F5" s="54">
        <v>768949</v>
      </c>
      <c r="G5" s="54">
        <v>10909239</v>
      </c>
      <c r="H5" s="54">
        <v>7.0486034818744006E-2</v>
      </c>
      <c r="I5" s="54">
        <v>33105572</v>
      </c>
      <c r="J5" s="54">
        <v>660071</v>
      </c>
      <c r="K5" s="54">
        <v>33765643</v>
      </c>
      <c r="L5" s="54">
        <v>1.9548598556230663E-2</v>
      </c>
      <c r="M5" s="54">
        <v>21741</v>
      </c>
      <c r="N5" s="54">
        <f t="shared" si="0"/>
        <v>1345.275663634676</v>
      </c>
      <c r="O5" s="56">
        <v>41142</v>
      </c>
      <c r="P5" s="53">
        <f t="shared" si="5"/>
        <v>2545.7583070354553</v>
      </c>
      <c r="Q5" s="54">
        <v>9911702</v>
      </c>
      <c r="R5" s="54">
        <f t="shared" si="1"/>
        <v>395902</v>
      </c>
      <c r="S5" s="54">
        <v>10307604</v>
      </c>
      <c r="T5" s="54">
        <f t="shared" si="6"/>
        <v>3.8408732038987918E-2</v>
      </c>
      <c r="U5" s="54">
        <v>16082</v>
      </c>
      <c r="V5" s="54">
        <v>999207</v>
      </c>
      <c r="W5" s="54">
        <f t="shared" si="2"/>
        <v>1015289</v>
      </c>
      <c r="X5" s="54">
        <v>18718209</v>
      </c>
      <c r="Y5" s="54">
        <f t="shared" si="3"/>
        <v>19733498</v>
      </c>
      <c r="Z5" s="54">
        <f t="shared" si="4"/>
        <v>5.1450026751465962E-2</v>
      </c>
      <c r="AA5" s="54">
        <f t="shared" si="7"/>
        <v>0.4569782703806331</v>
      </c>
      <c r="AB5">
        <f t="shared" si="8"/>
        <v>-3.1901428195235296E-2</v>
      </c>
      <c r="AC5">
        <f t="shared" si="9"/>
        <v>3.2077302779756088E-2</v>
      </c>
    </row>
    <row r="6" spans="1:29" x14ac:dyDescent="0.2">
      <c r="A6" s="54">
        <v>5</v>
      </c>
      <c r="B6" s="54" t="s">
        <v>84</v>
      </c>
      <c r="C6" s="74">
        <v>29092</v>
      </c>
      <c r="D6" s="61">
        <f t="shared" si="10"/>
        <v>1800.1361301899633</v>
      </c>
      <c r="E6" s="54">
        <v>11297513</v>
      </c>
      <c r="F6" s="54">
        <v>4100467</v>
      </c>
      <c r="G6" s="54">
        <v>15397980</v>
      </c>
      <c r="H6" s="54">
        <v>0.26629902104042219</v>
      </c>
      <c r="I6" s="54">
        <v>8274756</v>
      </c>
      <c r="J6" s="54">
        <v>7397543</v>
      </c>
      <c r="K6" s="54">
        <v>15672299</v>
      </c>
      <c r="L6" s="54">
        <v>0.47201390172558599</v>
      </c>
      <c r="M6" s="54">
        <v>13149</v>
      </c>
      <c r="N6" s="54">
        <f t="shared" si="0"/>
        <v>813.62539446816402</v>
      </c>
      <c r="O6" s="56">
        <v>21750</v>
      </c>
      <c r="P6" s="53">
        <f t="shared" si="5"/>
        <v>1345.8325598663448</v>
      </c>
      <c r="Q6" s="54">
        <v>8756401</v>
      </c>
      <c r="R6" s="54">
        <f t="shared" si="1"/>
        <v>3475122</v>
      </c>
      <c r="S6" s="54">
        <v>12231523</v>
      </c>
      <c r="T6" s="54">
        <f t="shared" si="6"/>
        <v>0.28411196218165147</v>
      </c>
      <c r="U6" s="54">
        <v>389386</v>
      </c>
      <c r="V6" s="54">
        <v>4622283</v>
      </c>
      <c r="W6" s="54">
        <f t="shared" si="2"/>
        <v>5011669</v>
      </c>
      <c r="X6" s="54">
        <v>7224050</v>
      </c>
      <c r="Y6" s="54">
        <f t="shared" si="3"/>
        <v>12235719</v>
      </c>
      <c r="Z6" s="54">
        <f t="shared" si="4"/>
        <v>0.40959333897746425</v>
      </c>
      <c r="AA6" s="54">
        <f t="shared" si="7"/>
        <v>0.33756321839080455</v>
      </c>
      <c r="AB6">
        <f t="shared" si="8"/>
        <v>6.2420562748121744E-2</v>
      </c>
      <c r="AC6">
        <f t="shared" si="9"/>
        <v>-1.7812941141229277E-2</v>
      </c>
    </row>
    <row r="7" spans="1:29" x14ac:dyDescent="0.2">
      <c r="A7" s="54">
        <v>6</v>
      </c>
      <c r="B7" s="54" t="s">
        <v>85</v>
      </c>
      <c r="C7" s="74">
        <v>227231</v>
      </c>
      <c r="D7" s="61">
        <f t="shared" si="10"/>
        <v>14060.454179815604</v>
      </c>
      <c r="E7" s="54">
        <v>4438</v>
      </c>
      <c r="F7" s="54">
        <v>9002</v>
      </c>
      <c r="G7" s="54">
        <v>13440</v>
      </c>
      <c r="H7" s="54">
        <v>0.66979166666666667</v>
      </c>
      <c r="I7" s="54">
        <v>2322</v>
      </c>
      <c r="J7" s="54">
        <v>41162</v>
      </c>
      <c r="K7" s="54">
        <v>43484</v>
      </c>
      <c r="L7" s="54">
        <v>0.94660104866157668</v>
      </c>
      <c r="M7" s="54">
        <v>80801</v>
      </c>
      <c r="N7" s="54">
        <f t="shared" si="0"/>
        <v>4999.7524905637019</v>
      </c>
      <c r="O7" s="56">
        <v>158967</v>
      </c>
      <c r="P7" s="53">
        <f t="shared" si="5"/>
        <v>9836.4581399665858</v>
      </c>
      <c r="Q7" s="54">
        <v>1734</v>
      </c>
      <c r="R7" s="54">
        <f t="shared" si="1"/>
        <v>7228</v>
      </c>
      <c r="S7" s="54">
        <v>8962</v>
      </c>
      <c r="T7" s="54">
        <f t="shared" si="6"/>
        <v>0.80651640258870783</v>
      </c>
      <c r="U7" s="54">
        <v>82011</v>
      </c>
      <c r="V7" s="54">
        <v>24122</v>
      </c>
      <c r="W7" s="54">
        <f t="shared" si="2"/>
        <v>106133</v>
      </c>
      <c r="X7" s="54">
        <v>1823</v>
      </c>
      <c r="Y7" s="54">
        <f t="shared" si="3"/>
        <v>107956</v>
      </c>
      <c r="Z7" s="54">
        <f t="shared" si="4"/>
        <v>0.98311349068138876</v>
      </c>
      <c r="AA7" s="54">
        <f t="shared" si="7"/>
        <v>0.42942245874930013</v>
      </c>
      <c r="AB7">
        <f t="shared" si="8"/>
        <v>-3.6512442019812075E-2</v>
      </c>
      <c r="AC7">
        <f t="shared" si="9"/>
        <v>-0.13672473592204115</v>
      </c>
    </row>
    <row r="8" spans="1:29" x14ac:dyDescent="0.2">
      <c r="A8" s="54">
        <v>7</v>
      </c>
      <c r="B8" s="54" t="s">
        <v>86</v>
      </c>
      <c r="C8" s="74">
        <v>75438</v>
      </c>
      <c r="D8" s="61">
        <f t="shared" si="10"/>
        <v>4667.9042138481527</v>
      </c>
      <c r="E8" s="54">
        <v>9716929</v>
      </c>
      <c r="F8" s="54">
        <v>267025</v>
      </c>
      <c r="G8" s="54">
        <v>9983954</v>
      </c>
      <c r="H8" s="54">
        <v>2.6745415694022629E-2</v>
      </c>
      <c r="I8" s="54">
        <v>8388853</v>
      </c>
      <c r="J8" s="54">
        <v>10123882</v>
      </c>
      <c r="K8" s="54">
        <v>18512735</v>
      </c>
      <c r="L8" s="54">
        <v>0.54686041797713847</v>
      </c>
      <c r="M8" s="54">
        <v>27163</v>
      </c>
      <c r="N8" s="54">
        <f t="shared" si="0"/>
        <v>1680.7747045356102</v>
      </c>
      <c r="O8" s="56">
        <v>55177</v>
      </c>
      <c r="P8" s="53">
        <f t="shared" si="5"/>
        <v>3414.2070416434622</v>
      </c>
      <c r="Q8" s="54">
        <v>9636737</v>
      </c>
      <c r="R8" s="54">
        <f t="shared" si="1"/>
        <v>178159</v>
      </c>
      <c r="S8" s="54">
        <v>9814896</v>
      </c>
      <c r="T8" s="54">
        <f t="shared" si="6"/>
        <v>1.8151898909575814E-2</v>
      </c>
      <c r="U8" s="54">
        <v>5478250</v>
      </c>
      <c r="V8" s="54">
        <v>7533455</v>
      </c>
      <c r="W8" s="54">
        <f t="shared" si="2"/>
        <v>13011705</v>
      </c>
      <c r="X8" s="54">
        <v>6050309</v>
      </c>
      <c r="Y8" s="54">
        <f t="shared" si="3"/>
        <v>19062014</v>
      </c>
      <c r="Z8" s="54">
        <f t="shared" si="4"/>
        <v>0.68259864881014143</v>
      </c>
      <c r="AA8" s="54">
        <f t="shared" si="7"/>
        <v>0.36720010149156362</v>
      </c>
      <c r="AB8">
        <f t="shared" si="8"/>
        <v>-0.13573823083300296</v>
      </c>
      <c r="AC8">
        <f t="shared" si="9"/>
        <v>8.5935167844468155E-3</v>
      </c>
    </row>
    <row r="9" spans="1:29" x14ac:dyDescent="0.2">
      <c r="A9" s="54">
        <v>8</v>
      </c>
      <c r="B9" s="54" t="s">
        <v>87</v>
      </c>
      <c r="C9" s="74"/>
      <c r="D9" s="61"/>
      <c r="E9" s="54">
        <v>38566</v>
      </c>
      <c r="F9" s="54">
        <v>1170</v>
      </c>
      <c r="G9" s="54">
        <v>39736</v>
      </c>
      <c r="H9" s="54">
        <v>2.9444332595127843E-2</v>
      </c>
      <c r="I9" s="54">
        <v>87883</v>
      </c>
      <c r="J9" s="54">
        <v>141</v>
      </c>
      <c r="K9" s="54">
        <v>88024</v>
      </c>
      <c r="L9" s="54">
        <v>1.6018358629464691E-3</v>
      </c>
      <c r="M9" s="54"/>
      <c r="N9" s="54"/>
      <c r="P9" s="53"/>
      <c r="Q9" s="54">
        <v>41170</v>
      </c>
      <c r="R9" s="54">
        <f t="shared" si="1"/>
        <v>700</v>
      </c>
      <c r="S9" s="54">
        <v>41870</v>
      </c>
      <c r="T9" s="54">
        <f t="shared" si="6"/>
        <v>1.6718414139001672E-2</v>
      </c>
      <c r="U9" s="54">
        <v>0</v>
      </c>
      <c r="V9" s="54">
        <v>0</v>
      </c>
      <c r="W9" s="54">
        <f t="shared" si="2"/>
        <v>0</v>
      </c>
      <c r="X9" s="54">
        <v>79673</v>
      </c>
      <c r="Y9" s="54">
        <f t="shared" si="3"/>
        <v>79673</v>
      </c>
      <c r="Z9" s="54">
        <f t="shared" si="4"/>
        <v>0</v>
      </c>
      <c r="AA9" s="54"/>
      <c r="AB9">
        <f t="shared" si="8"/>
        <v>1.6018358629464691E-3</v>
      </c>
      <c r="AC9">
        <f t="shared" si="9"/>
        <v>1.2725918456126171E-2</v>
      </c>
    </row>
    <row r="10" spans="1:29" x14ac:dyDescent="0.2">
      <c r="A10" s="54">
        <v>9</v>
      </c>
      <c r="B10" s="54" t="s">
        <v>88</v>
      </c>
      <c r="C10" s="74"/>
      <c r="D10" s="61"/>
      <c r="E10" s="54">
        <v>1596</v>
      </c>
      <c r="F10" s="54">
        <v>244</v>
      </c>
      <c r="G10" s="54">
        <v>1840</v>
      </c>
      <c r="H10" s="54">
        <v>0.13260869565217392</v>
      </c>
      <c r="I10" s="54">
        <v>18086</v>
      </c>
      <c r="J10" s="54">
        <v>18</v>
      </c>
      <c r="K10" s="54">
        <v>18104</v>
      </c>
      <c r="L10" s="54">
        <v>9.9425541316836051E-4</v>
      </c>
      <c r="M10" s="54"/>
      <c r="N10" s="54"/>
      <c r="P10" s="53"/>
      <c r="Q10" s="54">
        <v>1955</v>
      </c>
      <c r="R10" s="54">
        <f t="shared" si="1"/>
        <v>141</v>
      </c>
      <c r="S10" s="54">
        <v>2096</v>
      </c>
      <c r="T10" s="54">
        <f t="shared" si="6"/>
        <v>6.7270992366412208E-2</v>
      </c>
      <c r="U10" s="54">
        <v>0</v>
      </c>
      <c r="V10" s="54">
        <v>0</v>
      </c>
      <c r="W10" s="54">
        <f t="shared" si="2"/>
        <v>0</v>
      </c>
      <c r="X10" s="54">
        <v>27200</v>
      </c>
      <c r="Y10" s="54">
        <f t="shared" si="3"/>
        <v>27200</v>
      </c>
      <c r="Z10" s="54">
        <f t="shared" si="4"/>
        <v>0</v>
      </c>
      <c r="AA10" s="54"/>
      <c r="AB10">
        <f t="shared" si="8"/>
        <v>9.9425541316836051E-4</v>
      </c>
      <c r="AC10">
        <f t="shared" si="9"/>
        <v>6.5337703285761717E-2</v>
      </c>
    </row>
    <row r="11" spans="1:29" x14ac:dyDescent="0.2">
      <c r="A11" s="54">
        <v>25</v>
      </c>
      <c r="B11" s="54" t="s">
        <v>46</v>
      </c>
      <c r="C11" s="74">
        <v>257597</v>
      </c>
      <c r="D11" s="61">
        <f t="shared" si="10"/>
        <v>15939.422065466244</v>
      </c>
      <c r="E11" s="54">
        <v>25446</v>
      </c>
      <c r="F11" s="54">
        <v>60987</v>
      </c>
      <c r="G11" s="54">
        <v>86433</v>
      </c>
      <c r="H11" s="54">
        <v>0.70559855610704247</v>
      </c>
      <c r="I11" s="54">
        <v>37151</v>
      </c>
      <c r="J11" s="54">
        <v>4203</v>
      </c>
      <c r="K11" s="54">
        <v>41354</v>
      </c>
      <c r="L11" s="54">
        <v>0.1016346665376989</v>
      </c>
      <c r="M11" s="54">
        <v>106677</v>
      </c>
      <c r="N11" s="54">
        <f t="shared" ref="N11:N19" si="11">M11/16.161</f>
        <v>6600.8910339706699</v>
      </c>
      <c r="O11" s="56">
        <v>185001</v>
      </c>
      <c r="P11" s="53">
        <f t="shared" si="5"/>
        <v>11447.373306107294</v>
      </c>
      <c r="Q11" s="54">
        <v>25446</v>
      </c>
      <c r="R11" s="54">
        <f t="shared" si="1"/>
        <v>60987</v>
      </c>
      <c r="S11" s="54">
        <v>86433</v>
      </c>
      <c r="T11" s="54">
        <f t="shared" si="6"/>
        <v>0.70559855610704247</v>
      </c>
      <c r="U11" s="54">
        <v>10</v>
      </c>
      <c r="V11" s="54">
        <v>4193</v>
      </c>
      <c r="W11" s="54">
        <f t="shared" si="2"/>
        <v>4203</v>
      </c>
      <c r="X11" s="54">
        <v>37151</v>
      </c>
      <c r="Y11" s="54">
        <f t="shared" si="3"/>
        <v>41354</v>
      </c>
      <c r="Z11" s="54">
        <f>W11/Y11</f>
        <v>0.1016346665376989</v>
      </c>
      <c r="AA11" s="54">
        <f t="shared" ref="AA11:AA38" si="12">(D11-P11)/P11</f>
        <v>0.39240868968275844</v>
      </c>
      <c r="AB11">
        <f t="shared" si="8"/>
        <v>0</v>
      </c>
      <c r="AC11">
        <f t="shared" si="9"/>
        <v>0</v>
      </c>
    </row>
    <row r="12" spans="1:29" x14ac:dyDescent="0.2">
      <c r="A12" s="54">
        <v>10</v>
      </c>
      <c r="B12" s="54" t="s">
        <v>89</v>
      </c>
      <c r="C12" s="74">
        <v>308753</v>
      </c>
      <c r="D12" s="61">
        <f t="shared" si="10"/>
        <v>19104.820246271887</v>
      </c>
      <c r="E12" s="54">
        <v>32718</v>
      </c>
      <c r="F12" s="54">
        <v>27529</v>
      </c>
      <c r="G12" s="54">
        <v>60247</v>
      </c>
      <c r="H12" s="54">
        <v>0.45693561505137187</v>
      </c>
      <c r="I12" s="54">
        <v>144204</v>
      </c>
      <c r="J12" s="54">
        <v>203561</v>
      </c>
      <c r="K12" s="54">
        <v>347765</v>
      </c>
      <c r="L12" s="54">
        <v>0.585340675456127</v>
      </c>
      <c r="M12" s="54">
        <v>129397</v>
      </c>
      <c r="N12" s="54">
        <f t="shared" si="11"/>
        <v>8006.7446321390998</v>
      </c>
      <c r="O12" s="56">
        <v>259444</v>
      </c>
      <c r="P12" s="53">
        <f t="shared" si="5"/>
        <v>16053.709547676504</v>
      </c>
      <c r="Q12" s="54">
        <v>39954</v>
      </c>
      <c r="R12" s="54">
        <f t="shared" si="1"/>
        <v>17526</v>
      </c>
      <c r="S12" s="54">
        <v>57480</v>
      </c>
      <c r="T12" s="54">
        <f t="shared" si="6"/>
        <v>0.30490605427974948</v>
      </c>
      <c r="U12" s="54">
        <v>83797</v>
      </c>
      <c r="V12" s="54">
        <v>76868</v>
      </c>
      <c r="W12" s="54">
        <f t="shared" si="2"/>
        <v>160665</v>
      </c>
      <c r="X12" s="54">
        <v>130625</v>
      </c>
      <c r="Y12" s="54">
        <f t="shared" si="3"/>
        <v>291290</v>
      </c>
      <c r="Z12" s="54">
        <f t="shared" si="4"/>
        <v>0.55156373373613921</v>
      </c>
      <c r="AA12" s="54">
        <f t="shared" si="12"/>
        <v>0.19005642836218986</v>
      </c>
      <c r="AB12">
        <f t="shared" si="8"/>
        <v>3.3776941719987796E-2</v>
      </c>
      <c r="AC12">
        <f t="shared" si="9"/>
        <v>0.15202956077162239</v>
      </c>
    </row>
    <row r="13" spans="1:29" x14ac:dyDescent="0.2">
      <c r="A13" s="54">
        <v>11</v>
      </c>
      <c r="B13" s="54" t="s">
        <v>90</v>
      </c>
      <c r="C13" s="74">
        <v>154887</v>
      </c>
      <c r="D13" s="61">
        <f t="shared" si="10"/>
        <v>9583.9985149433815</v>
      </c>
      <c r="E13" s="54">
        <v>6226448</v>
      </c>
      <c r="F13" s="54">
        <v>3407189</v>
      </c>
      <c r="G13" s="54">
        <v>9633637</v>
      </c>
      <c r="H13" s="54">
        <v>0.35367629068855305</v>
      </c>
      <c r="I13" s="54">
        <v>4192137</v>
      </c>
      <c r="J13" s="54">
        <v>17547530</v>
      </c>
      <c r="K13" s="54">
        <v>21739667</v>
      </c>
      <c r="L13" s="54">
        <v>0.80716645751749561</v>
      </c>
      <c r="M13" s="54">
        <v>56634</v>
      </c>
      <c r="N13" s="54">
        <f t="shared" si="11"/>
        <v>3504.362353814739</v>
      </c>
      <c r="O13" s="56">
        <v>87481</v>
      </c>
      <c r="P13" s="53">
        <f t="shared" si="5"/>
        <v>5413.093249180125</v>
      </c>
      <c r="Q13" s="54">
        <v>8057250</v>
      </c>
      <c r="R13" s="54">
        <f t="shared" si="1"/>
        <v>1926703</v>
      </c>
      <c r="S13" s="54">
        <v>9983953</v>
      </c>
      <c r="T13" s="54">
        <f t="shared" si="6"/>
        <v>0.19297997496582767</v>
      </c>
      <c r="U13" s="54">
        <v>4544604</v>
      </c>
      <c r="V13" s="54">
        <v>4188608</v>
      </c>
      <c r="W13" s="54">
        <f t="shared" si="2"/>
        <v>8733212</v>
      </c>
      <c r="X13" s="54">
        <v>4826621</v>
      </c>
      <c r="Y13" s="54">
        <f t="shared" si="3"/>
        <v>13559833</v>
      </c>
      <c r="Z13" s="54">
        <f t="shared" si="4"/>
        <v>0.64405011477648733</v>
      </c>
      <c r="AA13" s="54">
        <f t="shared" si="12"/>
        <v>0.77052159897577743</v>
      </c>
      <c r="AB13">
        <f t="shared" si="8"/>
        <v>0.16311634274100828</v>
      </c>
      <c r="AC13">
        <f t="shared" si="9"/>
        <v>0.16069631572272539</v>
      </c>
    </row>
    <row r="14" spans="1:29" x14ac:dyDescent="0.2">
      <c r="A14" s="54">
        <v>12</v>
      </c>
      <c r="B14" s="54" t="s">
        <v>91</v>
      </c>
      <c r="C14" s="74">
        <v>169604</v>
      </c>
      <c r="D14" s="61">
        <f t="shared" si="10"/>
        <v>10494.647608440071</v>
      </c>
      <c r="E14" s="54">
        <v>949541</v>
      </c>
      <c r="F14" s="54">
        <v>979141</v>
      </c>
      <c r="G14" s="54">
        <v>1928682</v>
      </c>
      <c r="H14" s="54">
        <v>0.5076736341190512</v>
      </c>
      <c r="I14" s="54">
        <v>413053</v>
      </c>
      <c r="J14" s="54">
        <v>45307263</v>
      </c>
      <c r="K14" s="54">
        <v>45720316</v>
      </c>
      <c r="L14" s="54">
        <v>0.99096565736772246</v>
      </c>
      <c r="M14" s="54">
        <v>61716</v>
      </c>
      <c r="N14" s="54">
        <f t="shared" si="11"/>
        <v>3818.8230926304063</v>
      </c>
      <c r="O14" s="56">
        <v>106085</v>
      </c>
      <c r="P14" s="53">
        <f t="shared" si="5"/>
        <v>6564.2596373986753</v>
      </c>
      <c r="Q14" s="54">
        <v>812013</v>
      </c>
      <c r="R14" s="54">
        <f t="shared" si="1"/>
        <v>996103</v>
      </c>
      <c r="S14" s="54">
        <v>1808116</v>
      </c>
      <c r="T14" s="54">
        <f t="shared" si="6"/>
        <v>0.55090657900267459</v>
      </c>
      <c r="U14" s="54">
        <v>20499007</v>
      </c>
      <c r="V14" s="54">
        <v>21279002</v>
      </c>
      <c r="W14" s="54">
        <f t="shared" si="2"/>
        <v>41778009</v>
      </c>
      <c r="X14" s="54">
        <v>227015</v>
      </c>
      <c r="Y14" s="54">
        <f t="shared" si="3"/>
        <v>42005024</v>
      </c>
      <c r="Z14" s="54">
        <f t="shared" si="4"/>
        <v>0.9945955274302426</v>
      </c>
      <c r="AA14" s="54">
        <f t="shared" si="12"/>
        <v>0.59875571475703449</v>
      </c>
      <c r="AB14">
        <f t="shared" si="8"/>
        <v>-3.6298700625201352E-3</v>
      </c>
      <c r="AC14">
        <f t="shared" si="9"/>
        <v>-4.3232944883623392E-2</v>
      </c>
    </row>
    <row r="15" spans="1:29" x14ac:dyDescent="0.2">
      <c r="A15" s="54">
        <v>13</v>
      </c>
      <c r="B15" s="54" t="s">
        <v>92</v>
      </c>
      <c r="C15" s="74">
        <v>136292</v>
      </c>
      <c r="D15" s="61">
        <f t="shared" si="10"/>
        <v>8433.3890229565004</v>
      </c>
      <c r="E15" s="54">
        <v>759082</v>
      </c>
      <c r="F15" s="54">
        <v>1068935</v>
      </c>
      <c r="G15" s="54">
        <v>1828017</v>
      </c>
      <c r="H15" s="54">
        <v>0.58475112649390026</v>
      </c>
      <c r="I15" s="54">
        <v>310413</v>
      </c>
      <c r="J15" s="54">
        <v>991475</v>
      </c>
      <c r="K15" s="54">
        <v>1301888</v>
      </c>
      <c r="L15" s="54">
        <v>0.76156704724215907</v>
      </c>
      <c r="M15" s="54">
        <v>49203</v>
      </c>
      <c r="N15" s="54">
        <f t="shared" si="11"/>
        <v>3044.5516985335062</v>
      </c>
      <c r="O15" s="56">
        <v>87721</v>
      </c>
      <c r="P15" s="53">
        <f t="shared" si="5"/>
        <v>5427.9438153579604</v>
      </c>
      <c r="Q15" s="54">
        <v>1165331</v>
      </c>
      <c r="R15" s="54">
        <f t="shared" si="1"/>
        <v>983928</v>
      </c>
      <c r="S15" s="54">
        <v>2149259</v>
      </c>
      <c r="T15" s="54">
        <f t="shared" si="6"/>
        <v>0.45779871109065962</v>
      </c>
      <c r="U15" s="54">
        <v>220068</v>
      </c>
      <c r="V15" s="54">
        <v>494790</v>
      </c>
      <c r="W15" s="54">
        <f t="shared" si="2"/>
        <v>714858</v>
      </c>
      <c r="X15" s="54">
        <v>253662</v>
      </c>
      <c r="Y15" s="54">
        <f t="shared" si="3"/>
        <v>968520</v>
      </c>
      <c r="Z15" s="54">
        <f t="shared" si="4"/>
        <v>0.7380931730888366</v>
      </c>
      <c r="AA15" s="54">
        <f t="shared" si="12"/>
        <v>0.55369865824603015</v>
      </c>
      <c r="AB15">
        <f t="shared" si="8"/>
        <v>2.3473874153322472E-2</v>
      </c>
      <c r="AC15">
        <f t="shared" si="9"/>
        <v>0.12695241540324065</v>
      </c>
    </row>
    <row r="16" spans="1:29" x14ac:dyDescent="0.2">
      <c r="A16" s="54">
        <v>14</v>
      </c>
      <c r="B16" s="54" t="s">
        <v>93</v>
      </c>
      <c r="C16" s="74">
        <v>69183</v>
      </c>
      <c r="D16" s="61">
        <f t="shared" si="10"/>
        <v>4280.8613328383144</v>
      </c>
      <c r="E16" s="54">
        <v>1096013</v>
      </c>
      <c r="F16" s="54">
        <v>1443227</v>
      </c>
      <c r="G16" s="54">
        <v>2539240</v>
      </c>
      <c r="H16" s="54">
        <v>0.56836966966493907</v>
      </c>
      <c r="I16" s="54">
        <v>2261036</v>
      </c>
      <c r="J16" s="54">
        <v>5026828</v>
      </c>
      <c r="K16" s="54">
        <v>7287864</v>
      </c>
      <c r="L16" s="54">
        <v>0.68975326652637869</v>
      </c>
      <c r="M16" s="54">
        <v>28790</v>
      </c>
      <c r="N16" s="54">
        <f t="shared" si="11"/>
        <v>1781.4491677495203</v>
      </c>
      <c r="O16" s="56">
        <v>51775</v>
      </c>
      <c r="P16" s="53">
        <f t="shared" si="5"/>
        <v>3203.7002660726439</v>
      </c>
      <c r="Q16" s="54">
        <v>1328639</v>
      </c>
      <c r="R16" s="54">
        <f t="shared" si="1"/>
        <v>1469687</v>
      </c>
      <c r="S16" s="54">
        <v>2798326</v>
      </c>
      <c r="T16" s="54">
        <f t="shared" si="6"/>
        <v>0.52520221017851387</v>
      </c>
      <c r="U16" s="54">
        <v>132627</v>
      </c>
      <c r="V16" s="54">
        <v>4813215</v>
      </c>
      <c r="W16" s="54">
        <f t="shared" si="2"/>
        <v>4945842</v>
      </c>
      <c r="X16" s="54">
        <v>3188505</v>
      </c>
      <c r="Y16" s="54">
        <f t="shared" si="3"/>
        <v>8134347</v>
      </c>
      <c r="Z16" s="54">
        <f t="shared" si="4"/>
        <v>0.60801954969464667</v>
      </c>
      <c r="AA16" s="54">
        <f t="shared" si="12"/>
        <v>0.33622404635441822</v>
      </c>
      <c r="AB16">
        <f t="shared" si="8"/>
        <v>8.1733716831732028E-2</v>
      </c>
      <c r="AC16">
        <f t="shared" si="9"/>
        <v>4.3167459486425197E-2</v>
      </c>
    </row>
    <row r="17" spans="1:29" x14ac:dyDescent="0.2">
      <c r="A17" s="54">
        <v>15</v>
      </c>
      <c r="B17" s="54" t="s">
        <v>94</v>
      </c>
      <c r="C17" s="74">
        <v>56133</v>
      </c>
      <c r="D17" s="61">
        <f t="shared" si="10"/>
        <v>3473.361796918507</v>
      </c>
      <c r="E17" s="54">
        <v>10596859</v>
      </c>
      <c r="F17" s="54">
        <v>626193</v>
      </c>
      <c r="G17" s="54">
        <v>11223052</v>
      </c>
      <c r="H17" s="54">
        <v>5.5795250703641039E-2</v>
      </c>
      <c r="I17" s="54">
        <v>18809688</v>
      </c>
      <c r="J17" s="54">
        <v>4194894</v>
      </c>
      <c r="K17" s="54">
        <v>23004582</v>
      </c>
      <c r="L17" s="54">
        <v>0.18235036828750029</v>
      </c>
      <c r="M17" s="54">
        <v>25265</v>
      </c>
      <c r="N17" s="54">
        <f t="shared" si="11"/>
        <v>1563.331477012561</v>
      </c>
      <c r="O17" s="56">
        <v>41254</v>
      </c>
      <c r="P17" s="53">
        <f t="shared" si="5"/>
        <v>2552.6885712517787</v>
      </c>
      <c r="Q17" s="54">
        <v>8473910</v>
      </c>
      <c r="R17" s="54">
        <f t="shared" si="1"/>
        <v>256173</v>
      </c>
      <c r="S17" s="54">
        <v>8730083</v>
      </c>
      <c r="T17" s="54">
        <f t="shared" si="6"/>
        <v>2.9343707270595251E-2</v>
      </c>
      <c r="U17" s="54">
        <v>109277</v>
      </c>
      <c r="V17" s="54">
        <v>2415204</v>
      </c>
      <c r="W17" s="54">
        <f t="shared" si="2"/>
        <v>2524481</v>
      </c>
      <c r="X17" s="54">
        <v>10362270</v>
      </c>
      <c r="Y17" s="54">
        <f t="shared" si="3"/>
        <v>12886751</v>
      </c>
      <c r="Z17" s="54">
        <f t="shared" si="4"/>
        <v>0.19589739880905591</v>
      </c>
      <c r="AA17" s="54">
        <f t="shared" si="12"/>
        <v>0.3606680564308915</v>
      </c>
      <c r="AB17">
        <f t="shared" si="8"/>
        <v>-1.354703052155562E-2</v>
      </c>
      <c r="AC17">
        <f t="shared" si="9"/>
        <v>2.6451543433045788E-2</v>
      </c>
    </row>
    <row r="18" spans="1:29" x14ac:dyDescent="0.2">
      <c r="A18" s="54">
        <v>16</v>
      </c>
      <c r="B18" s="54" t="s">
        <v>95</v>
      </c>
      <c r="C18" s="74">
        <v>149024</v>
      </c>
      <c r="D18" s="61">
        <f t="shared" si="10"/>
        <v>9221.2115586906748</v>
      </c>
      <c r="E18" s="54">
        <v>4560842</v>
      </c>
      <c r="F18" s="54">
        <v>3908162</v>
      </c>
      <c r="G18" s="54">
        <v>8469004</v>
      </c>
      <c r="H18" s="54">
        <v>0.46146654317319957</v>
      </c>
      <c r="I18" s="54">
        <v>10981829</v>
      </c>
      <c r="J18" s="54">
        <v>48418812</v>
      </c>
      <c r="K18" s="54">
        <v>59400641</v>
      </c>
      <c r="L18" s="54">
        <v>0.8151227189619048</v>
      </c>
      <c r="M18" s="54">
        <v>41492</v>
      </c>
      <c r="N18" s="54">
        <f t="shared" si="11"/>
        <v>2567.4153827114656</v>
      </c>
      <c r="O18" s="56">
        <v>90263</v>
      </c>
      <c r="P18" s="53">
        <f t="shared" si="5"/>
        <v>5585.2360621248681</v>
      </c>
      <c r="Q18" s="54">
        <v>6603967</v>
      </c>
      <c r="R18" s="54">
        <f t="shared" si="1"/>
        <v>2912517</v>
      </c>
      <c r="S18" s="54">
        <v>9516484</v>
      </c>
      <c r="T18" s="54">
        <f t="shared" si="6"/>
        <v>0.30604969230232509</v>
      </c>
      <c r="U18" s="54">
        <v>15670171</v>
      </c>
      <c r="V18" s="54">
        <v>27558116</v>
      </c>
      <c r="W18" s="54">
        <f t="shared" si="2"/>
        <v>43228287</v>
      </c>
      <c r="X18" s="54">
        <v>9660326</v>
      </c>
      <c r="Y18" s="54">
        <f t="shared" si="3"/>
        <v>52888613</v>
      </c>
      <c r="Z18" s="54">
        <f t="shared" si="4"/>
        <v>0.81734582451613924</v>
      </c>
      <c r="AA18" s="54">
        <f>(D18-P18)/P18</f>
        <v>0.65099764022910833</v>
      </c>
      <c r="AB18">
        <f t="shared" si="8"/>
        <v>-2.2231055542344391E-3</v>
      </c>
      <c r="AC18">
        <f t="shared" si="9"/>
        <v>0.15541685087087448</v>
      </c>
    </row>
    <row r="19" spans="1:29" x14ac:dyDescent="0.2">
      <c r="A19" s="54">
        <v>17</v>
      </c>
      <c r="B19" s="54" t="s">
        <v>96</v>
      </c>
      <c r="C19" s="74">
        <v>147347</v>
      </c>
      <c r="D19" s="61">
        <f t="shared" si="10"/>
        <v>9117.4432275230483</v>
      </c>
      <c r="E19" s="54">
        <v>82692</v>
      </c>
      <c r="F19" s="54">
        <v>1259304</v>
      </c>
      <c r="G19" s="54">
        <v>1341996</v>
      </c>
      <c r="H19" s="54">
        <v>0.93838133645703858</v>
      </c>
      <c r="I19" s="54">
        <v>13260322</v>
      </c>
      <c r="J19" s="54">
        <v>13905284</v>
      </c>
      <c r="K19" s="54">
        <v>27165606</v>
      </c>
      <c r="L19" s="54">
        <v>0.51187092973372283</v>
      </c>
      <c r="M19" s="54">
        <v>52808</v>
      </c>
      <c r="N19" s="54">
        <f t="shared" si="11"/>
        <v>3267.619577996411</v>
      </c>
      <c r="O19" s="56">
        <v>97912</v>
      </c>
      <c r="P19" s="53">
        <f t="shared" si="5"/>
        <v>6058.5359816843011</v>
      </c>
      <c r="Q19" s="54">
        <v>77045</v>
      </c>
      <c r="R19" s="54">
        <f t="shared" si="1"/>
        <v>1251582</v>
      </c>
      <c r="S19" s="54">
        <v>1328627</v>
      </c>
      <c r="T19" s="54">
        <f t="shared" si="6"/>
        <v>0.94201156532269781</v>
      </c>
      <c r="U19" s="54">
        <v>852775</v>
      </c>
      <c r="V19" s="54">
        <v>11837612</v>
      </c>
      <c r="W19" s="54">
        <f t="shared" si="2"/>
        <v>12690387</v>
      </c>
      <c r="X19" s="54">
        <v>9020749</v>
      </c>
      <c r="Y19" s="54">
        <f t="shared" si="3"/>
        <v>21711136</v>
      </c>
      <c r="Z19" s="54">
        <f t="shared" si="4"/>
        <v>0.58451050189174814</v>
      </c>
      <c r="AA19" s="54">
        <f t="shared" si="12"/>
        <v>0.50489214805131133</v>
      </c>
      <c r="AB19">
        <f t="shared" si="8"/>
        <v>-7.2639572158025301E-2</v>
      </c>
      <c r="AC19">
        <f t="shared" si="9"/>
        <v>-3.6302288656592241E-3</v>
      </c>
    </row>
    <row r="20" spans="1:29" x14ac:dyDescent="0.2">
      <c r="A20" s="54">
        <v>18</v>
      </c>
      <c r="B20" s="54" t="s">
        <v>97</v>
      </c>
      <c r="C20" s="74"/>
      <c r="D20" s="61"/>
      <c r="E20" s="54">
        <v>1297</v>
      </c>
      <c r="F20" s="54">
        <v>1196</v>
      </c>
      <c r="G20" s="54">
        <v>2493</v>
      </c>
      <c r="H20" s="54">
        <v>0.47974328118732451</v>
      </c>
      <c r="I20" s="54">
        <v>113546</v>
      </c>
      <c r="J20" s="54">
        <v>98307</v>
      </c>
      <c r="K20" s="54">
        <v>211853</v>
      </c>
      <c r="L20" s="54">
        <v>0.46403402359183016</v>
      </c>
      <c r="M20" s="54"/>
      <c r="N20" s="54"/>
      <c r="P20" s="53"/>
      <c r="Q20" s="54">
        <v>2257</v>
      </c>
      <c r="R20" s="54">
        <f t="shared" si="1"/>
        <v>842</v>
      </c>
      <c r="S20" s="54">
        <v>3099</v>
      </c>
      <c r="T20" s="54">
        <f t="shared" si="6"/>
        <v>0.2717005485640529</v>
      </c>
      <c r="U20" s="54">
        <v>11193</v>
      </c>
      <c r="V20" s="54">
        <v>14732</v>
      </c>
      <c r="W20" s="54">
        <f t="shared" si="2"/>
        <v>25925</v>
      </c>
      <c r="X20" s="54">
        <v>136602</v>
      </c>
      <c r="Y20" s="54">
        <f t="shared" si="3"/>
        <v>162527</v>
      </c>
      <c r="Z20" s="54">
        <f t="shared" si="4"/>
        <v>0.15951195801313012</v>
      </c>
      <c r="AA20" s="54"/>
      <c r="AB20">
        <f t="shared" si="8"/>
        <v>0.30452206557870004</v>
      </c>
      <c r="AC20">
        <f t="shared" si="9"/>
        <v>0.20804273262327161</v>
      </c>
    </row>
    <row r="21" spans="1:29" x14ac:dyDescent="0.2">
      <c r="A21" s="54">
        <v>19</v>
      </c>
      <c r="B21" s="54" t="s">
        <v>98</v>
      </c>
      <c r="C21" s="74">
        <v>59005</v>
      </c>
      <c r="D21" s="61">
        <f t="shared" si="10"/>
        <v>3651.0735721799392</v>
      </c>
      <c r="E21" s="54">
        <v>17055853</v>
      </c>
      <c r="F21" s="54">
        <v>1694975</v>
      </c>
      <c r="G21" s="54">
        <v>18750828</v>
      </c>
      <c r="H21" s="54">
        <v>9.0394674837825831E-2</v>
      </c>
      <c r="I21" s="54">
        <v>9386870</v>
      </c>
      <c r="J21" s="54">
        <v>7198087</v>
      </c>
      <c r="K21" s="54">
        <v>16584957</v>
      </c>
      <c r="L21" s="54">
        <v>0.43401300347055466</v>
      </c>
      <c r="M21" s="54">
        <v>23272</v>
      </c>
      <c r="N21" s="54">
        <f t="shared" ref="N21:N38" si="13">M21/16.161</f>
        <v>1440.0099003774517</v>
      </c>
      <c r="O21" s="56">
        <v>38497</v>
      </c>
      <c r="P21" s="53">
        <f t="shared" si="5"/>
        <v>2382.092692283893</v>
      </c>
      <c r="Q21" s="54">
        <v>18761389</v>
      </c>
      <c r="R21" s="54">
        <f t="shared" si="1"/>
        <v>840977</v>
      </c>
      <c r="S21" s="54">
        <v>19602366</v>
      </c>
      <c r="T21" s="54">
        <f t="shared" si="6"/>
        <v>4.2901810934455567E-2</v>
      </c>
      <c r="U21" s="54">
        <v>3658942</v>
      </c>
      <c r="V21" s="54">
        <v>1783413</v>
      </c>
      <c r="W21" s="54">
        <f t="shared" si="2"/>
        <v>5442355</v>
      </c>
      <c r="X21" s="54">
        <v>6429958</v>
      </c>
      <c r="Y21" s="54">
        <f t="shared" si="3"/>
        <v>11872313</v>
      </c>
      <c r="Z21" s="54">
        <f t="shared" si="4"/>
        <v>0.45840730445701694</v>
      </c>
      <c r="AA21" s="54">
        <f t="shared" si="12"/>
        <v>0.53271683507805812</v>
      </c>
      <c r="AB21">
        <f t="shared" si="8"/>
        <v>-2.4394300986462281E-2</v>
      </c>
      <c r="AC21">
        <f t="shared" si="9"/>
        <v>4.7492863903370264E-2</v>
      </c>
    </row>
    <row r="22" spans="1:29" x14ac:dyDescent="0.2">
      <c r="A22" s="54">
        <v>20</v>
      </c>
      <c r="B22" s="54" t="s">
        <v>99</v>
      </c>
      <c r="C22" s="74">
        <v>140782</v>
      </c>
      <c r="D22" s="61">
        <f t="shared" si="10"/>
        <v>8711.2183652001731</v>
      </c>
      <c r="E22" s="54">
        <v>9384574</v>
      </c>
      <c r="F22" s="54">
        <v>4607730</v>
      </c>
      <c r="G22" s="54">
        <v>13992304</v>
      </c>
      <c r="H22" s="54">
        <v>0.3293045948687221</v>
      </c>
      <c r="I22" s="54">
        <v>21585157</v>
      </c>
      <c r="J22" s="54">
        <v>50638387</v>
      </c>
      <c r="K22" s="54">
        <v>72223544</v>
      </c>
      <c r="L22" s="54">
        <v>0.70113406509101794</v>
      </c>
      <c r="M22" s="54">
        <v>61276</v>
      </c>
      <c r="N22" s="54">
        <f t="shared" si="13"/>
        <v>3791.5970546377075</v>
      </c>
      <c r="O22" s="56">
        <v>99597</v>
      </c>
      <c r="P22" s="53">
        <f t="shared" si="5"/>
        <v>6162.7993317245218</v>
      </c>
      <c r="Q22" s="54">
        <v>11833330</v>
      </c>
      <c r="R22" s="54">
        <f t="shared" si="1"/>
        <v>3650877</v>
      </c>
      <c r="S22" s="54">
        <v>15484207</v>
      </c>
      <c r="T22" s="54">
        <f t="shared" si="6"/>
        <v>0.23578068931783203</v>
      </c>
      <c r="U22" s="54">
        <v>8029893</v>
      </c>
      <c r="V22" s="54">
        <v>50866466</v>
      </c>
      <c r="W22" s="54">
        <f t="shared" si="2"/>
        <v>58896359</v>
      </c>
      <c r="X22" s="54">
        <v>17423501</v>
      </c>
      <c r="Y22" s="54">
        <f t="shared" si="3"/>
        <v>76319860</v>
      </c>
      <c r="Z22" s="54">
        <f t="shared" si="4"/>
        <v>0.77170423268596144</v>
      </c>
      <c r="AA22" s="54">
        <f t="shared" si="12"/>
        <v>0.41351647137966002</v>
      </c>
      <c r="AB22">
        <f t="shared" si="8"/>
        <v>-7.05701675949435E-2</v>
      </c>
      <c r="AC22">
        <f t="shared" si="9"/>
        <v>9.3523905550890074E-2</v>
      </c>
    </row>
    <row r="23" spans="1:29" x14ac:dyDescent="0.2">
      <c r="A23" s="54">
        <v>21</v>
      </c>
      <c r="B23" s="54" t="s">
        <v>100</v>
      </c>
      <c r="C23" s="74">
        <v>48106</v>
      </c>
      <c r="D23" s="61">
        <f t="shared" si="10"/>
        <v>2976.6722356289829</v>
      </c>
      <c r="E23" s="54">
        <v>206546</v>
      </c>
      <c r="F23" s="54">
        <v>17926</v>
      </c>
      <c r="G23" s="54">
        <v>224472</v>
      </c>
      <c r="H23" s="54">
        <v>7.9858512420257322E-2</v>
      </c>
      <c r="I23" s="54">
        <v>3833975</v>
      </c>
      <c r="J23" s="54">
        <v>295323</v>
      </c>
      <c r="K23" s="54">
        <v>4129298</v>
      </c>
      <c r="L23" s="54">
        <v>7.1518936148468826E-2</v>
      </c>
      <c r="M23" s="54">
        <v>22169</v>
      </c>
      <c r="N23" s="54">
        <f t="shared" si="13"/>
        <v>1371.7591733184827</v>
      </c>
      <c r="O23" s="56">
        <v>39762</v>
      </c>
      <c r="P23" s="53">
        <f t="shared" si="5"/>
        <v>2460.3675515129012</v>
      </c>
      <c r="Q23" s="54">
        <v>219536</v>
      </c>
      <c r="R23" s="54">
        <f t="shared" si="1"/>
        <v>44307</v>
      </c>
      <c r="S23" s="54">
        <v>263843</v>
      </c>
      <c r="T23" s="54">
        <f t="shared" si="6"/>
        <v>0.16792941256732224</v>
      </c>
      <c r="U23" s="54">
        <v>503</v>
      </c>
      <c r="V23" s="54">
        <v>76443</v>
      </c>
      <c r="W23" s="54">
        <f t="shared" si="2"/>
        <v>76946</v>
      </c>
      <c r="X23" s="54">
        <v>1851109</v>
      </c>
      <c r="Y23" s="54">
        <f t="shared" si="3"/>
        <v>1928055</v>
      </c>
      <c r="Z23" s="54">
        <f t="shared" si="4"/>
        <v>3.990861256551291E-2</v>
      </c>
      <c r="AA23" s="54">
        <f t="shared" si="12"/>
        <v>0.20984859916503187</v>
      </c>
      <c r="AB23">
        <f t="shared" si="8"/>
        <v>3.1610323582955915E-2</v>
      </c>
      <c r="AC23">
        <f t="shared" si="9"/>
        <v>-8.8070900147064923E-2</v>
      </c>
    </row>
    <row r="24" spans="1:29" x14ac:dyDescent="0.2">
      <c r="A24" s="54">
        <v>22</v>
      </c>
      <c r="B24" s="54" t="s">
        <v>101</v>
      </c>
      <c r="C24" s="74">
        <v>60132</v>
      </c>
      <c r="D24" s="61">
        <f t="shared" si="10"/>
        <v>3720.8093558566916</v>
      </c>
      <c r="E24" s="54">
        <v>870165</v>
      </c>
      <c r="F24" s="54">
        <v>33405</v>
      </c>
      <c r="G24" s="54">
        <v>903570</v>
      </c>
      <c r="H24" s="54">
        <v>3.6970018924931104E-2</v>
      </c>
      <c r="I24" s="54">
        <v>5232449</v>
      </c>
      <c r="J24" s="54">
        <v>86088</v>
      </c>
      <c r="K24" s="54">
        <v>5318537</v>
      </c>
      <c r="L24" s="54">
        <v>1.6186406148908997E-2</v>
      </c>
      <c r="M24" s="54">
        <v>34232</v>
      </c>
      <c r="N24" s="54">
        <f t="shared" si="13"/>
        <v>2118.1857558319407</v>
      </c>
      <c r="O24" s="56">
        <v>60013</v>
      </c>
      <c r="P24" s="53">
        <f t="shared" si="5"/>
        <v>3713.4459501268484</v>
      </c>
      <c r="Q24" s="54">
        <v>860753</v>
      </c>
      <c r="R24" s="54">
        <f t="shared" si="1"/>
        <v>35247</v>
      </c>
      <c r="S24" s="54">
        <v>896000</v>
      </c>
      <c r="T24" s="54">
        <f t="shared" si="6"/>
        <v>3.9338169642857142E-2</v>
      </c>
      <c r="U24" s="54">
        <v>26016</v>
      </c>
      <c r="V24" s="54">
        <v>111066</v>
      </c>
      <c r="W24" s="54">
        <f t="shared" si="2"/>
        <v>137082</v>
      </c>
      <c r="X24" s="54">
        <v>3201462</v>
      </c>
      <c r="Y24" s="54">
        <f t="shared" si="3"/>
        <v>3338544</v>
      </c>
      <c r="Z24" s="54">
        <f t="shared" si="4"/>
        <v>4.1060414360272024E-2</v>
      </c>
      <c r="AA24" s="54">
        <f t="shared" si="12"/>
        <v>1.9829037041973513E-3</v>
      </c>
      <c r="AB24">
        <f t="shared" si="8"/>
        <v>-2.4874008211363027E-2</v>
      </c>
      <c r="AC24">
        <f t="shared" si="9"/>
        <v>-2.3681507179260375E-3</v>
      </c>
    </row>
    <row r="25" spans="1:29" x14ac:dyDescent="0.2">
      <c r="A25" s="54">
        <v>23</v>
      </c>
      <c r="B25" s="54" t="s">
        <v>102</v>
      </c>
      <c r="C25" s="74">
        <v>119022</v>
      </c>
      <c r="D25" s="61">
        <f t="shared" si="10"/>
        <v>7364.7670317430848</v>
      </c>
      <c r="E25" s="54">
        <v>24246</v>
      </c>
      <c r="F25" s="54">
        <v>21455</v>
      </c>
      <c r="G25" s="54">
        <v>45701</v>
      </c>
      <c r="H25" s="54">
        <v>0.46946456313866219</v>
      </c>
      <c r="I25" s="54">
        <v>2018495</v>
      </c>
      <c r="J25" s="54">
        <v>15799</v>
      </c>
      <c r="K25" s="54">
        <v>2034294</v>
      </c>
      <c r="L25" s="54">
        <v>7.7663307270237243E-3</v>
      </c>
      <c r="M25" s="54">
        <v>37921</v>
      </c>
      <c r="N25" s="54">
        <f t="shared" si="13"/>
        <v>2346.4513334570879</v>
      </c>
      <c r="O25" s="56">
        <v>57654</v>
      </c>
      <c r="P25" s="53">
        <f t="shared" si="5"/>
        <v>3567.4772600705401</v>
      </c>
      <c r="Q25" s="54">
        <v>23277</v>
      </c>
      <c r="R25" s="54">
        <f t="shared" si="1"/>
        <v>11296</v>
      </c>
      <c r="S25" s="54">
        <v>34573</v>
      </c>
      <c r="T25" s="54">
        <f t="shared" si="6"/>
        <v>0.32672895033696814</v>
      </c>
      <c r="U25" s="54">
        <v>4668</v>
      </c>
      <c r="V25" s="54">
        <v>1412</v>
      </c>
      <c r="W25" s="54">
        <f t="shared" si="2"/>
        <v>6080</v>
      </c>
      <c r="X25" s="54">
        <v>1254012</v>
      </c>
      <c r="Y25" s="54">
        <f t="shared" si="3"/>
        <v>1260092</v>
      </c>
      <c r="Z25" s="54">
        <f t="shared" si="4"/>
        <v>4.8250445205588162E-3</v>
      </c>
      <c r="AA25" s="54">
        <f t="shared" si="12"/>
        <v>1.0644187740659798</v>
      </c>
      <c r="AB25">
        <f t="shared" si="8"/>
        <v>2.9412862064649081E-3</v>
      </c>
      <c r="AC25">
        <f t="shared" si="9"/>
        <v>0.14273561280169406</v>
      </c>
    </row>
    <row r="26" spans="1:29" x14ac:dyDescent="0.2">
      <c r="A26" s="54">
        <v>24</v>
      </c>
      <c r="B26" s="54" t="s">
        <v>103</v>
      </c>
      <c r="C26" s="74">
        <v>70218</v>
      </c>
      <c r="D26" s="61">
        <f t="shared" si="10"/>
        <v>4344.9043994802296</v>
      </c>
      <c r="E26" s="54">
        <v>59895</v>
      </c>
      <c r="F26" s="54">
        <v>18401</v>
      </c>
      <c r="G26" s="54">
        <v>78296</v>
      </c>
      <c r="H26" s="54">
        <v>0.2350183917441504</v>
      </c>
      <c r="I26" s="54">
        <v>2655157</v>
      </c>
      <c r="J26" s="54">
        <v>11585</v>
      </c>
      <c r="K26" s="54">
        <v>2666742</v>
      </c>
      <c r="L26" s="54">
        <v>4.3442522748732351E-3</v>
      </c>
      <c r="M26" s="54">
        <v>46340</v>
      </c>
      <c r="N26" s="54">
        <f t="shared" si="13"/>
        <v>2867.3968195037432</v>
      </c>
      <c r="O26" s="56">
        <v>53010</v>
      </c>
      <c r="P26" s="53">
        <f t="shared" si="5"/>
        <v>3280.1188045294225</v>
      </c>
      <c r="Q26" s="54">
        <v>106022</v>
      </c>
      <c r="R26" s="54">
        <f t="shared" si="1"/>
        <v>128952</v>
      </c>
      <c r="S26" s="54">
        <v>234974</v>
      </c>
      <c r="T26" s="54">
        <f t="shared" si="6"/>
        <v>0.54879263237634801</v>
      </c>
      <c r="U26" s="54">
        <v>16302</v>
      </c>
      <c r="V26" s="54">
        <v>33533</v>
      </c>
      <c r="W26" s="54">
        <f t="shared" si="2"/>
        <v>49835</v>
      </c>
      <c r="X26" s="54">
        <v>1995485</v>
      </c>
      <c r="Y26" s="54">
        <f t="shared" si="3"/>
        <v>2045320</v>
      </c>
      <c r="Z26" s="54">
        <f t="shared" si="4"/>
        <v>2.4365380478360354E-2</v>
      </c>
      <c r="AA26" s="54">
        <f t="shared" si="12"/>
        <v>0.32461799660441415</v>
      </c>
      <c r="AB26">
        <f t="shared" si="8"/>
        <v>-2.0021128203487119E-2</v>
      </c>
      <c r="AC26">
        <f t="shared" si="9"/>
        <v>-0.31377424063219761</v>
      </c>
    </row>
    <row r="27" spans="1:29" x14ac:dyDescent="0.2">
      <c r="A27" s="54">
        <v>26</v>
      </c>
      <c r="B27" s="54" t="s">
        <v>105</v>
      </c>
      <c r="C27" s="74">
        <v>75421</v>
      </c>
      <c r="D27" s="61">
        <f t="shared" si="10"/>
        <v>4666.8522987438892</v>
      </c>
      <c r="E27" s="54">
        <v>8323590</v>
      </c>
      <c r="F27" s="54">
        <v>1580380</v>
      </c>
      <c r="G27" s="54">
        <v>9903970</v>
      </c>
      <c r="H27" s="54">
        <v>0.15957035411052337</v>
      </c>
      <c r="I27" s="54">
        <v>16223100</v>
      </c>
      <c r="J27" s="54">
        <v>10752411</v>
      </c>
      <c r="K27" s="54">
        <v>26975511</v>
      </c>
      <c r="L27" s="54">
        <v>0.3985989737136027</v>
      </c>
      <c r="M27" s="54">
        <v>24542</v>
      </c>
      <c r="N27" s="54">
        <f t="shared" si="13"/>
        <v>1518.5941464018315</v>
      </c>
      <c r="O27" s="56">
        <v>48387</v>
      </c>
      <c r="P27" s="53">
        <f t="shared" si="5"/>
        <v>2994.0597735288657</v>
      </c>
      <c r="Q27" s="54">
        <v>10315499</v>
      </c>
      <c r="R27" s="54">
        <f t="shared" si="1"/>
        <v>1305773</v>
      </c>
      <c r="S27" s="54">
        <v>11621272</v>
      </c>
      <c r="T27" s="54">
        <f t="shared" si="6"/>
        <v>0.11236059185259582</v>
      </c>
      <c r="U27" s="54">
        <v>1940544</v>
      </c>
      <c r="V27" s="54">
        <v>5564494</v>
      </c>
      <c r="W27" s="54">
        <f t="shared" si="2"/>
        <v>7505038</v>
      </c>
      <c r="X27" s="54">
        <v>11918012</v>
      </c>
      <c r="Y27" s="54">
        <f t="shared" si="3"/>
        <v>19423050</v>
      </c>
      <c r="Z27" s="54">
        <f t="shared" si="4"/>
        <v>0.38639853164152899</v>
      </c>
      <c r="AA27" s="54">
        <f t="shared" si="12"/>
        <v>0.55870378407423471</v>
      </c>
      <c r="AB27">
        <f t="shared" si="8"/>
        <v>1.2200442072073714E-2</v>
      </c>
      <c r="AC27">
        <f t="shared" si="9"/>
        <v>4.7209762257927543E-2</v>
      </c>
    </row>
    <row r="28" spans="1:29" x14ac:dyDescent="0.2">
      <c r="A28" s="54">
        <v>27</v>
      </c>
      <c r="B28" s="54" t="s">
        <v>106</v>
      </c>
      <c r="C28" s="74">
        <v>155466</v>
      </c>
      <c r="D28" s="61">
        <f t="shared" si="10"/>
        <v>9619.8255058474097</v>
      </c>
      <c r="E28" s="54">
        <v>5745</v>
      </c>
      <c r="F28" s="54">
        <v>66239</v>
      </c>
      <c r="G28" s="54">
        <v>71984</v>
      </c>
      <c r="H28" s="54">
        <v>0.92019059791064683</v>
      </c>
      <c r="I28" s="54">
        <v>179892</v>
      </c>
      <c r="J28" s="54">
        <v>15496</v>
      </c>
      <c r="K28" s="54">
        <v>195388</v>
      </c>
      <c r="L28" s="54">
        <v>7.9308862366163732E-2</v>
      </c>
      <c r="M28" s="54">
        <v>80517</v>
      </c>
      <c r="N28" s="54">
        <f t="shared" si="13"/>
        <v>4982.179320586597</v>
      </c>
      <c r="O28" s="56">
        <v>119649</v>
      </c>
      <c r="P28" s="53">
        <f t="shared" si="5"/>
        <v>7403.5641358826797</v>
      </c>
      <c r="Q28" s="54">
        <v>2452</v>
      </c>
      <c r="R28" s="54">
        <f t="shared" si="1"/>
        <v>57444</v>
      </c>
      <c r="S28" s="54">
        <v>59896</v>
      </c>
      <c r="T28" s="54">
        <f t="shared" si="6"/>
        <v>0.95906237478295708</v>
      </c>
      <c r="U28" s="54">
        <v>21</v>
      </c>
      <c r="V28" s="54">
        <v>49990</v>
      </c>
      <c r="W28" s="54">
        <f t="shared" si="2"/>
        <v>50011</v>
      </c>
      <c r="X28" s="54">
        <v>106308</v>
      </c>
      <c r="Y28" s="54">
        <f t="shared" si="3"/>
        <v>156319</v>
      </c>
      <c r="Z28" s="54">
        <f t="shared" si="4"/>
        <v>0.31992911930091672</v>
      </c>
      <c r="AA28" s="54">
        <f t="shared" si="12"/>
        <v>0.29935060050648149</v>
      </c>
      <c r="AB28">
        <f t="shared" si="8"/>
        <v>-0.24062025693475297</v>
      </c>
      <c r="AC28">
        <f t="shared" si="9"/>
        <v>-3.8871776872310249E-2</v>
      </c>
    </row>
    <row r="29" spans="1:29" x14ac:dyDescent="0.2">
      <c r="A29" s="54">
        <v>28</v>
      </c>
      <c r="B29" s="54" t="s">
        <v>107</v>
      </c>
      <c r="C29" s="74">
        <v>115592</v>
      </c>
      <c r="D29" s="61">
        <f t="shared" si="10"/>
        <v>7152.5276901181851</v>
      </c>
      <c r="E29" s="54">
        <v>425873</v>
      </c>
      <c r="F29" s="54">
        <v>2105587</v>
      </c>
      <c r="G29" s="54">
        <v>2531460</v>
      </c>
      <c r="H29" s="54">
        <v>0.83176783358220152</v>
      </c>
      <c r="I29" s="54">
        <v>355587</v>
      </c>
      <c r="J29" s="54">
        <v>17224068</v>
      </c>
      <c r="K29" s="54">
        <v>17579655</v>
      </c>
      <c r="L29" s="54">
        <v>0.97977281124117621</v>
      </c>
      <c r="M29" s="54">
        <v>46325</v>
      </c>
      <c r="N29" s="54">
        <f t="shared" si="13"/>
        <v>2866.4686591176287</v>
      </c>
      <c r="O29" s="56">
        <v>85577</v>
      </c>
      <c r="P29" s="53">
        <f t="shared" si="5"/>
        <v>5295.2787575026296</v>
      </c>
      <c r="Q29" s="54">
        <v>363085</v>
      </c>
      <c r="R29" s="54">
        <f t="shared" si="1"/>
        <v>2064629</v>
      </c>
      <c r="S29" s="54">
        <v>2427714</v>
      </c>
      <c r="T29" s="54">
        <f t="shared" si="6"/>
        <v>0.85044160885507936</v>
      </c>
      <c r="U29" s="54">
        <v>9651176</v>
      </c>
      <c r="V29" s="54">
        <v>5680262</v>
      </c>
      <c r="W29" s="54">
        <f t="shared" si="2"/>
        <v>15331438</v>
      </c>
      <c r="X29" s="54">
        <v>737352</v>
      </c>
      <c r="Y29" s="54">
        <f t="shared" si="3"/>
        <v>16068790</v>
      </c>
      <c r="Z29" s="54">
        <f t="shared" si="4"/>
        <v>0.9541127863392328</v>
      </c>
      <c r="AA29" s="54">
        <f t="shared" si="12"/>
        <v>0.35073676338268456</v>
      </c>
      <c r="AB29">
        <f t="shared" si="8"/>
        <v>2.5660024901943412E-2</v>
      </c>
      <c r="AC29">
        <f t="shared" si="9"/>
        <v>-1.8673775272877835E-2</v>
      </c>
    </row>
    <row r="30" spans="1:29" x14ac:dyDescent="0.2">
      <c r="A30" s="54">
        <v>29</v>
      </c>
      <c r="B30" s="54" t="s">
        <v>108</v>
      </c>
      <c r="C30" s="74">
        <v>73975</v>
      </c>
      <c r="D30" s="61">
        <f t="shared" si="10"/>
        <v>4577.3776375224297</v>
      </c>
      <c r="E30" s="54">
        <v>11614597</v>
      </c>
      <c r="F30" s="54">
        <v>2323033</v>
      </c>
      <c r="G30" s="54">
        <v>13937630</v>
      </c>
      <c r="H30" s="54">
        <v>0.16667345883051854</v>
      </c>
      <c r="I30" s="54">
        <v>1899505</v>
      </c>
      <c r="J30" s="54">
        <v>12391007</v>
      </c>
      <c r="K30" s="54">
        <v>14290512</v>
      </c>
      <c r="L30" s="54">
        <v>0.86707929009121576</v>
      </c>
      <c r="M30" s="54">
        <v>29612</v>
      </c>
      <c r="N30" s="54">
        <f t="shared" si="13"/>
        <v>1832.3123569086069</v>
      </c>
      <c r="O30" s="56">
        <v>57192</v>
      </c>
      <c r="P30" s="53">
        <f t="shared" si="5"/>
        <v>3538.8899201782065</v>
      </c>
      <c r="Q30" s="54">
        <v>11589390</v>
      </c>
      <c r="R30" s="54">
        <f t="shared" si="1"/>
        <v>1735072</v>
      </c>
      <c r="S30" s="54">
        <v>13324462</v>
      </c>
      <c r="T30" s="54">
        <f t="shared" si="6"/>
        <v>0.13021703990750247</v>
      </c>
      <c r="U30" s="54">
        <v>2614572</v>
      </c>
      <c r="V30" s="54">
        <v>2269227</v>
      </c>
      <c r="W30" s="54">
        <f t="shared" si="2"/>
        <v>4883799</v>
      </c>
      <c r="X30" s="54">
        <v>3027842</v>
      </c>
      <c r="Y30" s="54">
        <f t="shared" si="3"/>
        <v>7911641</v>
      </c>
      <c r="Z30" s="54">
        <f t="shared" si="4"/>
        <v>0.61729279677882254</v>
      </c>
      <c r="AA30" s="54">
        <f t="shared" si="12"/>
        <v>0.2934501328857182</v>
      </c>
      <c r="AB30">
        <f t="shared" si="8"/>
        <v>0.24978649331239322</v>
      </c>
      <c r="AC30">
        <f t="shared" si="9"/>
        <v>3.6456418923016071E-2</v>
      </c>
    </row>
    <row r="31" spans="1:29" x14ac:dyDescent="0.2">
      <c r="A31" s="54">
        <v>30</v>
      </c>
      <c r="B31" s="54" t="s">
        <v>109</v>
      </c>
      <c r="C31" s="74">
        <v>240743</v>
      </c>
      <c r="D31" s="61">
        <f t="shared" si="10"/>
        <v>14896.541055627744</v>
      </c>
      <c r="E31" s="54">
        <v>31160</v>
      </c>
      <c r="F31" s="54">
        <v>116850</v>
      </c>
      <c r="G31" s="54">
        <v>148010</v>
      </c>
      <c r="H31" s="54">
        <v>0.78947368421052633</v>
      </c>
      <c r="I31" s="54">
        <v>573487</v>
      </c>
      <c r="J31" s="54">
        <v>4506</v>
      </c>
      <c r="K31" s="54">
        <v>577993</v>
      </c>
      <c r="L31" s="54">
        <v>7.795942165389546E-3</v>
      </c>
      <c r="M31" s="54">
        <v>73704</v>
      </c>
      <c r="N31" s="54">
        <f t="shared" si="13"/>
        <v>4560.6088732132912</v>
      </c>
      <c r="O31" s="56">
        <v>158667</v>
      </c>
      <c r="P31" s="53">
        <f t="shared" si="5"/>
        <v>9817.8949322442913</v>
      </c>
      <c r="Q31" s="54">
        <v>13948</v>
      </c>
      <c r="R31" s="54">
        <f t="shared" si="1"/>
        <v>126519</v>
      </c>
      <c r="S31" s="54">
        <v>140467</v>
      </c>
      <c r="T31" s="54">
        <f t="shared" si="6"/>
        <v>0.90070265613987632</v>
      </c>
      <c r="U31" s="54">
        <v>2102</v>
      </c>
      <c r="V31" s="54">
        <v>17600</v>
      </c>
      <c r="W31" s="54">
        <f t="shared" si="2"/>
        <v>19702</v>
      </c>
      <c r="X31" s="54">
        <v>431452</v>
      </c>
      <c r="Y31" s="54">
        <f t="shared" si="3"/>
        <v>451154</v>
      </c>
      <c r="Z31" s="54">
        <f t="shared" si="4"/>
        <v>4.3670232337516678E-2</v>
      </c>
      <c r="AA31" s="54">
        <f t="shared" si="12"/>
        <v>0.51728462755330329</v>
      </c>
      <c r="AB31">
        <f t="shared" si="8"/>
        <v>-3.5874290172127135E-2</v>
      </c>
      <c r="AC31">
        <f t="shared" si="9"/>
        <v>-0.11122897192935</v>
      </c>
    </row>
    <row r="32" spans="1:29" x14ac:dyDescent="0.2">
      <c r="A32" s="54">
        <v>31</v>
      </c>
      <c r="B32" s="54" t="s">
        <v>110</v>
      </c>
      <c r="C32" s="74">
        <v>141844</v>
      </c>
      <c r="D32" s="61">
        <f t="shared" si="10"/>
        <v>8776.9321205370943</v>
      </c>
      <c r="E32" s="54">
        <v>1793941</v>
      </c>
      <c r="F32" s="54">
        <v>7724719</v>
      </c>
      <c r="G32" s="54">
        <v>9518660</v>
      </c>
      <c r="H32" s="54">
        <v>0.81153429159146351</v>
      </c>
      <c r="I32" s="54">
        <v>20951645</v>
      </c>
      <c r="J32" s="54">
        <v>98074778</v>
      </c>
      <c r="K32" s="54">
        <v>119026423</v>
      </c>
      <c r="L32" s="54">
        <v>0.82397484128377108</v>
      </c>
      <c r="M32" s="54">
        <v>57093</v>
      </c>
      <c r="N32" s="54">
        <f t="shared" si="13"/>
        <v>3532.7640616298495</v>
      </c>
      <c r="O32" s="56">
        <v>93112</v>
      </c>
      <c r="P32" s="53">
        <f t="shared" si="5"/>
        <v>5761.5246581275906</v>
      </c>
      <c r="Q32" s="54">
        <v>2459548</v>
      </c>
      <c r="R32" s="54">
        <f t="shared" si="1"/>
        <v>6354494</v>
      </c>
      <c r="S32" s="54">
        <v>8814042</v>
      </c>
      <c r="T32" s="54">
        <f t="shared" si="6"/>
        <v>0.72095118221583243</v>
      </c>
      <c r="U32" s="54">
        <v>51194235</v>
      </c>
      <c r="V32" s="54">
        <v>48311658</v>
      </c>
      <c r="W32" s="54">
        <f t="shared" si="2"/>
        <v>99505893</v>
      </c>
      <c r="X32" s="54">
        <v>13448292</v>
      </c>
      <c r="Y32" s="54">
        <f t="shared" si="3"/>
        <v>112954185</v>
      </c>
      <c r="Z32" s="54">
        <f t="shared" si="4"/>
        <v>0.88094029450967226</v>
      </c>
      <c r="AA32" s="54">
        <f t="shared" si="12"/>
        <v>0.52336970530114268</v>
      </c>
      <c r="AB32">
        <f t="shared" si="8"/>
        <v>-5.6965453225901186E-2</v>
      </c>
      <c r="AC32">
        <f t="shared" si="9"/>
        <v>9.0583109375631077E-2</v>
      </c>
    </row>
    <row r="33" spans="1:29" x14ac:dyDescent="0.2">
      <c r="A33" s="54">
        <v>32</v>
      </c>
      <c r="B33" s="54" t="s">
        <v>67</v>
      </c>
      <c r="C33" s="74">
        <v>146777</v>
      </c>
      <c r="D33" s="61">
        <f t="shared" si="10"/>
        <v>9082.1731328506885</v>
      </c>
      <c r="E33" s="54">
        <v>3621726</v>
      </c>
      <c r="F33" s="54">
        <v>610813</v>
      </c>
      <c r="G33" s="54">
        <v>4232539</v>
      </c>
      <c r="H33" s="54">
        <v>0.14431361412145285</v>
      </c>
      <c r="I33" s="54">
        <v>17386005</v>
      </c>
      <c r="J33" s="54">
        <v>61456079</v>
      </c>
      <c r="K33" s="54">
        <v>78842084</v>
      </c>
      <c r="L33" s="54">
        <v>0.77948318819172768</v>
      </c>
      <c r="M33" s="54">
        <v>45277</v>
      </c>
      <c r="N33" s="54">
        <f t="shared" si="13"/>
        <v>2801.6211868077467</v>
      </c>
      <c r="O33" s="56">
        <v>91121</v>
      </c>
      <c r="P33" s="53">
        <f t="shared" si="5"/>
        <v>5638.3268362106301</v>
      </c>
      <c r="Q33" s="54"/>
      <c r="R33" s="54"/>
      <c r="S33" s="54"/>
      <c r="T33" s="54" t="e">
        <f t="shared" si="6"/>
        <v>#DIV/0!</v>
      </c>
      <c r="U33" s="54"/>
      <c r="V33" s="54"/>
      <c r="W33" s="54"/>
      <c r="X33" s="54"/>
      <c r="Y33" s="54"/>
      <c r="Z33" s="54"/>
      <c r="AA33" s="54">
        <f t="shared" si="12"/>
        <v>0.61079224328091208</v>
      </c>
      <c r="AB33">
        <f t="shared" si="8"/>
        <v>0.77948318819172768</v>
      </c>
      <c r="AC33" t="e">
        <f>(H33-T33)</f>
        <v>#DIV/0!</v>
      </c>
    </row>
    <row r="34" spans="1:29" x14ac:dyDescent="0.2">
      <c r="A34" s="54">
        <v>33</v>
      </c>
      <c r="B34" s="54" t="s">
        <v>111</v>
      </c>
      <c r="C34" s="74">
        <v>82313</v>
      </c>
      <c r="D34" s="61">
        <f t="shared" si="10"/>
        <v>5093.3110574840657</v>
      </c>
      <c r="E34" s="54">
        <v>610194</v>
      </c>
      <c r="F34" s="54">
        <v>128837</v>
      </c>
      <c r="G34" s="54">
        <v>739031</v>
      </c>
      <c r="H34" s="54">
        <v>0.17433233517944444</v>
      </c>
      <c r="I34" s="54">
        <v>3179040</v>
      </c>
      <c r="J34" s="54">
        <v>89810</v>
      </c>
      <c r="K34" s="54">
        <v>3268850</v>
      </c>
      <c r="L34" s="54">
        <v>2.747449408813497E-2</v>
      </c>
      <c r="M34" s="54">
        <v>39608</v>
      </c>
      <c r="N34" s="54">
        <f t="shared" si="13"/>
        <v>2450.8384382154568</v>
      </c>
      <c r="O34" s="56">
        <v>47155</v>
      </c>
      <c r="P34" s="53">
        <f t="shared" si="5"/>
        <v>2917.8268671493097</v>
      </c>
      <c r="Q34" s="54">
        <v>815687</v>
      </c>
      <c r="R34" s="54">
        <f>S34-Q34</f>
        <v>133107</v>
      </c>
      <c r="S34" s="54">
        <v>948794</v>
      </c>
      <c r="T34" s="54">
        <f t="shared" si="6"/>
        <v>0.14029072696496817</v>
      </c>
      <c r="U34" s="54">
        <v>30288</v>
      </c>
      <c r="V34" s="54">
        <v>961683</v>
      </c>
      <c r="W34" s="54">
        <f>U34+V34</f>
        <v>991971</v>
      </c>
      <c r="X34" s="54">
        <v>2472276</v>
      </c>
      <c r="Y34" s="54">
        <f>W34+X34</f>
        <v>3464247</v>
      </c>
      <c r="Z34" s="54">
        <f>W34/Y34</f>
        <v>0.28634534431291997</v>
      </c>
      <c r="AA34" s="54">
        <f t="shared" si="12"/>
        <v>0.74558371328597173</v>
      </c>
      <c r="AB34">
        <f t="shared" si="8"/>
        <v>-0.25887085022478501</v>
      </c>
      <c r="AC34">
        <f t="shared" si="9"/>
        <v>3.4041608214476271E-2</v>
      </c>
    </row>
    <row r="35" spans="1:29" x14ac:dyDescent="0.2">
      <c r="A35" s="54">
        <v>34</v>
      </c>
      <c r="B35" s="54" t="s">
        <v>112</v>
      </c>
      <c r="C35" s="74">
        <v>42333</v>
      </c>
      <c r="D35" s="61">
        <f t="shared" si="10"/>
        <v>2619.4542416929644</v>
      </c>
      <c r="E35" s="54">
        <v>12897013</v>
      </c>
      <c r="F35" s="54">
        <v>6122628</v>
      </c>
      <c r="G35" s="54">
        <v>19019641</v>
      </c>
      <c r="H35" s="54">
        <v>0.32191080788538545</v>
      </c>
      <c r="I35" s="54">
        <v>3883581</v>
      </c>
      <c r="J35" s="54">
        <v>7980561</v>
      </c>
      <c r="K35" s="54">
        <v>11864142</v>
      </c>
      <c r="L35" s="54">
        <v>0.67266229618627293</v>
      </c>
      <c r="M35" s="54">
        <v>18014</v>
      </c>
      <c r="N35" s="54">
        <f t="shared" si="13"/>
        <v>1114.6587463647052</v>
      </c>
      <c r="O35" s="56">
        <v>32002</v>
      </c>
      <c r="P35" s="53">
        <f t="shared" si="5"/>
        <v>1980.1992450962191</v>
      </c>
      <c r="Q35" s="54">
        <v>15978052</v>
      </c>
      <c r="R35" s="54">
        <f>S35-Q35</f>
        <v>3579015</v>
      </c>
      <c r="S35" s="54">
        <v>19557067</v>
      </c>
      <c r="T35" s="54">
        <f t="shared" si="6"/>
        <v>0.18300366818807748</v>
      </c>
      <c r="U35" s="54">
        <v>1264459</v>
      </c>
      <c r="V35" s="54">
        <v>9060332</v>
      </c>
      <c r="W35" s="54">
        <f>U35+V35</f>
        <v>10324791</v>
      </c>
      <c r="X35" s="54">
        <v>7826891</v>
      </c>
      <c r="Y35" s="54">
        <f>W35+X35</f>
        <v>18151682</v>
      </c>
      <c r="Z35" s="54">
        <f>W35/Y35</f>
        <v>0.56880629574713792</v>
      </c>
      <c r="AA35" s="54">
        <f>(D35-P35)/P35</f>
        <v>0.32282357352665464</v>
      </c>
      <c r="AB35">
        <f t="shared" si="8"/>
        <v>0.10385600043913501</v>
      </c>
      <c r="AC35">
        <f t="shared" si="9"/>
        <v>0.13890713969730797</v>
      </c>
    </row>
    <row r="36" spans="1:29" x14ac:dyDescent="0.2">
      <c r="A36" s="54">
        <v>35</v>
      </c>
      <c r="B36" s="54" t="s">
        <v>113</v>
      </c>
      <c r="C36" s="74">
        <v>150179</v>
      </c>
      <c r="D36" s="61">
        <f t="shared" si="10"/>
        <v>9292.6799084215072</v>
      </c>
      <c r="E36" s="54">
        <v>1275303</v>
      </c>
      <c r="F36" s="54">
        <v>576820</v>
      </c>
      <c r="G36" s="54">
        <v>1852123</v>
      </c>
      <c r="H36" s="54">
        <v>0.31143719936526892</v>
      </c>
      <c r="I36" s="54">
        <v>985905</v>
      </c>
      <c r="J36" s="54">
        <v>3889640</v>
      </c>
      <c r="K36" s="54">
        <v>4875545</v>
      </c>
      <c r="L36" s="54">
        <v>0.79778568344667111</v>
      </c>
      <c r="M36" s="54">
        <v>52606</v>
      </c>
      <c r="N36" s="54">
        <f t="shared" si="13"/>
        <v>3255.1203514633994</v>
      </c>
      <c r="O36" s="56">
        <v>100314</v>
      </c>
      <c r="P36" s="53">
        <f t="shared" si="5"/>
        <v>6207.1653981808049</v>
      </c>
      <c r="Q36" s="54">
        <v>1508461</v>
      </c>
      <c r="R36" s="54">
        <f>S36-Q36</f>
        <v>497592</v>
      </c>
      <c r="S36" s="54">
        <v>2006053</v>
      </c>
      <c r="T36" s="54">
        <f t="shared" si="6"/>
        <v>0.24804529092700942</v>
      </c>
      <c r="U36" s="54">
        <v>2498684</v>
      </c>
      <c r="V36" s="54">
        <v>1337531</v>
      </c>
      <c r="W36" s="54">
        <f>U36+V36</f>
        <v>3836215</v>
      </c>
      <c r="X36" s="54">
        <v>774149</v>
      </c>
      <c r="Y36" s="54">
        <f>W36+X36</f>
        <v>4610364</v>
      </c>
      <c r="Z36" s="54">
        <f>W36/Y36</f>
        <v>0.83208505879362238</v>
      </c>
      <c r="AA36" s="54">
        <f t="shared" si="12"/>
        <v>0.4970891401000857</v>
      </c>
      <c r="AB36">
        <f t="shared" si="8"/>
        <v>-3.4299375346951266E-2</v>
      </c>
      <c r="AC36">
        <f t="shared" si="9"/>
        <v>6.3391908438259509E-2</v>
      </c>
    </row>
    <row r="37" spans="1:29" x14ac:dyDescent="0.2">
      <c r="A37" s="54">
        <v>36</v>
      </c>
      <c r="B37" s="54" t="s">
        <v>114</v>
      </c>
      <c r="C37" s="74">
        <v>68195</v>
      </c>
      <c r="D37" s="61">
        <f t="shared" si="10"/>
        <v>4219.726502072891</v>
      </c>
      <c r="E37" s="54">
        <v>15684764</v>
      </c>
      <c r="F37" s="54">
        <v>3393152</v>
      </c>
      <c r="G37" s="54">
        <v>19077916</v>
      </c>
      <c r="H37" s="54">
        <v>0.17785758150942693</v>
      </c>
      <c r="I37" s="54">
        <v>46082766</v>
      </c>
      <c r="J37" s="54">
        <v>18057461</v>
      </c>
      <c r="K37" s="54">
        <v>64140227</v>
      </c>
      <c r="L37" s="54">
        <v>0.28153098054985054</v>
      </c>
      <c r="M37" s="54">
        <v>32164</v>
      </c>
      <c r="N37" s="54">
        <f t="shared" si="13"/>
        <v>1990.223377266258</v>
      </c>
      <c r="O37" s="56">
        <v>51543</v>
      </c>
      <c r="P37" s="53">
        <f t="shared" si="5"/>
        <v>3189.3447187674028</v>
      </c>
      <c r="Q37" s="54">
        <v>13717820</v>
      </c>
      <c r="R37" s="54">
        <f>S37-Q37</f>
        <v>2796419</v>
      </c>
      <c r="S37" s="54">
        <v>16514239</v>
      </c>
      <c r="T37" s="54">
        <f t="shared" si="6"/>
        <v>0.16933380944771356</v>
      </c>
      <c r="U37" s="54">
        <v>1763547</v>
      </c>
      <c r="V37" s="54">
        <v>21626678</v>
      </c>
      <c r="W37" s="54">
        <f>U37+V37</f>
        <v>23390225</v>
      </c>
      <c r="X37" s="54">
        <v>22826205</v>
      </c>
      <c r="Y37" s="54">
        <f>W37+X37</f>
        <v>46216430</v>
      </c>
      <c r="Z37" s="54">
        <f>W37/Y37</f>
        <v>0.5061019425342892</v>
      </c>
      <c r="AA37" s="54">
        <f t="shared" si="12"/>
        <v>0.32307005800981697</v>
      </c>
      <c r="AB37">
        <f t="shared" si="8"/>
        <v>-0.22457096198443866</v>
      </c>
      <c r="AC37">
        <f t="shared" si="9"/>
        <v>8.5237720617133694E-3</v>
      </c>
    </row>
    <row r="38" spans="1:29" ht="15" x14ac:dyDescent="0.25">
      <c r="A38" s="54"/>
      <c r="B38" s="54" t="s">
        <v>75</v>
      </c>
      <c r="C38" s="75">
        <v>105526</v>
      </c>
      <c r="D38" s="61">
        <f t="shared" si="10"/>
        <v>6529.6701936761337</v>
      </c>
      <c r="E38" s="54">
        <v>142106466</v>
      </c>
      <c r="F38" s="54">
        <v>51356405</v>
      </c>
      <c r="G38" s="54">
        <v>193462871</v>
      </c>
      <c r="H38" s="54">
        <v>0.26545871429769075</v>
      </c>
      <c r="I38" s="54">
        <v>280811215</v>
      </c>
      <c r="J38" s="54">
        <v>527083122</v>
      </c>
      <c r="K38" s="54">
        <v>807894337</v>
      </c>
      <c r="L38" s="54">
        <v>0.65241591364193463</v>
      </c>
      <c r="M38" s="72">
        <v>37851</v>
      </c>
      <c r="N38" s="54">
        <f t="shared" si="13"/>
        <v>2342.119918321886</v>
      </c>
      <c r="O38" s="73">
        <v>71610</v>
      </c>
      <c r="P38" s="53">
        <f t="shared" si="5"/>
        <v>4431.0376833116761</v>
      </c>
      <c r="Q38" s="54">
        <v>151172295</v>
      </c>
      <c r="R38" s="54">
        <f t="shared" ref="R38" si="14">S38-Q38</f>
        <v>39731810</v>
      </c>
      <c r="S38" s="54">
        <v>190904105</v>
      </c>
      <c r="T38" s="54">
        <f t="shared" si="6"/>
        <v>0.20812444027853672</v>
      </c>
      <c r="U38" s="54">
        <v>214244416</v>
      </c>
      <c r="V38" s="54">
        <v>282163431</v>
      </c>
      <c r="W38" s="54">
        <f t="shared" ref="W38" si="15">U38+V38</f>
        <v>496407847</v>
      </c>
      <c r="X38" s="54">
        <v>196237999</v>
      </c>
      <c r="Y38" s="54">
        <f t="shared" ref="Y38" si="16">W38+X38</f>
        <v>692645846</v>
      </c>
      <c r="Z38" s="54">
        <f t="shared" ref="Z38" si="17">W38/Y38</f>
        <v>0.71668349686457222</v>
      </c>
      <c r="AA38" s="54">
        <f t="shared" si="12"/>
        <v>0.47362100265326074</v>
      </c>
      <c r="AB38">
        <f t="shared" si="8"/>
        <v>-6.4267583222637592E-2</v>
      </c>
      <c r="AC38">
        <f t="shared" si="9"/>
        <v>5.733427401915403E-2</v>
      </c>
    </row>
    <row r="39" spans="1:29" x14ac:dyDescent="0.2">
      <c r="A39" s="54"/>
      <c r="B39" s="54"/>
      <c r="C39" s="54"/>
      <c r="D39" s="6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C39" s="22"/>
    </row>
    <row r="40" spans="1:29" x14ac:dyDescent="0.2">
      <c r="A40" s="22"/>
      <c r="B40" s="22"/>
      <c r="C40" s="22"/>
      <c r="D40" s="64"/>
      <c r="E40" s="71"/>
      <c r="F40" s="71"/>
      <c r="G40" s="71"/>
      <c r="H40" s="71"/>
      <c r="I40" s="64"/>
      <c r="J40" s="64"/>
      <c r="K40" s="64"/>
      <c r="L40" s="64"/>
      <c r="M40" s="22"/>
      <c r="N40" s="22"/>
      <c r="O40" s="22"/>
      <c r="P40" s="22"/>
      <c r="Q40" s="22"/>
      <c r="S40" s="22"/>
      <c r="T40" s="22"/>
      <c r="U40" s="22"/>
      <c r="V40" s="22"/>
      <c r="W40" s="22"/>
      <c r="X40" s="22"/>
      <c r="Y40" s="22"/>
      <c r="Z40" s="22"/>
      <c r="AA40" s="22"/>
      <c r="AC40" s="22"/>
    </row>
    <row r="41" spans="1:29" x14ac:dyDescent="0.2">
      <c r="D41" s="65"/>
      <c r="E41" s="71"/>
      <c r="F41" s="71"/>
      <c r="G41" s="71"/>
      <c r="H41" s="71"/>
      <c r="I41" s="65"/>
      <c r="J41" s="67"/>
      <c r="K41" s="67"/>
      <c r="L41" s="67"/>
    </row>
    <row r="42" spans="1:29" x14ac:dyDescent="0.2">
      <c r="D42" s="65"/>
      <c r="I42" s="65"/>
      <c r="J42" s="67"/>
      <c r="K42" s="67"/>
      <c r="L42" s="67"/>
    </row>
    <row r="43" spans="1:29" x14ac:dyDescent="0.2">
      <c r="D43" s="65"/>
      <c r="I43" s="65"/>
      <c r="J43" s="68"/>
      <c r="K43" s="68"/>
      <c r="L43" s="68"/>
    </row>
    <row r="44" spans="1:29" x14ac:dyDescent="0.2">
      <c r="D44" s="66"/>
      <c r="I44" s="66"/>
      <c r="J44" s="69"/>
      <c r="K44" s="69"/>
      <c r="L44" s="69"/>
    </row>
    <row r="45" spans="1:29" x14ac:dyDescent="0.2">
      <c r="D45" s="66"/>
      <c r="I45" s="66"/>
      <c r="J45" s="69"/>
      <c r="K45" s="69"/>
      <c r="L45" s="69"/>
    </row>
    <row r="46" spans="1:29" x14ac:dyDescent="0.2">
      <c r="D46" s="66"/>
      <c r="I46" s="66"/>
      <c r="J46" s="69"/>
      <c r="K46" s="69"/>
      <c r="L46" s="69"/>
    </row>
    <row r="47" spans="1:29" x14ac:dyDescent="0.2">
      <c r="D47" s="66"/>
      <c r="I47" s="66"/>
      <c r="J47" s="70"/>
      <c r="K47" s="70"/>
      <c r="L47" s="70"/>
    </row>
    <row r="48" spans="1:29" x14ac:dyDescent="0.2">
      <c r="D48" s="66"/>
      <c r="I48" s="66"/>
      <c r="J48" s="70"/>
      <c r="K48" s="70"/>
      <c r="L48" s="70"/>
    </row>
    <row r="49" spans="4:12" x14ac:dyDescent="0.2">
      <c r="D49" s="66"/>
      <c r="I49" s="66"/>
      <c r="J49" s="69"/>
      <c r="K49" s="69"/>
      <c r="L49" s="69"/>
    </row>
  </sheetData>
  <sortState xmlns:xlrd2="http://schemas.microsoft.com/office/spreadsheetml/2017/richdata2" ref="A2:Z37">
    <sortCondition ref="B2:B37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0"/>
  <sheetViews>
    <sheetView topLeftCell="A4" zoomScale="90" zoomScaleNormal="90" workbookViewId="0">
      <selection activeCell="I22" sqref="I22"/>
    </sheetView>
  </sheetViews>
  <sheetFormatPr defaultRowHeight="33.75" customHeight="1" x14ac:dyDescent="0.2"/>
  <cols>
    <col min="1" max="1" width="8" customWidth="1"/>
    <col min="2" max="2" width="20.5" customWidth="1"/>
    <col min="3" max="5" width="13.1640625" customWidth="1"/>
    <col min="6" max="6" width="21" customWidth="1"/>
    <col min="7" max="7" width="19.5" bestFit="1" customWidth="1"/>
    <col min="8" max="11" width="19.5" customWidth="1"/>
    <col min="12" max="13" width="14.1640625" customWidth="1"/>
    <col min="14" max="14" width="19.6640625" customWidth="1"/>
    <col min="15" max="15" width="22" customWidth="1"/>
    <col min="16" max="16" width="19.5" customWidth="1"/>
    <col min="17" max="17" width="14.83203125" customWidth="1"/>
    <col min="18" max="18" width="16.5" customWidth="1"/>
  </cols>
  <sheetData>
    <row r="1" spans="1:13" ht="57.75" customHeight="1" x14ac:dyDescent="0.2">
      <c r="A1" s="76"/>
      <c r="B1" s="77"/>
      <c r="C1" s="77"/>
      <c r="D1" s="77"/>
      <c r="E1" s="77"/>
      <c r="F1" s="77"/>
      <c r="G1" s="77"/>
      <c r="H1" s="78"/>
      <c r="I1" s="30"/>
      <c r="J1" s="30"/>
      <c r="K1" s="30"/>
    </row>
    <row r="2" spans="1:13" ht="33.75" customHeight="1" x14ac:dyDescent="0.2">
      <c r="A2" s="1"/>
      <c r="B2" s="2"/>
    </row>
    <row r="3" spans="1:13" ht="33.75" customHeight="1" thickBot="1" x14ac:dyDescent="0.25">
      <c r="A3" s="4"/>
      <c r="B3" s="23" t="s">
        <v>79</v>
      </c>
      <c r="C3" s="3" t="s">
        <v>36</v>
      </c>
      <c r="D3" t="s">
        <v>37</v>
      </c>
      <c r="E3" s="20" t="s">
        <v>76</v>
      </c>
      <c r="F3" t="s">
        <v>38</v>
      </c>
      <c r="G3" s="20" t="s">
        <v>77</v>
      </c>
      <c r="H3" s="23" t="s">
        <v>78</v>
      </c>
      <c r="I3" s="23" t="s">
        <v>122</v>
      </c>
      <c r="J3" s="23" t="s">
        <v>124</v>
      </c>
      <c r="K3" s="23" t="s">
        <v>123</v>
      </c>
    </row>
    <row r="4" spans="1:13" ht="33.75" customHeight="1" thickBot="1" x14ac:dyDescent="0.25">
      <c r="A4" s="5">
        <v>1</v>
      </c>
      <c r="B4" s="6" t="s">
        <v>0</v>
      </c>
      <c r="C4" s="7">
        <v>912065</v>
      </c>
      <c r="D4">
        <v>377095</v>
      </c>
      <c r="E4" s="21">
        <f>C4+D4</f>
        <v>1289160</v>
      </c>
      <c r="F4" s="17">
        <v>218649</v>
      </c>
      <c r="G4">
        <f>D4/(C4+D4)</f>
        <v>0.29251217847280397</v>
      </c>
      <c r="H4" s="18">
        <v>380581</v>
      </c>
      <c r="I4" s="18"/>
      <c r="J4" s="18"/>
      <c r="K4" s="18"/>
      <c r="L4" s="16" t="s">
        <v>39</v>
      </c>
      <c r="M4" s="16" t="s">
        <v>39</v>
      </c>
    </row>
    <row r="5" spans="1:13" ht="33.75" customHeight="1" thickBot="1" x14ac:dyDescent="0.25">
      <c r="A5" s="8">
        <v>2</v>
      </c>
      <c r="B5" s="9" t="s">
        <v>1</v>
      </c>
      <c r="C5" s="7">
        <v>22267962</v>
      </c>
      <c r="D5">
        <v>85595190</v>
      </c>
      <c r="E5" s="21">
        <f t="shared" ref="E5:E39" si="0">C5+D5</f>
        <v>107863152</v>
      </c>
      <c r="F5" s="17">
        <v>168480</v>
      </c>
      <c r="G5">
        <f t="shared" ref="G5:G39" si="1">D5/(C5+D5)</f>
        <v>0.79355357610910537</v>
      </c>
      <c r="H5" s="19">
        <v>49577103</v>
      </c>
      <c r="I5" s="19"/>
      <c r="J5" s="19"/>
      <c r="K5" s="19"/>
      <c r="L5" s="16" t="s">
        <v>40</v>
      </c>
      <c r="M5" s="16" t="s">
        <v>40</v>
      </c>
    </row>
    <row r="6" spans="1:13" ht="33.75" customHeight="1" thickBot="1" x14ac:dyDescent="0.25">
      <c r="A6" s="8">
        <v>3</v>
      </c>
      <c r="B6" s="9" t="s">
        <v>2</v>
      </c>
      <c r="C6" s="7">
        <v>1597434</v>
      </c>
      <c r="D6">
        <v>2141</v>
      </c>
      <c r="E6" s="21">
        <f t="shared" si="0"/>
        <v>1599575</v>
      </c>
      <c r="F6" s="17">
        <v>169742</v>
      </c>
      <c r="G6">
        <f t="shared" si="1"/>
        <v>1.3384805338918151E-3</v>
      </c>
      <c r="H6" s="18">
        <v>1383727</v>
      </c>
      <c r="I6" s="18"/>
      <c r="J6" s="18"/>
      <c r="K6" s="18"/>
      <c r="L6" s="16" t="s">
        <v>41</v>
      </c>
      <c r="M6" s="16" t="s">
        <v>41</v>
      </c>
    </row>
    <row r="7" spans="1:13" ht="33.75" customHeight="1" thickBot="1" x14ac:dyDescent="0.25">
      <c r="A7" s="8">
        <v>4</v>
      </c>
      <c r="B7" s="9" t="s">
        <v>3</v>
      </c>
      <c r="C7" s="7">
        <v>45993612</v>
      </c>
      <c r="D7">
        <v>718729</v>
      </c>
      <c r="E7" s="21">
        <f t="shared" si="0"/>
        <v>46712341</v>
      </c>
      <c r="F7" s="17">
        <v>86801</v>
      </c>
      <c r="G7">
        <f t="shared" si="1"/>
        <v>1.5386276615851902E-2</v>
      </c>
      <c r="H7" s="18">
        <v>31205576</v>
      </c>
      <c r="I7" s="18"/>
      <c r="J7" s="18"/>
      <c r="K7" s="18"/>
      <c r="L7" s="16" t="s">
        <v>42</v>
      </c>
      <c r="M7" s="16" t="s">
        <v>42</v>
      </c>
    </row>
    <row r="8" spans="1:13" ht="33.75" customHeight="1" thickBot="1" x14ac:dyDescent="0.25">
      <c r="A8" s="8">
        <v>5</v>
      </c>
      <c r="B8" s="6" t="s">
        <v>4</v>
      </c>
      <c r="C8" s="7">
        <v>9074414</v>
      </c>
      <c r="D8">
        <v>7450935</v>
      </c>
      <c r="E8" s="21">
        <f t="shared" si="0"/>
        <v>16525349</v>
      </c>
      <c r="F8" s="17">
        <v>46292</v>
      </c>
      <c r="G8">
        <f t="shared" si="1"/>
        <v>0.45087913120624562</v>
      </c>
      <c r="H8" s="18">
        <v>104099452</v>
      </c>
      <c r="I8" s="18"/>
      <c r="J8" s="18"/>
      <c r="K8" s="18"/>
      <c r="L8" s="16" t="s">
        <v>43</v>
      </c>
      <c r="M8" s="16" t="s">
        <v>43</v>
      </c>
    </row>
    <row r="9" spans="1:13" ht="33.75" customHeight="1" thickBot="1" x14ac:dyDescent="0.25">
      <c r="A9" s="8">
        <v>6</v>
      </c>
      <c r="B9" s="9" t="s">
        <v>5</v>
      </c>
      <c r="C9" s="7">
        <v>2576</v>
      </c>
      <c r="D9">
        <v>46307</v>
      </c>
      <c r="E9" s="21">
        <f t="shared" si="0"/>
        <v>48883</v>
      </c>
      <c r="F9" s="17">
        <v>330015</v>
      </c>
      <c r="G9">
        <f t="shared" si="1"/>
        <v>0.94730274328498665</v>
      </c>
      <c r="H9" s="18">
        <v>1055450</v>
      </c>
      <c r="I9" s="18"/>
      <c r="J9" s="18"/>
      <c r="K9" s="18"/>
      <c r="L9" s="16" t="s">
        <v>44</v>
      </c>
      <c r="M9" s="16" t="s">
        <v>44</v>
      </c>
    </row>
    <row r="10" spans="1:13" ht="33.75" customHeight="1" thickBot="1" x14ac:dyDescent="0.25">
      <c r="A10" s="8">
        <v>7</v>
      </c>
      <c r="B10" s="9" t="s">
        <v>6</v>
      </c>
      <c r="C10" s="7">
        <v>8559605</v>
      </c>
      <c r="D10">
        <v>10152219</v>
      </c>
      <c r="E10" s="21">
        <f t="shared" si="0"/>
        <v>18711824</v>
      </c>
      <c r="F10" s="17">
        <v>104989</v>
      </c>
      <c r="G10">
        <f t="shared" si="1"/>
        <v>0.54255635367241595</v>
      </c>
      <c r="H10" s="18">
        <v>25545198</v>
      </c>
      <c r="I10" s="18"/>
      <c r="J10" s="18"/>
      <c r="K10" s="18"/>
      <c r="L10" s="16" t="s">
        <v>45</v>
      </c>
      <c r="M10" s="16" t="s">
        <v>45</v>
      </c>
    </row>
    <row r="11" spans="1:13" ht="33.75" customHeight="1" thickBot="1" x14ac:dyDescent="0.25">
      <c r="A11" s="8">
        <v>8</v>
      </c>
      <c r="B11" s="6" t="s">
        <v>7</v>
      </c>
      <c r="C11" s="7">
        <v>89530</v>
      </c>
      <c r="D11">
        <v>141</v>
      </c>
      <c r="E11" s="21">
        <f t="shared" si="0"/>
        <v>89671</v>
      </c>
      <c r="F11" s="17"/>
      <c r="G11">
        <f t="shared" si="1"/>
        <v>1.5724147160174416E-3</v>
      </c>
      <c r="H11" s="18"/>
      <c r="I11" s="18"/>
      <c r="J11" s="18"/>
      <c r="K11" s="18"/>
      <c r="L11" s="16" t="s">
        <v>72</v>
      </c>
      <c r="M11" s="16"/>
    </row>
    <row r="12" spans="1:13" ht="33.75" customHeight="1" thickBot="1" x14ac:dyDescent="0.25">
      <c r="A12" s="8">
        <v>9</v>
      </c>
      <c r="B12" s="9" t="s">
        <v>8</v>
      </c>
      <c r="C12" s="7">
        <v>18246</v>
      </c>
      <c r="D12">
        <v>18</v>
      </c>
      <c r="E12" s="21">
        <f t="shared" si="0"/>
        <v>18264</v>
      </c>
      <c r="F12" s="17"/>
      <c r="G12">
        <f t="shared" si="1"/>
        <v>9.8554533508541384E-4</v>
      </c>
      <c r="H12" s="18"/>
      <c r="I12" s="18"/>
      <c r="J12" s="18"/>
      <c r="K12" s="18"/>
      <c r="L12" s="16"/>
      <c r="M12" s="16"/>
    </row>
    <row r="13" spans="1:13" ht="33.75" customHeight="1" thickBot="1" x14ac:dyDescent="0.25">
      <c r="A13" s="8">
        <v>10</v>
      </c>
      <c r="B13" s="9" t="s">
        <v>9</v>
      </c>
      <c r="C13" s="7">
        <v>39304</v>
      </c>
      <c r="D13">
        <v>4527</v>
      </c>
      <c r="E13" s="21">
        <f t="shared" si="0"/>
        <v>43831</v>
      </c>
      <c r="F13" s="17">
        <v>376221</v>
      </c>
      <c r="G13">
        <f t="shared" si="1"/>
        <v>0.10328306449772992</v>
      </c>
      <c r="H13" s="18"/>
      <c r="I13" s="18"/>
      <c r="J13" s="18"/>
      <c r="K13" s="18"/>
      <c r="L13" s="16"/>
      <c r="M13" s="16" t="s">
        <v>46</v>
      </c>
    </row>
    <row r="14" spans="1:13" ht="33.75" customHeight="1" thickBot="1" x14ac:dyDescent="0.25">
      <c r="A14" s="8">
        <v>11</v>
      </c>
      <c r="B14" s="6" t="s">
        <v>10</v>
      </c>
      <c r="C14" s="7">
        <v>145614</v>
      </c>
      <c r="D14">
        <v>203929</v>
      </c>
      <c r="E14" s="21">
        <f t="shared" si="0"/>
        <v>349543</v>
      </c>
      <c r="F14" s="17">
        <v>435959</v>
      </c>
      <c r="G14">
        <f t="shared" si="1"/>
        <v>0.58341606039886362</v>
      </c>
      <c r="H14" s="18">
        <v>1458545</v>
      </c>
      <c r="I14" s="18"/>
      <c r="J14" s="18"/>
      <c r="K14" s="18"/>
      <c r="L14" s="16" t="s">
        <v>47</v>
      </c>
      <c r="M14" s="16" t="s">
        <v>47</v>
      </c>
    </row>
    <row r="15" spans="1:13" ht="33.75" customHeight="1" thickBot="1" x14ac:dyDescent="0.25">
      <c r="A15" s="8">
        <v>12</v>
      </c>
      <c r="B15" s="10" t="s">
        <v>11</v>
      </c>
      <c r="C15" s="7">
        <v>4219846</v>
      </c>
      <c r="D15">
        <v>17553546</v>
      </c>
      <c r="E15" s="21">
        <f t="shared" si="0"/>
        <v>21773392</v>
      </c>
      <c r="F15" s="17">
        <v>213936</v>
      </c>
      <c r="G15">
        <f t="shared" si="1"/>
        <v>0.80619253077334019</v>
      </c>
      <c r="H15" s="18">
        <v>60439692</v>
      </c>
      <c r="I15" s="18"/>
      <c r="J15" s="18"/>
      <c r="K15" s="18"/>
      <c r="L15" s="16" t="s">
        <v>48</v>
      </c>
      <c r="M15" s="16" t="s">
        <v>48</v>
      </c>
    </row>
    <row r="16" spans="1:13" ht="33.75" customHeight="1" thickBot="1" x14ac:dyDescent="0.25">
      <c r="A16" s="8">
        <v>13</v>
      </c>
      <c r="B16" s="6" t="s">
        <v>12</v>
      </c>
      <c r="C16" s="7">
        <v>466620</v>
      </c>
      <c r="D16">
        <v>45828345</v>
      </c>
      <c r="E16" s="21">
        <f t="shared" si="0"/>
        <v>46294965</v>
      </c>
      <c r="F16" s="17">
        <v>247628</v>
      </c>
      <c r="G16">
        <f t="shared" si="1"/>
        <v>0.98992071816017146</v>
      </c>
      <c r="H16" s="18">
        <v>25351462</v>
      </c>
      <c r="I16" s="18"/>
      <c r="J16" s="18"/>
      <c r="K16" s="18"/>
      <c r="L16" s="16" t="s">
        <v>49</v>
      </c>
      <c r="M16" s="16" t="s">
        <v>49</v>
      </c>
    </row>
    <row r="17" spans="1:13" ht="33.75" customHeight="1" thickBot="1" x14ac:dyDescent="0.25">
      <c r="A17" s="11">
        <v>14</v>
      </c>
      <c r="B17" s="9" t="s">
        <v>13</v>
      </c>
      <c r="C17" s="7">
        <v>314606</v>
      </c>
      <c r="D17">
        <v>1027345</v>
      </c>
      <c r="E17" s="21">
        <f t="shared" si="0"/>
        <v>1341951</v>
      </c>
      <c r="F17" s="17">
        <v>190407</v>
      </c>
      <c r="G17">
        <f t="shared" si="1"/>
        <v>0.76556073955010284</v>
      </c>
      <c r="H17" s="18">
        <v>6864602</v>
      </c>
      <c r="I17" s="18"/>
      <c r="J17" s="18"/>
      <c r="K17" s="18"/>
      <c r="L17" s="16" t="s">
        <v>50</v>
      </c>
      <c r="M17" s="16" t="s">
        <v>50</v>
      </c>
    </row>
    <row r="18" spans="1:13" ht="33.75" customHeight="1" thickBot="1" x14ac:dyDescent="0.25">
      <c r="A18" s="11">
        <v>15</v>
      </c>
      <c r="B18" s="9" t="s">
        <v>14</v>
      </c>
      <c r="C18" s="7">
        <v>2303860</v>
      </c>
      <c r="D18">
        <v>5062448</v>
      </c>
      <c r="E18" s="21">
        <f t="shared" si="0"/>
        <v>7366308</v>
      </c>
      <c r="F18" s="17">
        <v>104889</v>
      </c>
      <c r="G18">
        <f t="shared" si="1"/>
        <v>0.68724359611354835</v>
      </c>
      <c r="H18" s="18">
        <v>12267032</v>
      </c>
      <c r="I18" s="18"/>
      <c r="J18" s="18"/>
      <c r="K18" s="18"/>
      <c r="L18" s="16" t="s">
        <v>51</v>
      </c>
      <c r="M18" s="16" t="s">
        <v>51</v>
      </c>
    </row>
    <row r="19" spans="1:13" ht="33.75" customHeight="1" thickBot="1" x14ac:dyDescent="0.25">
      <c r="A19" s="11">
        <v>16</v>
      </c>
      <c r="B19" s="9" t="s">
        <v>15</v>
      </c>
      <c r="C19" s="7">
        <v>20623289</v>
      </c>
      <c r="D19">
        <v>4209617</v>
      </c>
      <c r="E19" s="21">
        <f t="shared" si="0"/>
        <v>24832906</v>
      </c>
      <c r="F19" s="17">
        <v>75739</v>
      </c>
      <c r="G19">
        <f t="shared" si="1"/>
        <v>0.16951769559309732</v>
      </c>
      <c r="H19" s="18">
        <v>32988134</v>
      </c>
      <c r="I19" s="18"/>
      <c r="J19" s="18"/>
      <c r="K19" s="18"/>
      <c r="L19" s="16" t="s">
        <v>52</v>
      </c>
      <c r="M19" s="16" t="s">
        <v>52</v>
      </c>
    </row>
    <row r="20" spans="1:13" ht="33.75" customHeight="1" thickBot="1" x14ac:dyDescent="0.25">
      <c r="A20" s="8">
        <v>17</v>
      </c>
      <c r="B20" s="9" t="s">
        <v>16</v>
      </c>
      <c r="C20" s="7">
        <v>11045885</v>
      </c>
      <c r="D20">
        <v>48448596</v>
      </c>
      <c r="E20" s="21">
        <f t="shared" si="0"/>
        <v>59494481</v>
      </c>
      <c r="F20" s="17">
        <v>223175</v>
      </c>
      <c r="G20">
        <f t="shared" si="1"/>
        <v>0.81433765259671731</v>
      </c>
      <c r="H20" s="18">
        <v>61095297</v>
      </c>
      <c r="I20" s="18"/>
      <c r="J20" s="18"/>
      <c r="K20" s="18"/>
      <c r="L20" s="16" t="s">
        <v>53</v>
      </c>
      <c r="M20" s="16" t="s">
        <v>53</v>
      </c>
    </row>
    <row r="21" spans="1:13" ht="33.75" customHeight="1" thickBot="1" x14ac:dyDescent="0.25">
      <c r="A21" s="8">
        <v>18</v>
      </c>
      <c r="B21" s="9" t="s">
        <v>17</v>
      </c>
      <c r="C21" s="7">
        <v>14786062</v>
      </c>
      <c r="D21">
        <v>14985843</v>
      </c>
      <c r="E21" s="21">
        <f t="shared" si="0"/>
        <v>29771905</v>
      </c>
      <c r="F21" s="17">
        <v>221904</v>
      </c>
      <c r="G21">
        <f t="shared" si="1"/>
        <v>0.50335519342816659</v>
      </c>
      <c r="H21" s="18">
        <v>33406061</v>
      </c>
      <c r="I21" s="18"/>
      <c r="J21" s="18"/>
      <c r="K21" s="18"/>
      <c r="L21" s="16" t="s">
        <v>54</v>
      </c>
      <c r="M21" s="16" t="s">
        <v>54</v>
      </c>
    </row>
    <row r="22" spans="1:13" ht="33.75" customHeight="1" thickBot="1" x14ac:dyDescent="0.25">
      <c r="A22" s="11">
        <v>19</v>
      </c>
      <c r="B22" s="9" t="s">
        <v>18</v>
      </c>
      <c r="C22" s="7">
        <v>127370</v>
      </c>
      <c r="D22">
        <v>98655</v>
      </c>
      <c r="E22" s="21">
        <f t="shared" si="0"/>
        <v>226025</v>
      </c>
      <c r="F22" s="17"/>
      <c r="G22">
        <f t="shared" si="1"/>
        <v>0.43647826567857539</v>
      </c>
      <c r="H22" s="18"/>
      <c r="I22" s="18"/>
      <c r="J22" s="18"/>
      <c r="K22" s="18"/>
      <c r="L22" s="16"/>
      <c r="M22" s="16"/>
    </row>
    <row r="23" spans="1:13" ht="33.75" customHeight="1" thickBot="1" x14ac:dyDescent="0.25">
      <c r="A23" s="8">
        <v>20</v>
      </c>
      <c r="B23" s="9" t="s">
        <v>19</v>
      </c>
      <c r="C23" s="7">
        <v>9435506</v>
      </c>
      <c r="D23">
        <v>7224392</v>
      </c>
      <c r="E23" s="21">
        <f t="shared" si="0"/>
        <v>16659898</v>
      </c>
      <c r="F23" s="17">
        <v>98418</v>
      </c>
      <c r="G23">
        <f t="shared" si="1"/>
        <v>0.4336396297264245</v>
      </c>
      <c r="H23" s="18">
        <v>72626809</v>
      </c>
      <c r="I23" s="18"/>
      <c r="J23" s="18"/>
      <c r="K23" s="18"/>
      <c r="L23" s="16" t="s">
        <v>55</v>
      </c>
      <c r="M23" s="16" t="s">
        <v>55</v>
      </c>
    </row>
    <row r="24" spans="1:13" ht="33.75" customHeight="1" thickBot="1" x14ac:dyDescent="0.25">
      <c r="A24" s="11">
        <v>21</v>
      </c>
      <c r="B24" s="9" t="s">
        <v>20</v>
      </c>
      <c r="C24" s="7">
        <v>22113195</v>
      </c>
      <c r="D24">
        <v>52184570</v>
      </c>
      <c r="E24" s="21">
        <f t="shared" si="0"/>
        <v>74297765</v>
      </c>
      <c r="F24" s="17">
        <v>202130</v>
      </c>
      <c r="G24">
        <f t="shared" si="1"/>
        <v>0.70237065677547639</v>
      </c>
      <c r="H24" s="18">
        <v>112374333</v>
      </c>
      <c r="I24" s="18"/>
      <c r="J24" s="18"/>
      <c r="K24" s="18"/>
      <c r="L24" s="16" t="s">
        <v>56</v>
      </c>
      <c r="M24" s="16" t="s">
        <v>56</v>
      </c>
    </row>
    <row r="25" spans="1:13" ht="33.75" customHeight="1" thickBot="1" x14ac:dyDescent="0.25">
      <c r="A25" s="8">
        <v>22</v>
      </c>
      <c r="B25" s="9" t="s">
        <v>21</v>
      </c>
      <c r="C25" s="7">
        <v>5564677</v>
      </c>
      <c r="D25">
        <v>332960</v>
      </c>
      <c r="E25" s="21">
        <f t="shared" si="0"/>
        <v>5897637</v>
      </c>
      <c r="F25" s="17">
        <v>84746</v>
      </c>
      <c r="G25">
        <f t="shared" si="1"/>
        <v>5.6456509615630805E-2</v>
      </c>
      <c r="H25" s="18">
        <v>2570390</v>
      </c>
      <c r="I25" s="18"/>
      <c r="J25" s="18"/>
      <c r="K25" s="18"/>
      <c r="L25" s="15" t="s">
        <v>73</v>
      </c>
      <c r="M25" s="16" t="s">
        <v>57</v>
      </c>
    </row>
    <row r="26" spans="1:13" ht="33.75" customHeight="1" thickBot="1" x14ac:dyDescent="0.25">
      <c r="A26" s="11">
        <v>23</v>
      </c>
      <c r="B26" s="9" t="s">
        <v>22</v>
      </c>
      <c r="C26" s="7">
        <v>5293297</v>
      </c>
      <c r="D26">
        <v>86235</v>
      </c>
      <c r="E26" s="21">
        <f t="shared" si="0"/>
        <v>5379532</v>
      </c>
      <c r="F26" s="17">
        <v>82182</v>
      </c>
      <c r="G26">
        <f t="shared" si="1"/>
        <v>1.6030204857969056E-2</v>
      </c>
      <c r="H26" s="18">
        <v>2966889</v>
      </c>
      <c r="I26" s="18"/>
      <c r="J26" s="18"/>
      <c r="K26" s="18"/>
      <c r="L26" s="16" t="s">
        <v>58</v>
      </c>
      <c r="M26" s="16" t="s">
        <v>58</v>
      </c>
    </row>
    <row r="27" spans="1:13" ht="33.75" customHeight="1" thickBot="1" x14ac:dyDescent="0.25">
      <c r="A27" s="8">
        <v>24</v>
      </c>
      <c r="B27" s="9" t="s">
        <v>23</v>
      </c>
      <c r="C27" s="7">
        <v>2031406</v>
      </c>
      <c r="D27">
        <v>16404</v>
      </c>
      <c r="E27" s="21">
        <f t="shared" si="0"/>
        <v>2047810</v>
      </c>
      <c r="F27" s="17">
        <v>187327</v>
      </c>
      <c r="G27">
        <f t="shared" si="1"/>
        <v>8.0105087874363344E-3</v>
      </c>
      <c r="H27" s="18">
        <v>1097206</v>
      </c>
      <c r="I27" s="18"/>
      <c r="J27" s="18"/>
      <c r="K27" s="18"/>
      <c r="L27" s="16" t="s">
        <v>59</v>
      </c>
      <c r="M27" s="16" t="s">
        <v>59</v>
      </c>
    </row>
    <row r="28" spans="1:13" ht="33.75" customHeight="1" thickBot="1" x14ac:dyDescent="0.25">
      <c r="A28" s="8">
        <v>25</v>
      </c>
      <c r="B28" s="9" t="s">
        <v>24</v>
      </c>
      <c r="C28" s="7">
        <v>2827124</v>
      </c>
      <c r="D28">
        <v>11820</v>
      </c>
      <c r="E28" s="21">
        <f t="shared" si="0"/>
        <v>2838944</v>
      </c>
      <c r="F28" s="17">
        <v>120518</v>
      </c>
      <c r="G28">
        <f t="shared" si="1"/>
        <v>4.1635199567163E-3</v>
      </c>
      <c r="H28" s="18">
        <v>1978502</v>
      </c>
      <c r="I28" s="18"/>
      <c r="J28" s="18"/>
      <c r="K28" s="18"/>
      <c r="L28" s="16" t="s">
        <v>60</v>
      </c>
      <c r="M28" s="16" t="s">
        <v>60</v>
      </c>
    </row>
    <row r="29" spans="1:13" ht="33.75" customHeight="1" thickBot="1" x14ac:dyDescent="0.25">
      <c r="A29" s="11">
        <v>26</v>
      </c>
      <c r="B29" s="9" t="s">
        <v>25</v>
      </c>
      <c r="C29" s="7">
        <v>16617050</v>
      </c>
      <c r="D29">
        <v>10822207</v>
      </c>
      <c r="E29" s="21">
        <f t="shared" si="0"/>
        <v>27439257</v>
      </c>
      <c r="F29" s="17">
        <v>109730</v>
      </c>
      <c r="G29">
        <f t="shared" si="1"/>
        <v>0.39440597826683133</v>
      </c>
      <c r="H29" s="18">
        <v>41974219</v>
      </c>
      <c r="I29" s="18"/>
      <c r="J29" s="18"/>
      <c r="K29" s="18"/>
      <c r="L29" s="16" t="s">
        <v>61</v>
      </c>
      <c r="M29" s="16" t="s">
        <v>61</v>
      </c>
    </row>
    <row r="30" spans="1:13" ht="33.75" customHeight="1" thickBot="1" x14ac:dyDescent="0.25">
      <c r="A30" s="8">
        <v>27</v>
      </c>
      <c r="B30" s="9" t="s">
        <v>26</v>
      </c>
      <c r="C30" s="7">
        <v>207256</v>
      </c>
      <c r="D30">
        <v>28743</v>
      </c>
      <c r="E30" s="21">
        <f t="shared" si="0"/>
        <v>235999</v>
      </c>
      <c r="F30" s="17">
        <v>220949</v>
      </c>
      <c r="G30">
        <f t="shared" si="1"/>
        <v>0.12179288895291929</v>
      </c>
      <c r="H30" s="18">
        <v>1247953</v>
      </c>
      <c r="I30" s="18"/>
      <c r="J30" s="18"/>
      <c r="K30" s="18"/>
      <c r="L30" s="16" t="s">
        <v>62</v>
      </c>
      <c r="M30" s="16" t="s">
        <v>62</v>
      </c>
    </row>
    <row r="31" spans="1:13" ht="33.75" customHeight="1" thickBot="1" x14ac:dyDescent="0.25">
      <c r="A31" s="11">
        <v>28</v>
      </c>
      <c r="B31" s="10" t="s">
        <v>27</v>
      </c>
      <c r="C31" s="7">
        <v>369019</v>
      </c>
      <c r="D31">
        <v>17280965</v>
      </c>
      <c r="E31" s="21">
        <f t="shared" si="0"/>
        <v>17649984</v>
      </c>
      <c r="F31" s="17">
        <v>151491</v>
      </c>
      <c r="G31">
        <f t="shared" si="1"/>
        <v>0.97909238897893613</v>
      </c>
      <c r="H31" s="18">
        <v>27743338</v>
      </c>
      <c r="I31" s="18"/>
      <c r="J31" s="18"/>
      <c r="K31" s="18"/>
      <c r="L31" s="16" t="s">
        <v>63</v>
      </c>
      <c r="M31" s="16" t="s">
        <v>63</v>
      </c>
    </row>
    <row r="32" spans="1:13" ht="33.75" customHeight="1" thickBot="1" x14ac:dyDescent="0.25">
      <c r="A32" s="8">
        <v>29</v>
      </c>
      <c r="B32" s="6" t="s">
        <v>28</v>
      </c>
      <c r="C32" s="7">
        <v>1934603</v>
      </c>
      <c r="D32">
        <v>12688372</v>
      </c>
      <c r="E32" s="21">
        <f t="shared" si="0"/>
        <v>14622975</v>
      </c>
      <c r="F32" s="17">
        <v>116492</v>
      </c>
      <c r="G32">
        <f t="shared" si="1"/>
        <v>0.86770113468702503</v>
      </c>
      <c r="H32" s="18">
        <v>68548437</v>
      </c>
      <c r="I32" s="18"/>
      <c r="J32" s="18"/>
      <c r="K32" s="18"/>
      <c r="L32" s="16" t="s">
        <v>64</v>
      </c>
      <c r="M32" s="16" t="s">
        <v>64</v>
      </c>
    </row>
    <row r="33" spans="1:13" ht="33.75" customHeight="1" thickBot="1" x14ac:dyDescent="0.25">
      <c r="A33" s="11">
        <v>30</v>
      </c>
      <c r="B33" s="6" t="s">
        <v>29</v>
      </c>
      <c r="C33" s="7">
        <v>576353</v>
      </c>
      <c r="D33">
        <v>4511</v>
      </c>
      <c r="E33" s="21">
        <f t="shared" si="0"/>
        <v>580864</v>
      </c>
      <c r="F33" s="17">
        <v>403376</v>
      </c>
      <c r="G33">
        <f t="shared" si="1"/>
        <v>7.7660175187307182E-3</v>
      </c>
      <c r="H33" s="18">
        <v>610577</v>
      </c>
      <c r="I33" s="18"/>
      <c r="J33" s="18"/>
      <c r="K33" s="18"/>
      <c r="L33" s="16" t="s">
        <v>65</v>
      </c>
      <c r="M33" s="16" t="s">
        <v>65</v>
      </c>
    </row>
    <row r="34" spans="1:13" ht="33.75" customHeight="1" thickBot="1" x14ac:dyDescent="0.25">
      <c r="A34" s="11">
        <v>31</v>
      </c>
      <c r="B34" s="9" t="s">
        <v>30</v>
      </c>
      <c r="C34" s="7">
        <v>21264570</v>
      </c>
      <c r="D34">
        <v>99516530</v>
      </c>
      <c r="E34" s="21">
        <f t="shared" si="0"/>
        <v>120781100</v>
      </c>
      <c r="F34" s="17">
        <v>213396</v>
      </c>
      <c r="G34">
        <f t="shared" si="1"/>
        <v>0.82394124577438022</v>
      </c>
      <c r="H34" s="18">
        <v>72147030</v>
      </c>
      <c r="I34" s="18"/>
      <c r="J34" s="18"/>
      <c r="K34" s="18"/>
      <c r="L34" s="16" t="s">
        <v>66</v>
      </c>
      <c r="M34" s="16" t="s">
        <v>66</v>
      </c>
    </row>
    <row r="35" spans="1:13" ht="33.75" customHeight="1" thickBot="1" x14ac:dyDescent="0.25">
      <c r="A35" s="8">
        <v>32</v>
      </c>
      <c r="B35" s="9" t="s">
        <v>31</v>
      </c>
      <c r="C35" s="7">
        <v>17543917</v>
      </c>
      <c r="D35">
        <v>62455487</v>
      </c>
      <c r="E35" s="21">
        <f t="shared" si="0"/>
        <v>79999404</v>
      </c>
      <c r="F35" s="17">
        <v>233325</v>
      </c>
      <c r="G35">
        <f t="shared" si="1"/>
        <v>0.78069940371055768</v>
      </c>
      <c r="H35" s="18">
        <v>35003674</v>
      </c>
      <c r="I35" s="18"/>
      <c r="J35" s="18"/>
      <c r="K35" s="18"/>
      <c r="L35" s="16" t="s">
        <v>67</v>
      </c>
      <c r="M35" s="16" t="s">
        <v>67</v>
      </c>
    </row>
    <row r="36" spans="1:13" ht="33.75" customHeight="1" thickBot="1" x14ac:dyDescent="0.25">
      <c r="A36" s="8">
        <v>33</v>
      </c>
      <c r="B36" s="9" t="s">
        <v>32</v>
      </c>
      <c r="C36" s="7">
        <v>4074607</v>
      </c>
      <c r="D36">
        <v>93639</v>
      </c>
      <c r="E36" s="21">
        <f t="shared" si="0"/>
        <v>4168246</v>
      </c>
      <c r="F36" s="17">
        <v>129675</v>
      </c>
      <c r="G36">
        <f t="shared" si="1"/>
        <v>2.2464844925179559E-2</v>
      </c>
      <c r="H36" s="18">
        <v>3673917</v>
      </c>
      <c r="I36" s="18"/>
      <c r="J36" s="18"/>
      <c r="K36" s="18"/>
      <c r="L36" s="16" t="s">
        <v>68</v>
      </c>
      <c r="M36" s="16" t="s">
        <v>68</v>
      </c>
    </row>
    <row r="37" spans="1:13" ht="33.75" customHeight="1" thickBot="1" x14ac:dyDescent="0.25">
      <c r="A37" s="8">
        <v>34</v>
      </c>
      <c r="B37" s="9" t="s">
        <v>33</v>
      </c>
      <c r="C37" s="7">
        <v>4460339</v>
      </c>
      <c r="D37">
        <v>8055365</v>
      </c>
      <c r="E37" s="21">
        <f t="shared" si="0"/>
        <v>12515704</v>
      </c>
      <c r="F37" s="17">
        <v>65431</v>
      </c>
      <c r="G37">
        <f t="shared" si="1"/>
        <v>0.6436206065595671</v>
      </c>
      <c r="H37" s="18">
        <v>199812341</v>
      </c>
      <c r="I37" s="18"/>
      <c r="J37" s="18"/>
      <c r="K37" s="18"/>
      <c r="L37" s="16" t="s">
        <v>69</v>
      </c>
      <c r="M37" s="16" t="s">
        <v>69</v>
      </c>
    </row>
    <row r="38" spans="1:13" ht="33.75" customHeight="1" thickBot="1" x14ac:dyDescent="0.25">
      <c r="A38" s="11">
        <v>35</v>
      </c>
      <c r="B38" s="9" t="s">
        <v>34</v>
      </c>
      <c r="C38" s="7">
        <v>1066185</v>
      </c>
      <c r="D38">
        <v>3952499</v>
      </c>
      <c r="E38" s="21">
        <f t="shared" si="0"/>
        <v>5018684</v>
      </c>
      <c r="F38" s="17">
        <v>202895</v>
      </c>
      <c r="G38">
        <f t="shared" si="1"/>
        <v>0.78755685753476412</v>
      </c>
      <c r="H38" s="18">
        <v>10086292</v>
      </c>
      <c r="I38" s="18"/>
      <c r="J38" s="18"/>
      <c r="K38" s="18"/>
      <c r="L38" s="16" t="s">
        <v>70</v>
      </c>
      <c r="M38" s="16" t="s">
        <v>70</v>
      </c>
    </row>
    <row r="39" spans="1:13" ht="33.75" customHeight="1" thickBot="1" x14ac:dyDescent="0.25">
      <c r="A39" s="12">
        <v>36</v>
      </c>
      <c r="B39" s="13" t="s">
        <v>35</v>
      </c>
      <c r="C39" s="14">
        <v>59106353</v>
      </c>
      <c r="D39">
        <v>18216249</v>
      </c>
      <c r="E39" s="21">
        <f t="shared" si="0"/>
        <v>77322602</v>
      </c>
      <c r="F39" s="17">
        <v>121463</v>
      </c>
      <c r="G39">
        <f t="shared" si="1"/>
        <v>0.23558763581184192</v>
      </c>
      <c r="H39" s="18">
        <v>91276115</v>
      </c>
      <c r="I39" s="18"/>
      <c r="J39" s="18"/>
      <c r="K39" s="18"/>
      <c r="L39" s="16" t="s">
        <v>71</v>
      </c>
      <c r="M39" s="16" t="s">
        <v>71</v>
      </c>
    </row>
    <row r="40" spans="1:13" ht="33.75" customHeight="1" x14ac:dyDescent="0.2">
      <c r="A40" s="79"/>
      <c r="B40" s="80"/>
      <c r="C40" s="80"/>
      <c r="D40" s="80"/>
      <c r="E40" s="80"/>
      <c r="F40" s="80"/>
      <c r="G40" s="80"/>
      <c r="H40" s="81"/>
      <c r="I40" s="31"/>
      <c r="J40" s="31"/>
      <c r="K40" s="31"/>
    </row>
  </sheetData>
  <mergeCells count="2">
    <mergeCell ref="A1:H1"/>
    <mergeCell ref="A40:H40"/>
  </mergeCells>
  <hyperlinks>
    <hyperlink ref="M4" r:id="rId1" tooltip="Andaman and Nicobar Islands" display="https://en.wikipedia.org/wiki/Andaman_and_Nicobar_Islands" xr:uid="{BB7BFBCB-4B8F-4BB4-970D-39DA5C7F3F8B}"/>
    <hyperlink ref="M5" r:id="rId2" tooltip="Andhra Pradesh" display="https://en.wikipedia.org/wiki/Andhra_Pradesh" xr:uid="{4C6274D3-992E-462A-9741-5C2156CD325B}"/>
    <hyperlink ref="M6" r:id="rId3" tooltip="Arunachal Pradesh" display="https://en.wikipedia.org/wiki/Arunachal_Pradesh" xr:uid="{04E0872B-64DF-4B75-941D-82BD2FD4F600}"/>
    <hyperlink ref="M7" r:id="rId4" tooltip="Assam" display="https://en.wikipedia.org/wiki/Assam" xr:uid="{297375A5-CA6C-447A-8FAA-CD44310D95D5}"/>
    <hyperlink ref="M8" r:id="rId5" tooltip="Bihar" display="https://en.wikipedia.org/wiki/Bihar" xr:uid="{93AF2814-6C58-4EFB-A448-341BDFCBC313}"/>
    <hyperlink ref="M9" r:id="rId6" tooltip="Chandigarh" display="https://en.wikipedia.org/wiki/Chandigarh" xr:uid="{778BEE5D-CD10-4C71-9AA3-8AF83BE0E075}"/>
    <hyperlink ref="M10" r:id="rId7" tooltip="Chhattisgarh" display="https://en.wikipedia.org/wiki/Chhattisgarh" xr:uid="{4F4EA489-F77C-48F0-9C04-C9AF390C3458}"/>
    <hyperlink ref="M13" r:id="rId8" tooltip="Delhi" display="https://en.wikipedia.org/wiki/Delhi" xr:uid="{8FFF7D2A-8B3F-4D8A-A6C4-FB5D25B779DF}"/>
    <hyperlink ref="M14" r:id="rId9" tooltip="Goa" display="https://en.wikipedia.org/wiki/Goa" xr:uid="{E130F53D-4D27-469B-8A0C-1506DC02BD24}"/>
    <hyperlink ref="M15" r:id="rId10" tooltip="Gujarat" display="https://en.wikipedia.org/wiki/Gujarat" xr:uid="{62690B86-0505-4C1F-8862-F2C55B1F2451}"/>
    <hyperlink ref="M16" r:id="rId11" tooltip="Haryana" display="https://en.wikipedia.org/wiki/Haryana" xr:uid="{4E84A01E-BDF8-4D82-9841-73EC6BCFA0BE}"/>
    <hyperlink ref="M17" r:id="rId12" tooltip="Himachal Pradesh" display="https://en.wikipedia.org/wiki/Himachal_Pradesh" xr:uid="{FDE69F93-8694-4D48-801D-C3DF1EFA60E3}"/>
    <hyperlink ref="M18" r:id="rId13" tooltip="Jammu and Kashmir (union territory)" display="https://en.wikipedia.org/wiki/Jammu_and_Kashmir_(union_territory)" xr:uid="{6BA5EB71-BB40-409C-A8B3-946E17E903D6}"/>
    <hyperlink ref="M19" r:id="rId14" tooltip="Jharkhand" display="https://en.wikipedia.org/wiki/Jharkhand" xr:uid="{BC4FF6FD-F84C-46F8-AEB4-D4919D8E85EA}"/>
    <hyperlink ref="M20" r:id="rId15" tooltip="Karnataka" display="https://en.wikipedia.org/wiki/Karnataka" xr:uid="{C413E601-283C-4FBC-8FEA-73B8121E749A}"/>
    <hyperlink ref="M21" r:id="rId16" tooltip="Kerala" display="https://en.wikipedia.org/wiki/Kerala" xr:uid="{39FF2BC9-C71A-4D46-819E-B5E81A0F6D03}"/>
    <hyperlink ref="M23" r:id="rId17" tooltip="Madhya Pradesh" display="https://en.wikipedia.org/wiki/Madhya_Pradesh" xr:uid="{F18F7134-6FF7-4484-B75A-69240AA191F3}"/>
    <hyperlink ref="M24" r:id="rId18" tooltip="Maharashtra" display="https://en.wikipedia.org/wiki/Maharashtra" xr:uid="{0C1441CA-4233-4208-B699-82F4BA8C13F5}"/>
    <hyperlink ref="M25" r:id="rId19" tooltip="Manipur" display="https://en.wikipedia.org/wiki/Manipur" xr:uid="{2BF9CACF-B714-4298-AA5B-551FB2CB4D38}"/>
    <hyperlink ref="M26" r:id="rId20" tooltip="Meghalaya" display="https://en.wikipedia.org/wiki/Meghalaya" xr:uid="{830EF3F4-8803-4872-A71C-7FF438E908D9}"/>
    <hyperlink ref="M27" r:id="rId21" tooltip="Mizoram" display="https://en.wikipedia.org/wiki/Mizoram" xr:uid="{072D66B9-E41C-41EE-B6C6-75D26AA6EE7B}"/>
    <hyperlink ref="M28" r:id="rId22" tooltip="Nagaland" display="https://en.wikipedia.org/wiki/Nagaland" xr:uid="{B865C7E6-24CD-45EA-82F7-D273E183ABBC}"/>
    <hyperlink ref="M29" r:id="rId23" tooltip="Odisha" display="https://en.wikipedia.org/wiki/Odisha" xr:uid="{4C7F883D-A4F7-42A9-99E0-97C87F339520}"/>
    <hyperlink ref="M30" r:id="rId24" tooltip="Puducherry (union territory)" display="https://en.wikipedia.org/wiki/Puducherry_(union_territory)" xr:uid="{74BF7A7E-30BB-470A-B258-18DC55B4FBDC}"/>
    <hyperlink ref="M31" r:id="rId25" tooltip="Punjab, India" display="https://en.wikipedia.org/wiki/Punjab,_India" xr:uid="{4EA2F79A-1846-4793-B32F-917CF012D725}"/>
    <hyperlink ref="M32" r:id="rId26" tooltip="Rajasthan" display="https://en.wikipedia.org/wiki/Rajasthan" xr:uid="{8FDD4E10-A0B1-432F-8C50-A889FF98E39A}"/>
    <hyperlink ref="M33" r:id="rId27" tooltip="Sikkim" display="https://en.wikipedia.org/wiki/Sikkim" xr:uid="{AEA87A05-A3BD-44FA-BD3E-DC50562CB248}"/>
    <hyperlink ref="M34" r:id="rId28" tooltip="Tamil Nadu" display="https://en.wikipedia.org/wiki/Tamil_Nadu" xr:uid="{0F598BB1-E19E-465A-9E15-946BE64A6CD7}"/>
    <hyperlink ref="M35" r:id="rId29" tooltip="Telangana" display="https://en.wikipedia.org/wiki/Telangana" xr:uid="{8E60A6C7-CBED-43CD-8C05-1D2649EECE0E}"/>
    <hyperlink ref="M36" r:id="rId30" tooltip="Tripura" display="https://en.wikipedia.org/wiki/Tripura" xr:uid="{A2AEF69F-956A-424A-A135-7C58B642A13B}"/>
    <hyperlink ref="M37" r:id="rId31" tooltip="Uttar Pradesh" display="https://en.wikipedia.org/wiki/Uttar_Pradesh" xr:uid="{F8C2CD74-213E-4556-9598-36DC4F901130}"/>
    <hyperlink ref="M38" r:id="rId32" tooltip="Uttarakhand" display="https://en.wikipedia.org/wiki/Uttarakhand" xr:uid="{A2A1006D-60FC-46A4-AE70-7C803EAF6210}"/>
    <hyperlink ref="M39" r:id="rId33" tooltip="West Bengal" display="https://en.wikipedia.org/wiki/West_Bengal" xr:uid="{5DEDF0D9-A43E-4FDC-BC34-9932F2644E22}"/>
    <hyperlink ref="H5" r:id="rId34" location="cite_note-23" display="https://en.wikipedia.org/wiki/List_of_states_and_union_territories_of_India_by_population - cite_note-23" xr:uid="{552D13E3-5D7E-4B8D-9A25-A539A7F14749}"/>
    <hyperlink ref="L4" r:id="rId35" tooltip="Andaman and Nicobar Islands" display="https://en.wikipedia.org/wiki/Andaman_and_Nicobar_Islands" xr:uid="{767F3299-DD84-4981-8E50-6D5B39188192}"/>
    <hyperlink ref="L5" r:id="rId36" tooltip="Andhra Pradesh" display="https://en.wikipedia.org/wiki/Andhra_Pradesh" xr:uid="{D7F241B1-EBE7-497C-A14F-39620E4CC877}"/>
    <hyperlink ref="L6" r:id="rId37" tooltip="Arunachal Pradesh" display="https://en.wikipedia.org/wiki/Arunachal_Pradesh" xr:uid="{837684BE-0814-469D-BB63-7C4E794E3B13}"/>
    <hyperlink ref="L7" r:id="rId38" tooltip="Assam" display="https://en.wikipedia.org/wiki/Assam" xr:uid="{4D8121DD-366D-4342-AC82-0F94DCDD554C}"/>
    <hyperlink ref="L8" r:id="rId39" tooltip="Bihar" display="https://en.wikipedia.org/wiki/Bihar" xr:uid="{DDF0960D-30CA-49C9-8F11-4B947845F497}"/>
    <hyperlink ref="L9" r:id="rId40" tooltip="Chandigarh" display="https://en.wikipedia.org/wiki/Chandigarh" xr:uid="{A703B57C-CB38-45E1-8EC0-1A0D1B28FD70}"/>
    <hyperlink ref="L10" r:id="rId41" tooltip="Chhattisgarh" display="https://en.wikipedia.org/wiki/Chhattisgarh" xr:uid="{B6CD378D-349B-4C14-8A61-36CD2BEED5DF}"/>
    <hyperlink ref="L14" r:id="rId42" tooltip="Goa" display="https://en.wikipedia.org/wiki/Goa" xr:uid="{50DD6A7F-BA16-4282-AF1E-A59B01445B68}"/>
    <hyperlink ref="L15" r:id="rId43" tooltip="Gujarat" display="https://en.wikipedia.org/wiki/Gujarat" xr:uid="{C310B11B-6D68-46FC-98DF-D10D7D10E424}"/>
    <hyperlink ref="L16" r:id="rId44" tooltip="Haryana" display="https://en.wikipedia.org/wiki/Haryana" xr:uid="{4676F8F4-371B-440E-8118-2518E1E2D8BB}"/>
    <hyperlink ref="L17" r:id="rId45" tooltip="Himachal Pradesh" display="https://en.wikipedia.org/wiki/Himachal_Pradesh" xr:uid="{DEB199F4-5828-472A-A770-DB9F327990EF}"/>
    <hyperlink ref="L18" r:id="rId46" tooltip="Jammu and Kashmir (union territory)" display="https://en.wikipedia.org/wiki/Jammu_and_Kashmir_(union_territory)" xr:uid="{140B6F1D-F0AC-4832-90D4-AC3041CC54DB}"/>
    <hyperlink ref="L19" r:id="rId47" tooltip="Jharkhand" display="https://en.wikipedia.org/wiki/Jharkhand" xr:uid="{FF29590E-CAD4-4908-8604-948D6CE41775}"/>
    <hyperlink ref="L20" r:id="rId48" tooltip="Karnataka" display="https://en.wikipedia.org/wiki/Karnataka" xr:uid="{1A5D83D5-884D-4E75-B7C0-23CECDF39333}"/>
    <hyperlink ref="L21" r:id="rId49" tooltip="Kerala" display="https://en.wikipedia.org/wiki/Kerala" xr:uid="{21FBCD88-5551-4E3C-B506-8E7B2A65A3F5}"/>
    <hyperlink ref="L23" r:id="rId50" tooltip="Madhya Pradesh" display="https://en.wikipedia.org/wiki/Madhya_Pradesh" xr:uid="{05696A1E-52EF-4292-A7A9-D7D0D6638C73}"/>
    <hyperlink ref="L24" r:id="rId51" tooltip="Maharashtra" display="https://en.wikipedia.org/wiki/Maharashtra" xr:uid="{A657B964-C84B-4766-8148-A76D8E33E8AE}"/>
    <hyperlink ref="L26" r:id="rId52" tooltip="Meghalaya" display="https://en.wikipedia.org/wiki/Meghalaya" xr:uid="{A795D8AA-7227-4E9D-8E3E-77719BA297EA}"/>
    <hyperlink ref="L27" r:id="rId53" tooltip="Mizoram" display="https://en.wikipedia.org/wiki/Mizoram" xr:uid="{99F37319-9077-41CE-AEAF-1DE702886815}"/>
    <hyperlink ref="L28" r:id="rId54" tooltip="Nagaland" display="https://en.wikipedia.org/wiki/Nagaland" xr:uid="{44AB6925-4678-415D-9DF5-69B1D7817D10}"/>
    <hyperlink ref="L29" r:id="rId55" tooltip="Odisha" display="https://en.wikipedia.org/wiki/Odisha" xr:uid="{423F2178-4120-4DA0-A06E-9A79F8298B01}"/>
    <hyperlink ref="L30" r:id="rId56" tooltip="Puducherry (union territory)" display="https://en.wikipedia.org/wiki/Puducherry_(union_territory)" xr:uid="{92E75344-97D3-41B7-93B3-6B722ECED306}"/>
    <hyperlink ref="L31" r:id="rId57" tooltip="Punjab, India" display="https://en.wikipedia.org/wiki/Punjab,_India" xr:uid="{DA357067-D170-4788-83E5-76890792A43D}"/>
    <hyperlink ref="L32" r:id="rId58" tooltip="Rajasthan" display="https://en.wikipedia.org/wiki/Rajasthan" xr:uid="{FCFDD128-18AF-4BA4-B9CF-AFFF4D06FE6D}"/>
    <hyperlink ref="L33" r:id="rId59" tooltip="Sikkim" display="https://en.wikipedia.org/wiki/Sikkim" xr:uid="{6D78362F-9830-48E5-91DC-A970A61E86EA}"/>
    <hyperlink ref="L34" r:id="rId60" tooltip="Tamil Nadu" display="https://en.wikipedia.org/wiki/Tamil_Nadu" xr:uid="{533071AD-487D-4D0B-9A54-0A517430B5EF}"/>
    <hyperlink ref="L35" r:id="rId61" tooltip="Telangana" display="https://en.wikipedia.org/wiki/Telangana" xr:uid="{0FFF8F28-633C-43AD-81B2-93D40C1FFD67}"/>
    <hyperlink ref="L36" r:id="rId62" tooltip="Tripura" display="https://en.wikipedia.org/wiki/Tripura" xr:uid="{A27394FB-D59B-4223-B989-E5A6CADD6FB9}"/>
    <hyperlink ref="L37" r:id="rId63" tooltip="Uttar Pradesh" display="https://en.wikipedia.org/wiki/Uttar_Pradesh" xr:uid="{C2682544-CBB3-4B9F-A1C5-C81A38A41B4D}"/>
    <hyperlink ref="L38" r:id="rId64" tooltip="Uttarakhand" display="https://en.wikipedia.org/wiki/Uttarakhand" xr:uid="{008BF98D-0D32-4922-BD45-85E33C4C7CEE}"/>
    <hyperlink ref="L39" r:id="rId65" tooltip="West Bengal" display="https://en.wikipedia.org/wiki/West_Bengal" xr:uid="{F8484A76-DA75-4B92-954A-41B5ECE5D5C5}"/>
    <hyperlink ref="L11" r:id="rId66" tooltip="Dadra and Nagar Haveli and Daman and Diu" display="https://en.wikipedia.org/wiki/Dadra_and_Nagar_Haveli_and_Daman_and_Diu" xr:uid="{CE62E18A-790F-4BFF-8B8D-E45CFA59BD11}"/>
  </hyperlinks>
  <pageMargins left="0.7" right="0.7" top="0.75" bottom="0.75" header="0.3" footer="0.3"/>
  <drawing r:id="rId6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E1D7-C15F-4343-8806-B9A6A8379DA8}">
  <dimension ref="A1:S47"/>
  <sheetViews>
    <sheetView topLeftCell="A7" workbookViewId="0">
      <selection activeCell="A2" sqref="A2:A37"/>
    </sheetView>
  </sheetViews>
  <sheetFormatPr defaultRowHeight="12.75" x14ac:dyDescent="0.2"/>
  <cols>
    <col min="1" max="1" width="37" style="22" customWidth="1"/>
    <col min="2" max="2" width="17.33203125" style="22" customWidth="1"/>
    <col min="3" max="3" width="18.33203125" style="22" bestFit="1" customWidth="1"/>
    <col min="4" max="4" width="11.6640625" style="22" customWidth="1"/>
    <col min="5" max="6" width="19.83203125" style="22" customWidth="1"/>
    <col min="7" max="7" width="14" style="22" customWidth="1"/>
    <col min="8" max="8" width="13.5" style="22" customWidth="1"/>
    <col min="9" max="9" width="17" style="22" customWidth="1"/>
    <col min="10" max="10" width="21.33203125" style="22" customWidth="1"/>
    <col min="11" max="11" width="18.33203125" style="22" customWidth="1"/>
    <col min="12" max="12" width="34.6640625" style="22" customWidth="1"/>
    <col min="13" max="13" width="19.83203125" style="22" customWidth="1"/>
    <col min="14" max="16384" width="9.33203125" style="22"/>
  </cols>
  <sheetData>
    <row r="1" spans="1:13" x14ac:dyDescent="0.2">
      <c r="A1" s="22" t="s">
        <v>80</v>
      </c>
      <c r="B1" s="24" t="s">
        <v>36</v>
      </c>
      <c r="C1" s="24" t="s">
        <v>37</v>
      </c>
      <c r="D1" s="24" t="s">
        <v>75</v>
      </c>
      <c r="E1" s="24" t="s">
        <v>38</v>
      </c>
      <c r="F1" s="24" t="s">
        <v>117</v>
      </c>
      <c r="G1" s="23" t="s">
        <v>79</v>
      </c>
      <c r="H1" s="3" t="s">
        <v>36</v>
      </c>
      <c r="I1" t="s">
        <v>37</v>
      </c>
      <c r="J1" s="20" t="s">
        <v>76</v>
      </c>
      <c r="K1" s="24" t="s">
        <v>117</v>
      </c>
      <c r="L1" s="24" t="s">
        <v>118</v>
      </c>
      <c r="M1" s="24" t="s">
        <v>119</v>
      </c>
    </row>
    <row r="2" spans="1:13" ht="13.5" thickBot="1" x14ac:dyDescent="0.25">
      <c r="A2" s="22" t="s">
        <v>81</v>
      </c>
      <c r="B2" s="22">
        <v>718419</v>
      </c>
      <c r="C2" s="22">
        <f>D2-B2</f>
        <v>446944</v>
      </c>
      <c r="D2" s="23">
        <v>1165363</v>
      </c>
      <c r="E2" s="29">
        <v>85984</v>
      </c>
      <c r="F2" s="23">
        <f>C2/D2*100</f>
        <v>38.352341716701147</v>
      </c>
      <c r="G2" s="6" t="s">
        <v>0</v>
      </c>
      <c r="H2" s="7">
        <v>912065</v>
      </c>
      <c r="I2">
        <v>377095</v>
      </c>
      <c r="J2" s="21">
        <f>H2+I2</f>
        <v>1289160</v>
      </c>
      <c r="K2" s="23">
        <f>(I2/J2)*100</f>
        <v>29.251217847280397</v>
      </c>
      <c r="L2" s="22">
        <f t="shared" ref="L2:L37" si="0">K2-F2</f>
        <v>-9.1011238694207499</v>
      </c>
      <c r="M2" s="22">
        <f t="shared" ref="M2:M37" si="1">(L2/F2)*100</f>
        <v>-23.730295105963549</v>
      </c>
    </row>
    <row r="3" spans="1:13" ht="20.25" thickBot="1" x14ac:dyDescent="0.25">
      <c r="A3" s="24" t="s">
        <v>115</v>
      </c>
      <c r="B3" s="22">
        <v>29081062</v>
      </c>
      <c r="C3" s="22">
        <f t="shared" ref="C3:C37" si="2">D3-B3</f>
        <v>132252867</v>
      </c>
      <c r="D3" s="23">
        <v>161333929</v>
      </c>
      <c r="E3" s="27">
        <v>68970</v>
      </c>
      <c r="F3" s="23">
        <f t="shared" ref="F3:F37" si="3">C3/D3*100</f>
        <v>81.974614899510684</v>
      </c>
      <c r="G3" s="25" t="s">
        <v>116</v>
      </c>
      <c r="H3" s="7">
        <f>22267962+Q20</f>
        <v>39811879</v>
      </c>
      <c r="I3">
        <f>R20+85595190</f>
        <v>148050677</v>
      </c>
      <c r="J3" s="21">
        <f t="shared" ref="J3:J10" si="4">H3+I3</f>
        <v>187862556</v>
      </c>
      <c r="K3" s="23">
        <f t="shared" ref="K3:K37" si="5">I3/J3*100</f>
        <v>78.807975443493916</v>
      </c>
      <c r="L3" s="22">
        <f t="shared" si="0"/>
        <v>-3.1666394560167674</v>
      </c>
      <c r="M3" s="22">
        <f t="shared" si="1"/>
        <v>-3.8629513049846236</v>
      </c>
    </row>
    <row r="4" spans="1:13" ht="20.25" thickBot="1" x14ac:dyDescent="0.25">
      <c r="A4" s="22" t="s">
        <v>82</v>
      </c>
      <c r="B4" s="22">
        <v>2215838</v>
      </c>
      <c r="C4" s="22">
        <f t="shared" si="2"/>
        <v>28393</v>
      </c>
      <c r="D4" s="23">
        <v>2244231</v>
      </c>
      <c r="E4" s="27">
        <v>72091</v>
      </c>
      <c r="F4" s="23">
        <f t="shared" si="3"/>
        <v>1.2651549684502175</v>
      </c>
      <c r="G4" s="9" t="s">
        <v>2</v>
      </c>
      <c r="H4" s="7">
        <v>1597434</v>
      </c>
      <c r="I4">
        <v>2141</v>
      </c>
      <c r="J4" s="21">
        <f t="shared" si="4"/>
        <v>1599575</v>
      </c>
      <c r="K4" s="23">
        <f t="shared" si="5"/>
        <v>0.13384805338918151</v>
      </c>
      <c r="L4" s="22">
        <f t="shared" si="0"/>
        <v>-1.131306915061036</v>
      </c>
      <c r="M4" s="22">
        <f t="shared" si="1"/>
        <v>-89.420422262330291</v>
      </c>
    </row>
    <row r="5" spans="1:13" ht="13.5" thickBot="1" x14ac:dyDescent="0.25">
      <c r="A5" s="22" t="s">
        <v>83</v>
      </c>
      <c r="B5" s="22">
        <v>26185904</v>
      </c>
      <c r="C5" s="22">
        <f t="shared" si="2"/>
        <v>1030265</v>
      </c>
      <c r="D5" s="23">
        <v>27216169</v>
      </c>
      <c r="E5" s="27">
        <v>37250</v>
      </c>
      <c r="F5" s="23">
        <f t="shared" si="3"/>
        <v>3.7854886924019322</v>
      </c>
      <c r="G5" s="9" t="s">
        <v>3</v>
      </c>
      <c r="H5" s="7">
        <v>45993612</v>
      </c>
      <c r="I5">
        <v>718729</v>
      </c>
      <c r="J5" s="21">
        <f t="shared" si="4"/>
        <v>46712341</v>
      </c>
      <c r="K5" s="23">
        <f t="shared" si="5"/>
        <v>1.5386276615851902</v>
      </c>
      <c r="L5" s="22">
        <f t="shared" si="0"/>
        <v>-2.246861030816742</v>
      </c>
      <c r="M5" s="22">
        <f t="shared" si="1"/>
        <v>-59.354583077385584</v>
      </c>
    </row>
    <row r="6" spans="1:13" ht="13.5" thickBot="1" x14ac:dyDescent="0.25">
      <c r="A6" s="22" t="s">
        <v>84</v>
      </c>
      <c r="B6" s="22">
        <v>7620593</v>
      </c>
      <c r="C6" s="22">
        <f t="shared" si="2"/>
        <v>5127459</v>
      </c>
      <c r="D6" s="23">
        <v>12748052</v>
      </c>
      <c r="E6" s="27">
        <v>22890</v>
      </c>
      <c r="F6" s="23">
        <f t="shared" si="3"/>
        <v>40.221509921672741</v>
      </c>
      <c r="G6" s="6" t="s">
        <v>4</v>
      </c>
      <c r="H6" s="7">
        <v>9074414</v>
      </c>
      <c r="I6">
        <v>7450935</v>
      </c>
      <c r="J6" s="21">
        <f t="shared" si="4"/>
        <v>16525349</v>
      </c>
      <c r="K6" s="23">
        <f t="shared" si="5"/>
        <v>45.087913120624563</v>
      </c>
      <c r="L6" s="22">
        <f t="shared" si="0"/>
        <v>4.8664031989518222</v>
      </c>
      <c r="M6" s="22">
        <f t="shared" si="1"/>
        <v>12.09900674646139</v>
      </c>
    </row>
    <row r="7" spans="1:13" ht="13.5" thickBot="1" x14ac:dyDescent="0.25">
      <c r="A7" s="22" t="s">
        <v>85</v>
      </c>
      <c r="B7" s="22">
        <v>1967</v>
      </c>
      <c r="C7" s="22">
        <f t="shared" si="2"/>
        <v>106752</v>
      </c>
      <c r="D7" s="23">
        <v>108719</v>
      </c>
      <c r="E7" s="28">
        <v>142869</v>
      </c>
      <c r="F7" s="23">
        <f t="shared" si="3"/>
        <v>98.190748627194878</v>
      </c>
      <c r="G7" s="9" t="s">
        <v>5</v>
      </c>
      <c r="H7" s="7">
        <v>2576</v>
      </c>
      <c r="I7">
        <v>46307</v>
      </c>
      <c r="J7" s="21">
        <f t="shared" si="4"/>
        <v>48883</v>
      </c>
      <c r="K7" s="23">
        <f t="shared" si="5"/>
        <v>94.730274328498666</v>
      </c>
      <c r="L7" s="22">
        <f t="shared" si="0"/>
        <v>-3.4604742986962123</v>
      </c>
      <c r="M7" s="22">
        <f t="shared" si="1"/>
        <v>-3.5242365977213872</v>
      </c>
    </row>
    <row r="8" spans="1:13" ht="13.5" thickBot="1" x14ac:dyDescent="0.25">
      <c r="A8" s="22" t="s">
        <v>86</v>
      </c>
      <c r="B8" s="22">
        <v>6288599</v>
      </c>
      <c r="C8" s="22">
        <f t="shared" si="2"/>
        <v>16813559</v>
      </c>
      <c r="D8" s="23">
        <v>23102158</v>
      </c>
      <c r="E8" s="27">
        <v>46743</v>
      </c>
      <c r="F8" s="23">
        <f t="shared" si="3"/>
        <v>72.779170673146638</v>
      </c>
      <c r="G8" s="9" t="s">
        <v>6</v>
      </c>
      <c r="H8" s="7">
        <v>8559605</v>
      </c>
      <c r="I8">
        <v>10152219</v>
      </c>
      <c r="J8" s="21">
        <f t="shared" si="4"/>
        <v>18711824</v>
      </c>
      <c r="K8" s="23">
        <f t="shared" si="5"/>
        <v>54.255635367241595</v>
      </c>
      <c r="L8" s="22">
        <f t="shared" si="0"/>
        <v>-18.523535305905042</v>
      </c>
      <c r="M8" s="22">
        <f t="shared" si="1"/>
        <v>-25.451698795929918</v>
      </c>
    </row>
    <row r="9" spans="1:13" x14ac:dyDescent="0.2">
      <c r="A9" s="22" t="s">
        <v>87</v>
      </c>
      <c r="B9" s="22">
        <v>85972</v>
      </c>
      <c r="C9" s="22">
        <f t="shared" si="2"/>
        <v>0</v>
      </c>
      <c r="D9" s="23">
        <v>85972</v>
      </c>
      <c r="F9" s="23">
        <f t="shared" si="3"/>
        <v>0</v>
      </c>
      <c r="G9" s="6" t="s">
        <v>7</v>
      </c>
      <c r="H9" s="7">
        <v>89530</v>
      </c>
      <c r="I9">
        <v>141</v>
      </c>
      <c r="J9" s="21">
        <f t="shared" si="4"/>
        <v>89671</v>
      </c>
      <c r="K9" s="23">
        <f t="shared" si="5"/>
        <v>0.15724147160174415</v>
      </c>
      <c r="L9" s="22">
        <f t="shared" si="0"/>
        <v>0.15724147160174415</v>
      </c>
      <c r="M9" s="22" t="e">
        <f t="shared" si="1"/>
        <v>#DIV/0!</v>
      </c>
    </row>
    <row r="10" spans="1:13" ht="13.5" thickBot="1" x14ac:dyDescent="0.25">
      <c r="A10" s="22" t="s">
        <v>88</v>
      </c>
      <c r="B10" s="22">
        <v>28202</v>
      </c>
      <c r="C10" s="22">
        <f t="shared" si="2"/>
        <v>0</v>
      </c>
      <c r="D10" s="23">
        <v>28202</v>
      </c>
      <c r="F10" s="23">
        <f t="shared" si="3"/>
        <v>0</v>
      </c>
      <c r="G10" s="9" t="s">
        <v>8</v>
      </c>
      <c r="H10" s="7">
        <v>18246</v>
      </c>
      <c r="I10">
        <v>18</v>
      </c>
      <c r="J10" s="21">
        <f t="shared" si="4"/>
        <v>18264</v>
      </c>
      <c r="K10" s="23">
        <f t="shared" si="5"/>
        <v>9.8554533508541389E-2</v>
      </c>
      <c r="L10" s="22">
        <f t="shared" si="0"/>
        <v>9.8554533508541389E-2</v>
      </c>
      <c r="M10" s="22" t="e">
        <f t="shared" si="1"/>
        <v>#DIV/0!</v>
      </c>
    </row>
    <row r="11" spans="1:13" ht="13.5" thickBot="1" x14ac:dyDescent="0.25">
      <c r="A11" s="22" t="s">
        <v>89</v>
      </c>
      <c r="B11" s="22">
        <v>131286</v>
      </c>
      <c r="C11" s="22">
        <f t="shared" si="2"/>
        <v>160742</v>
      </c>
      <c r="D11" s="23">
        <v>292028</v>
      </c>
      <c r="E11" s="27">
        <v>167838</v>
      </c>
      <c r="F11" s="23">
        <f t="shared" si="3"/>
        <v>55.04335200734176</v>
      </c>
      <c r="G11" s="6" t="s">
        <v>10</v>
      </c>
      <c r="H11" s="7">
        <v>145614</v>
      </c>
      <c r="I11">
        <v>203929</v>
      </c>
      <c r="J11" s="21">
        <f t="shared" ref="J11:J36" si="6">H11+I11</f>
        <v>349543</v>
      </c>
      <c r="K11" s="23">
        <f t="shared" si="5"/>
        <v>58.341606039886365</v>
      </c>
      <c r="L11" s="22">
        <f t="shared" si="0"/>
        <v>3.2982540325446053</v>
      </c>
      <c r="M11" s="22">
        <f t="shared" si="1"/>
        <v>5.9921024288358735</v>
      </c>
    </row>
    <row r="12" spans="1:13" ht="13.5" thickBot="1" x14ac:dyDescent="0.25">
      <c r="A12" s="22" t="s">
        <v>90</v>
      </c>
      <c r="B12" s="22">
        <v>4871919</v>
      </c>
      <c r="C12" s="22">
        <f t="shared" si="2"/>
        <v>10133832</v>
      </c>
      <c r="D12" s="23">
        <v>15005751</v>
      </c>
      <c r="E12" s="27">
        <v>89668</v>
      </c>
      <c r="F12" s="23">
        <f t="shared" si="3"/>
        <v>67.532987852457367</v>
      </c>
      <c r="G12" s="10" t="s">
        <v>11</v>
      </c>
      <c r="H12" s="7">
        <v>4219846</v>
      </c>
      <c r="I12">
        <v>17553546</v>
      </c>
      <c r="J12" s="21">
        <f t="shared" si="6"/>
        <v>21773392</v>
      </c>
      <c r="K12" s="23">
        <f t="shared" si="5"/>
        <v>80.619253077334022</v>
      </c>
      <c r="L12" s="22">
        <f t="shared" si="0"/>
        <v>13.086265224876655</v>
      </c>
      <c r="M12" s="22">
        <f t="shared" si="1"/>
        <v>19.377589591425838</v>
      </c>
    </row>
    <row r="13" spans="1:13" ht="13.5" thickBot="1" x14ac:dyDescent="0.25">
      <c r="A13" s="22" t="s">
        <v>91</v>
      </c>
      <c r="B13" s="22">
        <v>275892</v>
      </c>
      <c r="C13" s="22">
        <f t="shared" si="2"/>
        <v>42545456</v>
      </c>
      <c r="D13" s="23">
        <v>42821348</v>
      </c>
      <c r="E13" s="27">
        <v>108345</v>
      </c>
      <c r="F13" s="23">
        <f t="shared" si="3"/>
        <v>99.355713883645137</v>
      </c>
      <c r="G13" s="6" t="s">
        <v>12</v>
      </c>
      <c r="H13" s="7">
        <v>466620</v>
      </c>
      <c r="I13">
        <v>45828345</v>
      </c>
      <c r="J13" s="21">
        <f t="shared" si="6"/>
        <v>46294965</v>
      </c>
      <c r="K13" s="23">
        <f t="shared" si="5"/>
        <v>98.992071816017145</v>
      </c>
      <c r="L13" s="22">
        <f t="shared" si="0"/>
        <v>-0.36364206762799256</v>
      </c>
      <c r="M13" s="22">
        <f t="shared" si="1"/>
        <v>-0.36600015581776357</v>
      </c>
    </row>
    <row r="14" spans="1:13" ht="20.25" thickBot="1" x14ac:dyDescent="0.25">
      <c r="A14" s="22" t="s">
        <v>92</v>
      </c>
      <c r="B14" s="22">
        <v>254498</v>
      </c>
      <c r="C14" s="22">
        <f t="shared" si="2"/>
        <v>849978</v>
      </c>
      <c r="D14" s="23">
        <v>1104476</v>
      </c>
      <c r="E14" s="27">
        <v>74694</v>
      </c>
      <c r="F14" s="23">
        <f t="shared" si="3"/>
        <v>76.957579884035511</v>
      </c>
      <c r="G14" s="9" t="s">
        <v>13</v>
      </c>
      <c r="H14" s="7">
        <v>314606</v>
      </c>
      <c r="I14">
        <v>1027345</v>
      </c>
      <c r="J14" s="21">
        <f t="shared" si="6"/>
        <v>1341951</v>
      </c>
      <c r="K14" s="23">
        <f t="shared" si="5"/>
        <v>76.556073955010291</v>
      </c>
      <c r="L14" s="22">
        <f t="shared" si="0"/>
        <v>-0.40150592902521964</v>
      </c>
      <c r="M14" s="22">
        <f t="shared" si="1"/>
        <v>-0.52172369457334</v>
      </c>
    </row>
    <row r="15" spans="1:13" ht="20.25" thickBot="1" x14ac:dyDescent="0.25">
      <c r="A15" s="22" t="s">
        <v>93</v>
      </c>
      <c r="B15" s="22">
        <v>3303524</v>
      </c>
      <c r="C15" s="22">
        <f t="shared" si="2"/>
        <v>4970185</v>
      </c>
      <c r="D15" s="23">
        <v>8273709</v>
      </c>
      <c r="E15" s="27">
        <v>45380</v>
      </c>
      <c r="F15" s="23">
        <f t="shared" si="3"/>
        <v>60.072030572987281</v>
      </c>
      <c r="G15" s="9" t="s">
        <v>14</v>
      </c>
      <c r="H15" s="7">
        <v>2303860</v>
      </c>
      <c r="I15">
        <v>5062448</v>
      </c>
      <c r="J15" s="21">
        <f t="shared" si="6"/>
        <v>7366308</v>
      </c>
      <c r="K15" s="23">
        <f t="shared" si="5"/>
        <v>68.724359611354828</v>
      </c>
      <c r="L15" s="22">
        <f t="shared" si="0"/>
        <v>8.6523290383675473</v>
      </c>
      <c r="M15" s="22">
        <f t="shared" si="1"/>
        <v>14.40325714952319</v>
      </c>
    </row>
    <row r="16" spans="1:13" ht="13.5" thickBot="1" x14ac:dyDescent="0.25">
      <c r="A16" s="22" t="s">
        <v>94</v>
      </c>
      <c r="B16" s="22">
        <v>11021480</v>
      </c>
      <c r="C16" s="22">
        <f t="shared" si="2"/>
        <v>2538048</v>
      </c>
      <c r="D16" s="23">
        <v>13559528</v>
      </c>
      <c r="E16" s="27">
        <v>38258</v>
      </c>
      <c r="F16" s="23">
        <f t="shared" si="3"/>
        <v>18.717819676319117</v>
      </c>
      <c r="G16" s="9" t="s">
        <v>15</v>
      </c>
      <c r="H16" s="7">
        <v>20623289</v>
      </c>
      <c r="I16">
        <v>4209617</v>
      </c>
      <c r="J16" s="21">
        <f t="shared" si="6"/>
        <v>24832906</v>
      </c>
      <c r="K16" s="23">
        <f t="shared" si="5"/>
        <v>16.951769559309732</v>
      </c>
      <c r="L16" s="22">
        <f t="shared" si="0"/>
        <v>-1.7660501170093852</v>
      </c>
      <c r="M16" s="22">
        <f t="shared" si="1"/>
        <v>-9.4351273147678985</v>
      </c>
    </row>
    <row r="17" spans="1:19" ht="13.5" thickBot="1" x14ac:dyDescent="0.25">
      <c r="A17" s="22" t="s">
        <v>95</v>
      </c>
      <c r="B17" s="22">
        <v>9700025</v>
      </c>
      <c r="C17" s="22">
        <f t="shared" si="2"/>
        <v>43742005</v>
      </c>
      <c r="D17" s="23">
        <v>53442030</v>
      </c>
      <c r="E17" s="27">
        <v>68423</v>
      </c>
      <c r="F17" s="23">
        <f t="shared" si="3"/>
        <v>81.849445090315626</v>
      </c>
      <c r="G17" s="9" t="s">
        <v>16</v>
      </c>
      <c r="H17" s="7">
        <v>11045885</v>
      </c>
      <c r="I17">
        <v>48448596</v>
      </c>
      <c r="J17" s="21">
        <f t="shared" si="6"/>
        <v>59494481</v>
      </c>
      <c r="K17" s="23">
        <f t="shared" si="5"/>
        <v>81.433765259671731</v>
      </c>
      <c r="L17" s="22">
        <f t="shared" si="0"/>
        <v>-0.4156798306438958</v>
      </c>
      <c r="M17" s="22">
        <f t="shared" si="1"/>
        <v>-0.50785907000984509</v>
      </c>
    </row>
    <row r="18" spans="1:19" ht="13.5" thickBot="1" x14ac:dyDescent="0.25">
      <c r="A18" s="22" t="s">
        <v>96</v>
      </c>
      <c r="B18" s="22">
        <v>10611984</v>
      </c>
      <c r="C18" s="22">
        <f t="shared" si="2"/>
        <v>13669944</v>
      </c>
      <c r="D18" s="23">
        <v>24281928</v>
      </c>
      <c r="E18" s="27">
        <v>80924</v>
      </c>
      <c r="F18" s="23">
        <f t="shared" si="3"/>
        <v>56.296781705307751</v>
      </c>
      <c r="G18" s="9" t="s">
        <v>17</v>
      </c>
      <c r="H18" s="7">
        <v>14786062</v>
      </c>
      <c r="I18">
        <v>14985843</v>
      </c>
      <c r="J18" s="21">
        <f t="shared" si="6"/>
        <v>29771905</v>
      </c>
      <c r="K18" s="23">
        <f t="shared" si="5"/>
        <v>50.33551934281666</v>
      </c>
      <c r="L18" s="22">
        <f t="shared" si="0"/>
        <v>-5.961262362491091</v>
      </c>
      <c r="M18" s="22">
        <f t="shared" si="1"/>
        <v>-10.5889931571862</v>
      </c>
    </row>
    <row r="19" spans="1:19" ht="13.5" thickBot="1" x14ac:dyDescent="0.25">
      <c r="A19" s="22" t="s">
        <v>97</v>
      </c>
      <c r="B19" s="22">
        <v>138444</v>
      </c>
      <c r="C19" s="22">
        <f t="shared" si="2"/>
        <v>26097</v>
      </c>
      <c r="D19" s="23">
        <v>164541</v>
      </c>
      <c r="F19" s="23">
        <f t="shared" si="3"/>
        <v>15.860484620854375</v>
      </c>
      <c r="G19" s="9" t="s">
        <v>18</v>
      </c>
      <c r="H19" s="7">
        <v>127370</v>
      </c>
      <c r="I19">
        <v>98655</v>
      </c>
      <c r="J19" s="21">
        <f t="shared" si="6"/>
        <v>226025</v>
      </c>
      <c r="K19" s="23">
        <f t="shared" si="5"/>
        <v>43.647826567857543</v>
      </c>
      <c r="L19" s="22">
        <f t="shared" si="0"/>
        <v>27.787341947003167</v>
      </c>
      <c r="M19" s="22">
        <f t="shared" si="1"/>
        <v>175.19856808452499</v>
      </c>
    </row>
    <row r="20" spans="1:19" ht="20.25" thickBot="1" x14ac:dyDescent="0.25">
      <c r="A20" s="22" t="s">
        <v>98</v>
      </c>
      <c r="B20" s="22">
        <v>6458776</v>
      </c>
      <c r="C20" s="22">
        <f t="shared" si="2"/>
        <v>5445940</v>
      </c>
      <c r="D20" s="23">
        <v>11904716</v>
      </c>
      <c r="E20" s="27">
        <v>37994</v>
      </c>
      <c r="F20" s="23">
        <f t="shared" si="3"/>
        <v>45.746072396855162</v>
      </c>
      <c r="G20" s="9" t="s">
        <v>19</v>
      </c>
      <c r="H20" s="7">
        <v>9435506</v>
      </c>
      <c r="I20">
        <v>7224392</v>
      </c>
      <c r="J20" s="21">
        <f t="shared" si="6"/>
        <v>16659898</v>
      </c>
      <c r="K20" s="23">
        <f t="shared" si="5"/>
        <v>43.363962972642447</v>
      </c>
      <c r="L20" s="22">
        <f t="shared" si="0"/>
        <v>-2.3821094242127145</v>
      </c>
      <c r="M20" s="22">
        <f t="shared" si="1"/>
        <v>-5.2072435936084291</v>
      </c>
      <c r="P20" s="9" t="s">
        <v>31</v>
      </c>
      <c r="Q20" s="7">
        <v>17543917</v>
      </c>
      <c r="R20">
        <v>62455487</v>
      </c>
      <c r="S20" s="21">
        <f>Q20+R20</f>
        <v>79999404</v>
      </c>
    </row>
    <row r="21" spans="1:19" ht="13.5" thickBot="1" x14ac:dyDescent="0.25">
      <c r="A21" s="22" t="s">
        <v>99</v>
      </c>
      <c r="B21" s="22">
        <v>17506883</v>
      </c>
      <c r="C21" s="22">
        <f t="shared" si="2"/>
        <v>60287688</v>
      </c>
      <c r="D21" s="23">
        <v>77794571</v>
      </c>
      <c r="E21" s="27">
        <v>95339</v>
      </c>
      <c r="F21" s="23">
        <f t="shared" si="3"/>
        <v>77.496009329494214</v>
      </c>
      <c r="G21" s="9" t="s">
        <v>20</v>
      </c>
      <c r="H21" s="7">
        <v>22113195</v>
      </c>
      <c r="I21">
        <v>52184570</v>
      </c>
      <c r="J21" s="21">
        <f t="shared" si="6"/>
        <v>74297765</v>
      </c>
      <c r="K21" s="23">
        <f t="shared" si="5"/>
        <v>70.237065677547633</v>
      </c>
      <c r="L21" s="22">
        <f t="shared" si="0"/>
        <v>-7.2589436519465806</v>
      </c>
      <c r="M21" s="22">
        <f t="shared" si="1"/>
        <v>-9.3668612290515689</v>
      </c>
    </row>
    <row r="22" spans="1:19" ht="13.5" thickBot="1" x14ac:dyDescent="0.25">
      <c r="A22" s="22" t="s">
        <v>100</v>
      </c>
      <c r="B22" s="22">
        <v>2422320</v>
      </c>
      <c r="C22" s="22">
        <f t="shared" si="2"/>
        <v>77196</v>
      </c>
      <c r="D22" s="23">
        <v>2499516</v>
      </c>
      <c r="E22" s="27">
        <v>32865</v>
      </c>
      <c r="F22" s="23">
        <f t="shared" si="3"/>
        <v>3.088437921581618</v>
      </c>
      <c r="G22" s="9" t="s">
        <v>21</v>
      </c>
      <c r="H22" s="7">
        <v>5564677</v>
      </c>
      <c r="I22">
        <v>332960</v>
      </c>
      <c r="J22" s="21">
        <f t="shared" si="6"/>
        <v>5897637</v>
      </c>
      <c r="K22" s="23">
        <f t="shared" si="5"/>
        <v>5.6456509615630805</v>
      </c>
      <c r="L22" s="22">
        <f t="shared" si="0"/>
        <v>2.5572130399814625</v>
      </c>
      <c r="M22" s="22">
        <f t="shared" si="1"/>
        <v>82.799560972619119</v>
      </c>
    </row>
    <row r="23" spans="1:19" ht="13.5" thickBot="1" x14ac:dyDescent="0.25">
      <c r="A23" s="22" t="s">
        <v>101</v>
      </c>
      <c r="B23" s="22">
        <v>3251398</v>
      </c>
      <c r="C23" s="22">
        <f t="shared" si="2"/>
        <v>148634</v>
      </c>
      <c r="D23" s="23">
        <v>3400032</v>
      </c>
      <c r="E23" s="27">
        <v>53542</v>
      </c>
      <c r="F23" s="23">
        <f t="shared" si="3"/>
        <v>4.3715470913214931</v>
      </c>
      <c r="G23" s="9" t="s">
        <v>22</v>
      </c>
      <c r="H23" s="7">
        <v>5293297</v>
      </c>
      <c r="I23">
        <v>86235</v>
      </c>
      <c r="J23" s="21">
        <f t="shared" si="6"/>
        <v>5379532</v>
      </c>
      <c r="K23" s="23">
        <f t="shared" si="5"/>
        <v>1.6030204857969057</v>
      </c>
      <c r="L23" s="22">
        <f t="shared" si="0"/>
        <v>-2.7685266055245874</v>
      </c>
      <c r="M23" s="22">
        <f t="shared" si="1"/>
        <v>-63.330590925595587</v>
      </c>
    </row>
    <row r="24" spans="1:19" ht="13.5" thickBot="1" x14ac:dyDescent="0.25">
      <c r="A24" s="22" t="s">
        <v>102</v>
      </c>
      <c r="B24" s="22">
        <v>1260837</v>
      </c>
      <c r="C24" s="22">
        <f t="shared" si="2"/>
        <v>10516</v>
      </c>
      <c r="D24" s="23">
        <v>1271353</v>
      </c>
      <c r="E24" s="27">
        <v>54689</v>
      </c>
      <c r="F24" s="23">
        <f t="shared" si="3"/>
        <v>0.82715028792160783</v>
      </c>
      <c r="G24" s="9" t="s">
        <v>23</v>
      </c>
      <c r="H24" s="7">
        <v>2031406</v>
      </c>
      <c r="I24">
        <v>16404</v>
      </c>
      <c r="J24" s="21">
        <f t="shared" si="6"/>
        <v>2047810</v>
      </c>
      <c r="K24" s="23">
        <f t="shared" si="5"/>
        <v>0.80105087874363345</v>
      </c>
      <c r="L24" s="22">
        <f t="shared" si="0"/>
        <v>-2.6099409177974375E-2</v>
      </c>
      <c r="M24" s="22">
        <f t="shared" si="1"/>
        <v>-3.1553406387072327</v>
      </c>
    </row>
    <row r="25" spans="1:19" ht="13.5" thickBot="1" x14ac:dyDescent="0.25">
      <c r="A25" s="22" t="s">
        <v>103</v>
      </c>
      <c r="B25" s="22">
        <v>2125977</v>
      </c>
      <c r="C25" s="22">
        <f t="shared" si="2"/>
        <v>52493</v>
      </c>
      <c r="D25" s="23">
        <v>2178470</v>
      </c>
      <c r="E25" s="27">
        <v>56461</v>
      </c>
      <c r="F25" s="23">
        <f t="shared" si="3"/>
        <v>2.4096269400083545</v>
      </c>
      <c r="G25" s="9" t="s">
        <v>24</v>
      </c>
      <c r="H25" s="7">
        <v>2827124</v>
      </c>
      <c r="I25">
        <v>11820</v>
      </c>
      <c r="J25" s="21">
        <f t="shared" si="6"/>
        <v>2838944</v>
      </c>
      <c r="K25" s="23">
        <f t="shared" si="5"/>
        <v>0.41635199567163</v>
      </c>
      <c r="L25" s="22">
        <f t="shared" si="0"/>
        <v>-1.9932749443367246</v>
      </c>
      <c r="M25" s="22">
        <f t="shared" si="1"/>
        <v>-82.721308898124022</v>
      </c>
    </row>
    <row r="26" spans="1:19" ht="13.5" thickBot="1" x14ac:dyDescent="0.25">
      <c r="A26" s="22" t="s">
        <v>104</v>
      </c>
      <c r="B26" s="22">
        <v>39304</v>
      </c>
      <c r="C26" s="22">
        <f t="shared" si="2"/>
        <v>4527</v>
      </c>
      <c r="D26" s="23">
        <v>43831</v>
      </c>
      <c r="E26" s="29">
        <v>173686</v>
      </c>
      <c r="F26" s="23">
        <f t="shared" si="3"/>
        <v>10.328306449772992</v>
      </c>
      <c r="G26" s="25" t="s">
        <v>74</v>
      </c>
      <c r="H26" s="7">
        <v>39304</v>
      </c>
      <c r="I26">
        <v>4527</v>
      </c>
      <c r="J26" s="21">
        <f t="shared" si="6"/>
        <v>43831</v>
      </c>
      <c r="K26" s="23">
        <f t="shared" si="5"/>
        <v>10.328306449772992</v>
      </c>
      <c r="L26" s="22">
        <f t="shared" si="0"/>
        <v>0</v>
      </c>
      <c r="M26" s="22">
        <f t="shared" si="1"/>
        <v>0</v>
      </c>
    </row>
    <row r="27" spans="1:19" ht="13.5" thickBot="1" x14ac:dyDescent="0.25">
      <c r="A27" s="22" t="s">
        <v>105</v>
      </c>
      <c r="B27" s="22">
        <v>12254289</v>
      </c>
      <c r="C27" s="22">
        <f t="shared" si="2"/>
        <v>7636249</v>
      </c>
      <c r="D27" s="23">
        <v>19890538</v>
      </c>
      <c r="E27" s="27">
        <v>41896</v>
      </c>
      <c r="F27" s="23">
        <f t="shared" si="3"/>
        <v>38.391364778569589</v>
      </c>
      <c r="G27" s="9" t="s">
        <v>25</v>
      </c>
      <c r="H27" s="7">
        <v>16617050</v>
      </c>
      <c r="I27">
        <v>10822207</v>
      </c>
      <c r="J27" s="21">
        <f t="shared" si="6"/>
        <v>27439257</v>
      </c>
      <c r="K27" s="23">
        <f t="shared" si="5"/>
        <v>39.440597826683131</v>
      </c>
      <c r="L27" s="22">
        <f t="shared" si="0"/>
        <v>1.0492330481135426</v>
      </c>
      <c r="M27" s="22">
        <f t="shared" si="1"/>
        <v>2.732992312633892</v>
      </c>
    </row>
    <row r="28" spans="1:19" ht="13.5" thickBot="1" x14ac:dyDescent="0.25">
      <c r="A28" s="22" t="s">
        <v>106</v>
      </c>
      <c r="B28" s="22">
        <v>131178</v>
      </c>
      <c r="C28" s="22">
        <f t="shared" si="2"/>
        <v>77543</v>
      </c>
      <c r="D28" s="23">
        <v>208721</v>
      </c>
      <c r="E28" s="29">
        <v>102859</v>
      </c>
      <c r="F28" s="23">
        <f t="shared" si="3"/>
        <v>37.151508473033381</v>
      </c>
      <c r="G28" s="9" t="s">
        <v>26</v>
      </c>
      <c r="H28" s="7">
        <v>207256</v>
      </c>
      <c r="I28">
        <v>28743</v>
      </c>
      <c r="J28" s="21">
        <f t="shared" si="6"/>
        <v>235999</v>
      </c>
      <c r="K28" s="23">
        <f t="shared" si="5"/>
        <v>12.179288895291929</v>
      </c>
      <c r="L28" s="22">
        <f t="shared" si="0"/>
        <v>-24.972219577741452</v>
      </c>
      <c r="M28" s="22">
        <f t="shared" si="1"/>
        <v>-67.217242594248006</v>
      </c>
    </row>
    <row r="29" spans="1:19" ht="13.5" thickBot="1" x14ac:dyDescent="0.25">
      <c r="A29" s="22" t="s">
        <v>107</v>
      </c>
      <c r="B29" s="22">
        <v>759925</v>
      </c>
      <c r="C29" s="22">
        <f t="shared" si="2"/>
        <v>16034151</v>
      </c>
      <c r="D29" s="23">
        <v>16794076</v>
      </c>
      <c r="E29" s="27">
        <v>78633</v>
      </c>
      <c r="F29" s="23">
        <f t="shared" si="3"/>
        <v>95.475041318140995</v>
      </c>
      <c r="G29" s="10" t="s">
        <v>27</v>
      </c>
      <c r="H29" s="7">
        <v>369019</v>
      </c>
      <c r="I29">
        <v>17280965</v>
      </c>
      <c r="J29" s="21">
        <f t="shared" si="6"/>
        <v>17649984</v>
      </c>
      <c r="K29" s="23">
        <f t="shared" si="5"/>
        <v>97.909238897893616</v>
      </c>
      <c r="L29" s="22">
        <f t="shared" si="0"/>
        <v>2.4341975797526203</v>
      </c>
      <c r="M29" s="22">
        <f t="shared" si="1"/>
        <v>2.5495643114114097</v>
      </c>
    </row>
    <row r="30" spans="1:19" ht="13.5" thickBot="1" x14ac:dyDescent="0.25">
      <c r="A30" s="22" t="s">
        <v>108</v>
      </c>
      <c r="B30" s="22">
        <v>3033212</v>
      </c>
      <c r="C30" s="22">
        <f t="shared" si="2"/>
        <v>4991212</v>
      </c>
      <c r="D30" s="23">
        <v>8024424</v>
      </c>
      <c r="E30" s="27">
        <v>53735</v>
      </c>
      <c r="F30" s="23">
        <f t="shared" si="3"/>
        <v>62.200252628724506</v>
      </c>
      <c r="G30" s="6" t="s">
        <v>28</v>
      </c>
      <c r="H30" s="7">
        <v>1934603</v>
      </c>
      <c r="I30">
        <v>12688372</v>
      </c>
      <c r="J30" s="21">
        <f t="shared" si="6"/>
        <v>14622975</v>
      </c>
      <c r="K30" s="23">
        <f t="shared" si="5"/>
        <v>86.770113468702505</v>
      </c>
      <c r="L30" s="22">
        <f t="shared" si="0"/>
        <v>24.569860839977999</v>
      </c>
      <c r="M30" s="22">
        <f t="shared" si="1"/>
        <v>39.501223550708644</v>
      </c>
    </row>
    <row r="31" spans="1:19" x14ac:dyDescent="0.2">
      <c r="A31" s="22" t="s">
        <v>109</v>
      </c>
      <c r="B31" s="22">
        <v>432264</v>
      </c>
      <c r="C31" s="22">
        <f t="shared" si="2"/>
        <v>19702</v>
      </c>
      <c r="D31" s="23">
        <v>451966</v>
      </c>
      <c r="E31" s="29">
        <v>124791</v>
      </c>
      <c r="F31" s="23">
        <f t="shared" si="3"/>
        <v>4.359177460251435</v>
      </c>
      <c r="G31" s="6" t="s">
        <v>29</v>
      </c>
      <c r="H31" s="7">
        <v>576353</v>
      </c>
      <c r="I31">
        <v>4511</v>
      </c>
      <c r="J31" s="21">
        <f t="shared" si="6"/>
        <v>580864</v>
      </c>
      <c r="K31" s="23">
        <f t="shared" si="5"/>
        <v>0.77660175187307179</v>
      </c>
      <c r="L31" s="22">
        <f t="shared" si="0"/>
        <v>-3.5825757083783634</v>
      </c>
      <c r="M31" s="22">
        <f t="shared" si="1"/>
        <v>-82.184672247128987</v>
      </c>
    </row>
    <row r="32" spans="1:19" x14ac:dyDescent="0.2">
      <c r="A32" s="22" t="s">
        <v>110</v>
      </c>
      <c r="B32" s="22">
        <v>13919086</v>
      </c>
      <c r="C32" s="22">
        <f t="shared" si="2"/>
        <v>103429808</v>
      </c>
      <c r="D32" s="23">
        <v>117348894</v>
      </c>
      <c r="E32" s="29">
        <v>88697</v>
      </c>
      <c r="F32" s="23">
        <f t="shared" si="3"/>
        <v>88.138715649079742</v>
      </c>
      <c r="G32" s="9" t="s">
        <v>30</v>
      </c>
      <c r="H32" s="7">
        <v>21264570</v>
      </c>
      <c r="I32">
        <v>99516530</v>
      </c>
      <c r="J32" s="21">
        <f t="shared" si="6"/>
        <v>120781100</v>
      </c>
      <c r="K32" s="23">
        <f t="shared" si="5"/>
        <v>82.394124577438021</v>
      </c>
      <c r="L32" s="22">
        <f t="shared" si="0"/>
        <v>-5.7445910716417217</v>
      </c>
      <c r="M32" s="22">
        <f t="shared" si="1"/>
        <v>-6.5176705030664932</v>
      </c>
    </row>
    <row r="33" spans="1:13" x14ac:dyDescent="0.2">
      <c r="A33" s="22" t="s">
        <v>111</v>
      </c>
      <c r="B33" s="22">
        <v>3279165</v>
      </c>
      <c r="C33" s="22">
        <f t="shared" si="2"/>
        <v>993568</v>
      </c>
      <c r="D33" s="23">
        <v>4272733</v>
      </c>
      <c r="E33" s="29">
        <v>50175</v>
      </c>
      <c r="F33" s="23">
        <f t="shared" si="3"/>
        <v>23.253687979099091</v>
      </c>
      <c r="G33" s="9" t="s">
        <v>32</v>
      </c>
      <c r="H33" s="7">
        <v>4074607</v>
      </c>
      <c r="I33">
        <v>93639</v>
      </c>
      <c r="J33" s="21">
        <f t="shared" si="6"/>
        <v>4168246</v>
      </c>
      <c r="K33" s="23">
        <f t="shared" si="5"/>
        <v>2.2464844925179559</v>
      </c>
      <c r="L33" s="22">
        <f t="shared" si="0"/>
        <v>-21.007203486581133</v>
      </c>
      <c r="M33" s="22">
        <f t="shared" si="1"/>
        <v>-90.339233524862181</v>
      </c>
    </row>
    <row r="34" spans="1:13" x14ac:dyDescent="0.2">
      <c r="A34" s="22" t="s">
        <v>112</v>
      </c>
      <c r="B34" s="22">
        <v>8121532</v>
      </c>
      <c r="C34" s="22">
        <f t="shared" si="2"/>
        <v>10546300</v>
      </c>
      <c r="D34" s="23">
        <v>18667832</v>
      </c>
      <c r="E34" s="29">
        <v>29785</v>
      </c>
      <c r="F34" s="23">
        <f t="shared" si="3"/>
        <v>56.494508842805104</v>
      </c>
      <c r="G34" s="9" t="s">
        <v>33</v>
      </c>
      <c r="H34" s="7">
        <v>4460339</v>
      </c>
      <c r="I34">
        <v>8055365</v>
      </c>
      <c r="J34" s="21">
        <f t="shared" si="6"/>
        <v>12515704</v>
      </c>
      <c r="K34" s="23">
        <f t="shared" si="5"/>
        <v>64.362060655956711</v>
      </c>
      <c r="L34" s="22">
        <f t="shared" si="0"/>
        <v>7.8675518131516071</v>
      </c>
      <c r="M34" s="22">
        <f t="shared" si="1"/>
        <v>13.926223936281879</v>
      </c>
    </row>
    <row r="35" spans="1:13" x14ac:dyDescent="0.2">
      <c r="A35" s="22" t="s">
        <v>113</v>
      </c>
      <c r="B35" s="22">
        <v>800310</v>
      </c>
      <c r="C35" s="22">
        <f t="shared" si="2"/>
        <v>3841627</v>
      </c>
      <c r="D35" s="23">
        <v>4641937</v>
      </c>
      <c r="E35" s="29">
        <v>81595</v>
      </c>
      <c r="F35" s="23">
        <f t="shared" si="3"/>
        <v>82.759136972345814</v>
      </c>
      <c r="G35" s="9" t="s">
        <v>34</v>
      </c>
      <c r="H35" s="7">
        <v>1066185</v>
      </c>
      <c r="I35">
        <v>3952499</v>
      </c>
      <c r="J35" s="21">
        <f t="shared" si="6"/>
        <v>5018684</v>
      </c>
      <c r="K35" s="23">
        <f t="shared" si="5"/>
        <v>78.755685753476413</v>
      </c>
      <c r="L35" s="22">
        <f t="shared" si="0"/>
        <v>-4.0034512188694009</v>
      </c>
      <c r="M35" s="22">
        <f t="shared" si="1"/>
        <v>-4.8374733779632875</v>
      </c>
    </row>
    <row r="36" spans="1:13" x14ac:dyDescent="0.2">
      <c r="A36" s="22" t="s">
        <v>114</v>
      </c>
      <c r="B36" s="22">
        <v>29161259</v>
      </c>
      <c r="C36" s="22">
        <f t="shared" si="2"/>
        <v>23676317</v>
      </c>
      <c r="D36" s="23">
        <v>52837576</v>
      </c>
      <c r="E36" s="23">
        <v>54125</v>
      </c>
      <c r="F36" s="23">
        <f t="shared" si="3"/>
        <v>44.809619956827696</v>
      </c>
      <c r="G36" s="13" t="s">
        <v>35</v>
      </c>
      <c r="H36" s="14">
        <v>59106353</v>
      </c>
      <c r="I36">
        <v>18216249</v>
      </c>
      <c r="J36" s="21">
        <f t="shared" si="6"/>
        <v>77322602</v>
      </c>
      <c r="K36" s="23">
        <f t="shared" si="5"/>
        <v>23.558763581184191</v>
      </c>
      <c r="L36" s="22">
        <f t="shared" si="0"/>
        <v>-21.250856375643504</v>
      </c>
      <c r="M36" s="22">
        <f t="shared" si="1"/>
        <v>-47.4247636916311</v>
      </c>
    </row>
    <row r="37" spans="1:13" x14ac:dyDescent="0.2">
      <c r="A37" s="24" t="s">
        <v>75</v>
      </c>
      <c r="B37" s="22">
        <f>SUM(B2:B36)</f>
        <v>217493323</v>
      </c>
      <c r="C37" s="22">
        <f t="shared" si="2"/>
        <v>511715997</v>
      </c>
      <c r="D37" s="22">
        <f>SUM(D2:D36)</f>
        <v>729209320</v>
      </c>
      <c r="E37" s="23"/>
      <c r="F37" s="23">
        <f t="shared" si="3"/>
        <v>70.174088970777277</v>
      </c>
      <c r="H37" s="26">
        <f>SUM(H2:H36)</f>
        <v>317073357</v>
      </c>
      <c r="I37" s="26">
        <f t="shared" ref="I37:J37" si="7">SUM(I2:I36)</f>
        <v>534736574</v>
      </c>
      <c r="J37" s="26">
        <f t="shared" si="7"/>
        <v>851809931</v>
      </c>
      <c r="K37" s="23">
        <f t="shared" si="5"/>
        <v>62.776513226634357</v>
      </c>
      <c r="L37" s="22">
        <f t="shared" si="0"/>
        <v>-7.3975757441429195</v>
      </c>
      <c r="M37" s="22">
        <f t="shared" si="1"/>
        <v>-10.541748176058981</v>
      </c>
    </row>
    <row r="39" spans="1:13" x14ac:dyDescent="0.2">
      <c r="A39" s="24" t="s">
        <v>120</v>
      </c>
      <c r="B39" s="22">
        <f>(1-K37)-(1-F37)</f>
        <v>7.3975757441429195</v>
      </c>
      <c r="C39" s="22">
        <f>(H37-B37)/B37</f>
        <v>0.45785329235141625</v>
      </c>
    </row>
    <row r="40" spans="1:13" x14ac:dyDescent="0.2">
      <c r="B40" s="22">
        <f>100*B39/(100-F37)</f>
        <v>24.802513951359103</v>
      </c>
      <c r="C40" s="22">
        <f>(I37-C37)/C37</f>
        <v>4.4987018453519247E-2</v>
      </c>
    </row>
    <row r="41" spans="1:13" x14ac:dyDescent="0.2">
      <c r="A41" s="24" t="s">
        <v>121</v>
      </c>
    </row>
    <row r="42" spans="1:13" x14ac:dyDescent="0.2">
      <c r="A42" s="22">
        <v>2012</v>
      </c>
      <c r="B42" s="22">
        <v>2019</v>
      </c>
    </row>
    <row r="43" spans="1:13" x14ac:dyDescent="0.2">
      <c r="A43" s="22">
        <v>1434.02</v>
      </c>
      <c r="B43" s="22">
        <v>2047.23</v>
      </c>
    </row>
    <row r="44" spans="1:13" x14ac:dyDescent="0.2">
      <c r="A44" s="22">
        <f>(B43-A43)/A43</f>
        <v>0.4276160723002469</v>
      </c>
    </row>
    <row r="45" spans="1:13" ht="13.5" thickBot="1" x14ac:dyDescent="0.25"/>
    <row r="46" spans="1:13" ht="13.5" thickBot="1" x14ac:dyDescent="0.25">
      <c r="B46" s="27">
        <v>68970</v>
      </c>
      <c r="C46" s="27">
        <v>72091</v>
      </c>
      <c r="D46" s="27">
        <v>37250</v>
      </c>
      <c r="E46" s="27">
        <v>38258</v>
      </c>
      <c r="F46" s="27">
        <v>22890</v>
      </c>
      <c r="G46" s="27">
        <v>167838</v>
      </c>
      <c r="H46" s="27">
        <v>89668</v>
      </c>
      <c r="I46" s="27">
        <v>108345</v>
      </c>
      <c r="J46" s="27">
        <v>74694</v>
      </c>
      <c r="K46" s="27">
        <v>45380</v>
      </c>
      <c r="L46" s="27">
        <v>68423</v>
      </c>
    </row>
    <row r="47" spans="1:13" ht="13.5" thickBot="1" x14ac:dyDescent="0.25">
      <c r="B47" s="27">
        <v>80924</v>
      </c>
      <c r="C47" s="27">
        <v>37994</v>
      </c>
      <c r="D47" s="27">
        <v>46743</v>
      </c>
      <c r="E47" s="27">
        <v>32865</v>
      </c>
      <c r="F47" s="27">
        <v>95339</v>
      </c>
      <c r="G47" s="27">
        <v>53542</v>
      </c>
      <c r="H47" s="27">
        <v>54689</v>
      </c>
      <c r="I47" s="27">
        <v>56461</v>
      </c>
      <c r="J47" s="27">
        <v>41896</v>
      </c>
      <c r="K47" s="27">
        <v>78633</v>
      </c>
      <c r="L47" s="27">
        <v>53735</v>
      </c>
    </row>
  </sheetData>
  <phoneticPr fontId="17" type="noConversion"/>
  <pageMargins left="0.7" right="0.7" top="0.75" bottom="0.75" header="0.3" footer="0.3"/>
  <ignoredErrors>
    <ignoredError sqref="C3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ECC6-D641-4BE5-BECA-9E8D1E124987}">
  <dimension ref="A1:W51"/>
  <sheetViews>
    <sheetView workbookViewId="0">
      <selection activeCell="B20" sqref="B20"/>
    </sheetView>
  </sheetViews>
  <sheetFormatPr defaultRowHeight="12.75" x14ac:dyDescent="0.2"/>
  <cols>
    <col min="1" max="1" width="37" style="22" customWidth="1"/>
    <col min="2" max="2" width="17.33203125" style="22" customWidth="1"/>
    <col min="3" max="3" width="18.33203125" style="22" bestFit="1" customWidth="1"/>
    <col min="4" max="4" width="11.6640625" style="22" customWidth="1"/>
    <col min="5" max="6" width="19.83203125" style="22" customWidth="1"/>
    <col min="7" max="7" width="14" style="22" customWidth="1"/>
    <col min="8" max="8" width="13.5" style="22" customWidth="1"/>
    <col min="9" max="9" width="17" style="22" customWidth="1"/>
    <col min="10" max="10" width="21.33203125" style="22" customWidth="1"/>
    <col min="11" max="11" width="18.33203125" style="22" customWidth="1"/>
    <col min="12" max="12" width="34.6640625" style="22" customWidth="1"/>
    <col min="13" max="13" width="19.83203125" style="22" customWidth="1"/>
    <col min="14" max="16384" width="9.33203125" style="22"/>
  </cols>
  <sheetData>
    <row r="1" spans="1:23" x14ac:dyDescent="0.2">
      <c r="A1" s="24" t="s">
        <v>80</v>
      </c>
      <c r="B1" s="24" t="s">
        <v>36</v>
      </c>
      <c r="C1" s="24" t="s">
        <v>37</v>
      </c>
      <c r="D1" s="24" t="s">
        <v>75</v>
      </c>
      <c r="E1" s="24" t="s">
        <v>38</v>
      </c>
      <c r="F1" s="24" t="s">
        <v>117</v>
      </c>
      <c r="G1" s="24" t="s">
        <v>79</v>
      </c>
      <c r="H1" s="24" t="s">
        <v>36</v>
      </c>
      <c r="I1" s="24" t="s">
        <v>37</v>
      </c>
      <c r="J1" s="24" t="s">
        <v>76</v>
      </c>
      <c r="K1" s="24" t="s">
        <v>117</v>
      </c>
      <c r="L1" s="24" t="s">
        <v>118</v>
      </c>
      <c r="M1" s="24" t="s">
        <v>119</v>
      </c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x14ac:dyDescent="0.2">
      <c r="A2" s="24" t="s">
        <v>81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x14ac:dyDescent="0.2">
      <c r="A3" s="24" t="s">
        <v>115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spans="1:23" x14ac:dyDescent="0.2">
      <c r="A4" s="24" t="s">
        <v>82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23" x14ac:dyDescent="0.2">
      <c r="A5" s="24" t="s">
        <v>83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x14ac:dyDescent="0.2">
      <c r="A6" s="24" t="s">
        <v>84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 x14ac:dyDescent="0.2">
      <c r="A7" s="24" t="s">
        <v>85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x14ac:dyDescent="0.2">
      <c r="A8" s="24" t="s">
        <v>86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x14ac:dyDescent="0.2">
      <c r="A9" s="24" t="s">
        <v>87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x14ac:dyDescent="0.2">
      <c r="A10" s="24" t="s">
        <v>88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x14ac:dyDescent="0.2">
      <c r="A11" s="24" t="s">
        <v>89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x14ac:dyDescent="0.2">
      <c r="A12" s="24" t="s">
        <v>90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 x14ac:dyDescent="0.2">
      <c r="A13" s="24" t="s">
        <v>91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x14ac:dyDescent="0.2">
      <c r="A14" s="24" t="s">
        <v>92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 x14ac:dyDescent="0.2">
      <c r="A15" s="24" t="s">
        <v>93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x14ac:dyDescent="0.2">
      <c r="A16" s="24" t="s">
        <v>94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x14ac:dyDescent="0.2">
      <c r="A17" s="24" t="s">
        <v>95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x14ac:dyDescent="0.2">
      <c r="A18" s="24" t="s">
        <v>96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x14ac:dyDescent="0.2">
      <c r="A19" s="24" t="s">
        <v>97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x14ac:dyDescent="0.2">
      <c r="A20" s="24" t="s">
        <v>98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 t="s">
        <v>31</v>
      </c>
      <c r="Q20" s="24">
        <v>17543917</v>
      </c>
      <c r="R20" s="24">
        <v>62455487</v>
      </c>
      <c r="S20" s="24">
        <f>Q20+R20</f>
        <v>79999404</v>
      </c>
      <c r="T20" s="24"/>
      <c r="U20" s="24"/>
      <c r="V20" s="24"/>
      <c r="W20" s="24"/>
    </row>
    <row r="21" spans="1:23" x14ac:dyDescent="0.2">
      <c r="A21" s="24" t="s">
        <v>99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 x14ac:dyDescent="0.2">
      <c r="A22" s="24" t="s">
        <v>100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 x14ac:dyDescent="0.2">
      <c r="A23" s="24" t="s">
        <v>101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x14ac:dyDescent="0.2">
      <c r="A24" s="24" t="s">
        <v>102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x14ac:dyDescent="0.2">
      <c r="A25" s="24" t="s">
        <v>103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x14ac:dyDescent="0.2">
      <c r="A26" s="24" t="s">
        <v>104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spans="1:23" x14ac:dyDescent="0.2">
      <c r="A27" s="24" t="s">
        <v>105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spans="1:23" x14ac:dyDescent="0.2">
      <c r="A28" s="24" t="s">
        <v>106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spans="1:23" x14ac:dyDescent="0.2">
      <c r="A29" s="24" t="s">
        <v>107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spans="1:23" x14ac:dyDescent="0.2">
      <c r="A30" s="24" t="s">
        <v>108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spans="1:23" x14ac:dyDescent="0.2">
      <c r="A31" s="24" t="s">
        <v>109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spans="1:23" x14ac:dyDescent="0.2">
      <c r="A32" s="24" t="s">
        <v>110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spans="1:23" x14ac:dyDescent="0.2">
      <c r="A33" s="24" t="s">
        <v>111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spans="1:23" x14ac:dyDescent="0.2">
      <c r="A34" s="24" t="s">
        <v>112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 spans="1:23" x14ac:dyDescent="0.2">
      <c r="A35" s="24" t="s">
        <v>113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</row>
    <row r="36" spans="1:23" x14ac:dyDescent="0.2">
      <c r="A36" s="24" t="s">
        <v>114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</row>
    <row r="37" spans="1:23" x14ac:dyDescent="0.2">
      <c r="A37" s="24" t="s">
        <v>75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</row>
    <row r="38" spans="1:23" x14ac:dyDescent="0.2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</row>
    <row r="39" spans="1:23" x14ac:dyDescent="0.2">
      <c r="A39" s="24" t="s">
        <v>120</v>
      </c>
      <c r="B39" s="24">
        <f>(1-K37)-(1-F37)</f>
        <v>0</v>
      </c>
      <c r="C39" s="24" t="e">
        <f>(H37-B37)/B37</f>
        <v>#DIV/0!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</row>
    <row r="40" spans="1:23" x14ac:dyDescent="0.2">
      <c r="A40" s="24"/>
      <c r="B40" s="24">
        <f>100*B39/(100-F37)</f>
        <v>0</v>
      </c>
      <c r="C40" s="24" t="e">
        <f>(I37-C37)/C37</f>
        <v>#DIV/0!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</row>
    <row r="41" spans="1:23" x14ac:dyDescent="0.2">
      <c r="A41" s="24" t="s">
        <v>121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</row>
    <row r="42" spans="1:23" x14ac:dyDescent="0.2">
      <c r="A42" s="24">
        <v>2012</v>
      </c>
      <c r="B42" s="24">
        <v>2019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  <row r="43" spans="1:23" x14ac:dyDescent="0.2">
      <c r="A43" s="24">
        <v>1434.02</v>
      </c>
      <c r="B43" s="24">
        <v>2047.23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 spans="1:23" x14ac:dyDescent="0.2">
      <c r="A44" s="24">
        <f>(B43-A43)/A43</f>
        <v>0.4276160723002469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</row>
    <row r="45" spans="1:23" x14ac:dyDescent="0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</row>
    <row r="46" spans="1:23" x14ac:dyDescent="0.2">
      <c r="A46" s="24"/>
      <c r="B46" s="24">
        <v>68970</v>
      </c>
      <c r="C46" s="24">
        <v>72091</v>
      </c>
      <c r="D46" s="24">
        <v>37250</v>
      </c>
      <c r="E46" s="24">
        <v>38258</v>
      </c>
      <c r="F46" s="24">
        <v>22890</v>
      </c>
      <c r="G46" s="24">
        <v>167838</v>
      </c>
      <c r="H46" s="24">
        <v>89668</v>
      </c>
      <c r="I46" s="24">
        <v>108345</v>
      </c>
      <c r="J46" s="24">
        <v>74694</v>
      </c>
      <c r="K46" s="24">
        <v>45380</v>
      </c>
      <c r="L46" s="24">
        <v>68423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</row>
    <row r="47" spans="1:23" x14ac:dyDescent="0.2">
      <c r="A47" s="24"/>
      <c r="B47" s="24">
        <v>80924</v>
      </c>
      <c r="C47" s="24">
        <v>37994</v>
      </c>
      <c r="D47" s="24">
        <v>46743</v>
      </c>
      <c r="E47" s="24">
        <v>32865</v>
      </c>
      <c r="F47" s="24">
        <v>95339</v>
      </c>
      <c r="G47" s="24">
        <v>53542</v>
      </c>
      <c r="H47" s="24">
        <v>54689</v>
      </c>
      <c r="I47" s="24">
        <v>56461</v>
      </c>
      <c r="J47" s="24">
        <v>41896</v>
      </c>
      <c r="K47" s="24">
        <v>78633</v>
      </c>
      <c r="L47" s="24">
        <v>53735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</row>
    <row r="48" spans="1:23" x14ac:dyDescent="0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spans="1:23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 spans="1:23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</row>
    <row r="51" spans="1:23" x14ac:dyDescent="0.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360B-1DFB-4A64-99A0-DDB6D753F97E}">
  <dimension ref="A1:S49"/>
  <sheetViews>
    <sheetView workbookViewId="0">
      <selection activeCell="P26" sqref="A26:P26"/>
    </sheetView>
  </sheetViews>
  <sheetFormatPr defaultRowHeight="12.75" x14ac:dyDescent="0.2"/>
  <cols>
    <col min="2" max="2" width="35" bestFit="1" customWidth="1"/>
    <col min="3" max="4" width="21.33203125" style="22" customWidth="1"/>
    <col min="5" max="5" width="35" customWidth="1"/>
    <col min="6" max="6" width="19" customWidth="1"/>
    <col min="7" max="7" width="26.1640625" customWidth="1"/>
    <col min="8" max="8" width="35" customWidth="1"/>
    <col min="10" max="10" width="35" customWidth="1"/>
    <col min="11" max="11" width="27.5" customWidth="1"/>
    <col min="12" max="12" width="16.5" bestFit="1" customWidth="1"/>
    <col min="13" max="13" width="16.5" customWidth="1"/>
    <col min="14" max="14" width="13.1640625" customWidth="1"/>
    <col min="15" max="15" width="19.33203125" customWidth="1"/>
    <col min="16" max="16" width="15.33203125" customWidth="1"/>
    <col min="17" max="17" width="22.6640625" customWidth="1"/>
    <col min="18" max="18" width="19.83203125" customWidth="1"/>
    <col min="19" max="19" width="15.5" customWidth="1"/>
    <col min="20" max="20" width="19" customWidth="1"/>
  </cols>
  <sheetData>
    <row r="1" spans="1:16" s="30" customFormat="1" ht="38.25" x14ac:dyDescent="0.2">
      <c r="A1" s="54" t="s">
        <v>136</v>
      </c>
      <c r="B1" s="54" t="s">
        <v>134</v>
      </c>
      <c r="C1" s="59"/>
      <c r="D1" s="60"/>
      <c r="F1" s="57" t="s">
        <v>137</v>
      </c>
      <c r="G1" s="57" t="s">
        <v>140</v>
      </c>
      <c r="H1" s="57" t="s">
        <v>141</v>
      </c>
      <c r="I1" s="57" t="s">
        <v>142</v>
      </c>
      <c r="J1" s="57" t="s">
        <v>143</v>
      </c>
      <c r="K1" s="57" t="s">
        <v>145</v>
      </c>
      <c r="L1" s="57" t="s">
        <v>144</v>
      </c>
      <c r="M1" s="57" t="s">
        <v>146</v>
      </c>
      <c r="N1" s="57" t="s">
        <v>147</v>
      </c>
      <c r="O1" s="57" t="s">
        <v>148</v>
      </c>
      <c r="P1" s="58" t="s">
        <v>149</v>
      </c>
    </row>
    <row r="2" spans="1:16" x14ac:dyDescent="0.2">
      <c r="A2" s="22">
        <v>1</v>
      </c>
      <c r="B2" s="22" t="s">
        <v>81</v>
      </c>
      <c r="C2" s="59"/>
      <c r="D2" s="61"/>
      <c r="E2" s="55" t="s">
        <v>138</v>
      </c>
      <c r="F2" s="56">
        <v>68356</v>
      </c>
      <c r="G2" s="53">
        <f>F2/16.161</f>
        <v>4229.6887568838556</v>
      </c>
      <c r="H2" s="22">
        <v>29512</v>
      </c>
      <c r="I2" s="22">
        <f>J2-H2</f>
        <v>16113</v>
      </c>
      <c r="J2" s="22">
        <v>45625</v>
      </c>
      <c r="K2" s="22">
        <v>154765</v>
      </c>
      <c r="L2" s="22">
        <v>283291</v>
      </c>
      <c r="M2" s="22">
        <f>K2+L2</f>
        <v>438056</v>
      </c>
      <c r="N2" s="22">
        <v>623015</v>
      </c>
      <c r="O2" s="22">
        <f>M2+N2</f>
        <v>1061071</v>
      </c>
      <c r="P2">
        <f>M2/O2</f>
        <v>0.41284324988619991</v>
      </c>
    </row>
    <row r="3" spans="1:16" x14ac:dyDescent="0.2">
      <c r="A3" s="22">
        <v>2</v>
      </c>
      <c r="B3" s="24" t="s">
        <v>125</v>
      </c>
      <c r="C3" s="59"/>
      <c r="D3" s="61"/>
      <c r="E3" s="55" t="s">
        <v>40</v>
      </c>
      <c r="F3" s="56">
        <v>38556</v>
      </c>
      <c r="G3" s="53">
        <f t="shared" ref="G3:G37" si="0">F3/16.161</f>
        <v>2385.7434564692776</v>
      </c>
      <c r="H3" s="22">
        <v>7198491</v>
      </c>
      <c r="I3" s="22">
        <f t="shared" ref="I3:I38" si="1">J3-H3</f>
        <v>2397451</v>
      </c>
      <c r="J3" s="22">
        <v>9595942</v>
      </c>
      <c r="K3" s="22">
        <v>83303918</v>
      </c>
      <c r="L3" s="22">
        <v>48240075</v>
      </c>
      <c r="M3" s="22">
        <f t="shared" ref="M3:M38" si="2">K3+L3</f>
        <v>131543993</v>
      </c>
      <c r="N3" s="22">
        <v>28765966</v>
      </c>
      <c r="O3" s="22">
        <f t="shared" ref="O3:O38" si="3">M3+N3</f>
        <v>160309959</v>
      </c>
      <c r="P3">
        <f t="shared" ref="P3:P38" si="4">M3/O3</f>
        <v>0.82056033087750957</v>
      </c>
    </row>
    <row r="4" spans="1:16" x14ac:dyDescent="0.2">
      <c r="A4" s="22">
        <v>3</v>
      </c>
      <c r="B4" s="22" t="s">
        <v>82</v>
      </c>
      <c r="C4" s="59"/>
      <c r="D4" s="61"/>
      <c r="E4" s="55" t="s">
        <v>41</v>
      </c>
      <c r="F4" s="56">
        <v>35527</v>
      </c>
      <c r="G4" s="53">
        <f t="shared" si="0"/>
        <v>2198.3169358331784</v>
      </c>
      <c r="H4" s="22">
        <v>440532</v>
      </c>
      <c r="I4" s="22">
        <f t="shared" si="1"/>
        <v>23226</v>
      </c>
      <c r="J4" s="22">
        <v>463758</v>
      </c>
      <c r="K4" s="22">
        <v>523</v>
      </c>
      <c r="L4" s="22">
        <v>26870</v>
      </c>
      <c r="M4" s="22">
        <f t="shared" si="2"/>
        <v>27393</v>
      </c>
      <c r="N4" s="22">
        <v>1179922</v>
      </c>
      <c r="O4" s="22">
        <f t="shared" si="3"/>
        <v>1207315</v>
      </c>
      <c r="P4">
        <f t="shared" si="4"/>
        <v>2.2689190476387688E-2</v>
      </c>
    </row>
    <row r="5" spans="1:16" x14ac:dyDescent="0.2">
      <c r="A5" s="22">
        <v>4</v>
      </c>
      <c r="B5" s="22" t="s">
        <v>83</v>
      </c>
      <c r="C5" s="59"/>
      <c r="D5" s="61"/>
      <c r="E5" s="55" t="s">
        <v>42</v>
      </c>
      <c r="F5" s="56">
        <v>21741</v>
      </c>
      <c r="G5" s="53">
        <f t="shared" si="0"/>
        <v>1345.275663634676</v>
      </c>
      <c r="H5" s="22">
        <v>9911702</v>
      </c>
      <c r="I5" s="22">
        <f t="shared" si="1"/>
        <v>395902</v>
      </c>
      <c r="J5" s="22">
        <v>10307604</v>
      </c>
      <c r="K5" s="22">
        <v>16082</v>
      </c>
      <c r="L5" s="22">
        <v>999207</v>
      </c>
      <c r="M5" s="22">
        <f t="shared" si="2"/>
        <v>1015289</v>
      </c>
      <c r="N5" s="22">
        <v>18718209</v>
      </c>
      <c r="O5" s="22">
        <f t="shared" si="3"/>
        <v>19733498</v>
      </c>
      <c r="P5">
        <f t="shared" si="4"/>
        <v>5.1450026751465962E-2</v>
      </c>
    </row>
    <row r="6" spans="1:16" x14ac:dyDescent="0.2">
      <c r="A6" s="22">
        <v>5</v>
      </c>
      <c r="B6" s="22" t="s">
        <v>84</v>
      </c>
      <c r="C6" s="59"/>
      <c r="D6" s="61"/>
      <c r="E6" s="55" t="s">
        <v>43</v>
      </c>
      <c r="F6" s="56">
        <v>13149</v>
      </c>
      <c r="G6" s="53">
        <f t="shared" si="0"/>
        <v>813.62539446816402</v>
      </c>
      <c r="H6" s="22">
        <v>8756401</v>
      </c>
      <c r="I6" s="22">
        <f t="shared" si="1"/>
        <v>3475122</v>
      </c>
      <c r="J6" s="22">
        <v>12231523</v>
      </c>
      <c r="K6" s="22">
        <v>389386</v>
      </c>
      <c r="L6" s="22">
        <v>4622283</v>
      </c>
      <c r="M6" s="22">
        <f t="shared" si="2"/>
        <v>5011669</v>
      </c>
      <c r="N6" s="22">
        <v>7224050</v>
      </c>
      <c r="O6" s="22">
        <f t="shared" si="3"/>
        <v>12235719</v>
      </c>
      <c r="P6">
        <f t="shared" si="4"/>
        <v>0.40959333897746425</v>
      </c>
    </row>
    <row r="7" spans="1:16" x14ac:dyDescent="0.2">
      <c r="A7" s="22">
        <v>6</v>
      </c>
      <c r="B7" s="22" t="s">
        <v>85</v>
      </c>
      <c r="C7" s="59"/>
      <c r="D7" s="61"/>
      <c r="E7" s="55" t="s">
        <v>44</v>
      </c>
      <c r="F7" s="56">
        <v>80801</v>
      </c>
      <c r="G7" s="53">
        <f t="shared" si="0"/>
        <v>4999.7524905637019</v>
      </c>
      <c r="H7" s="22">
        <v>1734</v>
      </c>
      <c r="I7" s="22">
        <f t="shared" si="1"/>
        <v>7228</v>
      </c>
      <c r="J7" s="22">
        <v>8962</v>
      </c>
      <c r="K7" s="22">
        <v>82011</v>
      </c>
      <c r="L7" s="22">
        <v>24122</v>
      </c>
      <c r="M7" s="22">
        <f t="shared" si="2"/>
        <v>106133</v>
      </c>
      <c r="N7" s="22">
        <v>1823</v>
      </c>
      <c r="O7" s="22">
        <f t="shared" si="3"/>
        <v>107956</v>
      </c>
      <c r="P7">
        <f t="shared" si="4"/>
        <v>0.98311349068138876</v>
      </c>
    </row>
    <row r="8" spans="1:16" x14ac:dyDescent="0.2">
      <c r="A8" s="22">
        <v>7</v>
      </c>
      <c r="B8" s="22" t="s">
        <v>86</v>
      </c>
      <c r="C8" s="59"/>
      <c r="D8" s="61"/>
      <c r="E8" s="55" t="s">
        <v>45</v>
      </c>
      <c r="F8" s="56">
        <v>27163</v>
      </c>
      <c r="G8" s="53">
        <f t="shared" si="0"/>
        <v>1680.7747045356102</v>
      </c>
      <c r="H8" s="22">
        <v>9636737</v>
      </c>
      <c r="I8" s="22">
        <f t="shared" si="1"/>
        <v>178159</v>
      </c>
      <c r="J8" s="22">
        <v>9814896</v>
      </c>
      <c r="K8" s="22">
        <v>5478250</v>
      </c>
      <c r="L8" s="22">
        <v>7533455</v>
      </c>
      <c r="M8" s="22">
        <f t="shared" si="2"/>
        <v>13011705</v>
      </c>
      <c r="N8" s="22">
        <v>6050309</v>
      </c>
      <c r="O8" s="22">
        <f t="shared" si="3"/>
        <v>19062014</v>
      </c>
      <c r="P8">
        <f t="shared" si="4"/>
        <v>0.68259864881014143</v>
      </c>
    </row>
    <row r="9" spans="1:16" x14ac:dyDescent="0.2">
      <c r="A9" s="22">
        <v>8</v>
      </c>
      <c r="B9" s="22" t="s">
        <v>87</v>
      </c>
      <c r="C9" s="59"/>
      <c r="D9" s="61"/>
      <c r="G9" s="53"/>
      <c r="H9" s="22">
        <v>41170</v>
      </c>
      <c r="I9" s="22">
        <f t="shared" si="1"/>
        <v>700</v>
      </c>
      <c r="J9" s="22">
        <v>41870</v>
      </c>
      <c r="K9" s="22">
        <v>0</v>
      </c>
      <c r="L9" s="22">
        <v>0</v>
      </c>
      <c r="M9" s="22">
        <f t="shared" si="2"/>
        <v>0</v>
      </c>
      <c r="N9" s="22">
        <v>79673</v>
      </c>
      <c r="O9" s="22">
        <f t="shared" si="3"/>
        <v>79673</v>
      </c>
      <c r="P9">
        <f t="shared" si="4"/>
        <v>0</v>
      </c>
    </row>
    <row r="10" spans="1:16" x14ac:dyDescent="0.2">
      <c r="A10" s="22">
        <v>9</v>
      </c>
      <c r="B10" s="22" t="s">
        <v>88</v>
      </c>
      <c r="C10" s="59"/>
      <c r="D10" s="61"/>
      <c r="G10" s="53"/>
      <c r="H10" s="22">
        <v>1955</v>
      </c>
      <c r="I10" s="22">
        <f t="shared" si="1"/>
        <v>141</v>
      </c>
      <c r="J10" s="22">
        <v>2096</v>
      </c>
      <c r="K10" s="22">
        <v>0</v>
      </c>
      <c r="L10" s="22">
        <v>0</v>
      </c>
      <c r="M10" s="22">
        <f t="shared" si="2"/>
        <v>0</v>
      </c>
      <c r="N10" s="22">
        <v>27200</v>
      </c>
      <c r="O10" s="22">
        <f t="shared" si="3"/>
        <v>27200</v>
      </c>
      <c r="P10">
        <f t="shared" si="4"/>
        <v>0</v>
      </c>
    </row>
    <row r="11" spans="1:16" x14ac:dyDescent="0.2">
      <c r="A11" s="22">
        <v>10</v>
      </c>
      <c r="B11" s="22" t="s">
        <v>89</v>
      </c>
      <c r="C11" s="62"/>
      <c r="D11" s="61"/>
      <c r="E11" s="55" t="s">
        <v>47</v>
      </c>
      <c r="F11" s="56">
        <v>129397</v>
      </c>
      <c r="G11" s="53">
        <f t="shared" si="0"/>
        <v>8006.7446321390998</v>
      </c>
      <c r="H11" s="22">
        <v>39954</v>
      </c>
      <c r="I11" s="22">
        <f t="shared" si="1"/>
        <v>17526</v>
      </c>
      <c r="J11" s="22">
        <v>57480</v>
      </c>
      <c r="K11" s="22">
        <v>83797</v>
      </c>
      <c r="L11" s="22">
        <v>76868</v>
      </c>
      <c r="M11" s="22">
        <f t="shared" si="2"/>
        <v>160665</v>
      </c>
      <c r="N11" s="22">
        <v>130625</v>
      </c>
      <c r="O11" s="22">
        <f t="shared" si="3"/>
        <v>291290</v>
      </c>
      <c r="P11">
        <f t="shared" si="4"/>
        <v>0.55156373373613921</v>
      </c>
    </row>
    <row r="12" spans="1:16" x14ac:dyDescent="0.2">
      <c r="A12" s="22">
        <v>11</v>
      </c>
      <c r="B12" s="22" t="s">
        <v>90</v>
      </c>
      <c r="C12" s="59"/>
      <c r="D12" s="61"/>
      <c r="E12" s="55" t="s">
        <v>48</v>
      </c>
      <c r="F12" s="56">
        <v>56634</v>
      </c>
      <c r="G12" s="53">
        <f t="shared" si="0"/>
        <v>3504.362353814739</v>
      </c>
      <c r="H12" s="22">
        <v>8057250</v>
      </c>
      <c r="I12" s="22">
        <f t="shared" si="1"/>
        <v>1926703</v>
      </c>
      <c r="J12" s="22">
        <v>9983953</v>
      </c>
      <c r="K12" s="22">
        <v>4544604</v>
      </c>
      <c r="L12" s="22">
        <v>4188608</v>
      </c>
      <c r="M12" s="22">
        <f t="shared" si="2"/>
        <v>8733212</v>
      </c>
      <c r="N12" s="22">
        <v>4826621</v>
      </c>
      <c r="O12" s="22">
        <f t="shared" si="3"/>
        <v>13559833</v>
      </c>
      <c r="P12">
        <f t="shared" si="4"/>
        <v>0.64405011477648733</v>
      </c>
    </row>
    <row r="13" spans="1:16" x14ac:dyDescent="0.2">
      <c r="A13" s="22">
        <v>12</v>
      </c>
      <c r="B13" s="22" t="s">
        <v>91</v>
      </c>
      <c r="C13" s="59"/>
      <c r="D13" s="61"/>
      <c r="E13" s="55" t="s">
        <v>49</v>
      </c>
      <c r="F13" s="56">
        <v>61716</v>
      </c>
      <c r="G13" s="53">
        <f t="shared" si="0"/>
        <v>3818.8230926304063</v>
      </c>
      <c r="H13" s="22">
        <v>812013</v>
      </c>
      <c r="I13" s="22">
        <f t="shared" si="1"/>
        <v>996103</v>
      </c>
      <c r="J13" s="22">
        <v>1808116</v>
      </c>
      <c r="K13" s="22">
        <v>20499007</v>
      </c>
      <c r="L13" s="22">
        <v>21279002</v>
      </c>
      <c r="M13" s="22">
        <f t="shared" si="2"/>
        <v>41778009</v>
      </c>
      <c r="N13" s="22">
        <v>227015</v>
      </c>
      <c r="O13" s="22">
        <f t="shared" si="3"/>
        <v>42005024</v>
      </c>
      <c r="P13">
        <f t="shared" si="4"/>
        <v>0.9945955274302426</v>
      </c>
    </row>
    <row r="14" spans="1:16" x14ac:dyDescent="0.2">
      <c r="A14" s="22">
        <v>13</v>
      </c>
      <c r="B14" s="22" t="s">
        <v>92</v>
      </c>
      <c r="C14" s="59"/>
      <c r="D14" s="61"/>
      <c r="E14" s="55" t="s">
        <v>50</v>
      </c>
      <c r="F14" s="56">
        <v>49203</v>
      </c>
      <c r="G14" s="53">
        <f t="shared" si="0"/>
        <v>3044.5516985335062</v>
      </c>
      <c r="H14" s="22">
        <v>1165331</v>
      </c>
      <c r="I14" s="22">
        <f t="shared" si="1"/>
        <v>983928</v>
      </c>
      <c r="J14" s="22">
        <v>2149259</v>
      </c>
      <c r="K14" s="22">
        <v>220068</v>
      </c>
      <c r="L14" s="22">
        <v>494790</v>
      </c>
      <c r="M14" s="22">
        <f t="shared" si="2"/>
        <v>714858</v>
      </c>
      <c r="N14" s="22">
        <v>253662</v>
      </c>
      <c r="O14" s="22">
        <f t="shared" si="3"/>
        <v>968520</v>
      </c>
      <c r="P14">
        <f t="shared" si="4"/>
        <v>0.7380931730888366</v>
      </c>
    </row>
    <row r="15" spans="1:16" x14ac:dyDescent="0.2">
      <c r="A15" s="22">
        <v>14</v>
      </c>
      <c r="B15" s="22" t="s">
        <v>93</v>
      </c>
      <c r="C15" s="59"/>
      <c r="D15" s="61"/>
      <c r="E15" s="55" t="s">
        <v>139</v>
      </c>
      <c r="F15" s="56">
        <v>28790</v>
      </c>
      <c r="G15" s="53">
        <f t="shared" si="0"/>
        <v>1781.4491677495203</v>
      </c>
      <c r="H15" s="22">
        <v>1328639</v>
      </c>
      <c r="I15" s="22">
        <f t="shared" si="1"/>
        <v>1469687</v>
      </c>
      <c r="J15" s="22">
        <v>2798326</v>
      </c>
      <c r="K15" s="22">
        <v>132627</v>
      </c>
      <c r="L15" s="22">
        <v>4813215</v>
      </c>
      <c r="M15" s="22">
        <f t="shared" si="2"/>
        <v>4945842</v>
      </c>
      <c r="N15" s="22">
        <v>3188505</v>
      </c>
      <c r="O15" s="22">
        <f t="shared" si="3"/>
        <v>8134347</v>
      </c>
      <c r="P15">
        <f t="shared" si="4"/>
        <v>0.60801954969464667</v>
      </c>
    </row>
    <row r="16" spans="1:16" x14ac:dyDescent="0.2">
      <c r="A16" s="22">
        <v>15</v>
      </c>
      <c r="B16" s="22" t="s">
        <v>94</v>
      </c>
      <c r="C16" s="59"/>
      <c r="D16" s="61"/>
      <c r="E16" s="55" t="s">
        <v>52</v>
      </c>
      <c r="F16" s="56">
        <v>25265</v>
      </c>
      <c r="G16" s="53">
        <f t="shared" si="0"/>
        <v>1563.331477012561</v>
      </c>
      <c r="H16" s="22">
        <v>8473910</v>
      </c>
      <c r="I16" s="22">
        <f t="shared" si="1"/>
        <v>256173</v>
      </c>
      <c r="J16" s="22">
        <v>8730083</v>
      </c>
      <c r="K16" s="22">
        <v>109277</v>
      </c>
      <c r="L16" s="22">
        <v>2415204</v>
      </c>
      <c r="M16" s="22">
        <f t="shared" si="2"/>
        <v>2524481</v>
      </c>
      <c r="N16" s="22">
        <v>10362270</v>
      </c>
      <c r="O16" s="22">
        <f t="shared" si="3"/>
        <v>12886751</v>
      </c>
      <c r="P16">
        <f t="shared" si="4"/>
        <v>0.19589739880905591</v>
      </c>
    </row>
    <row r="17" spans="1:16" x14ac:dyDescent="0.2">
      <c r="A17" s="22">
        <v>16</v>
      </c>
      <c r="B17" s="22" t="s">
        <v>95</v>
      </c>
      <c r="C17" s="59"/>
      <c r="D17" s="61"/>
      <c r="E17" s="55" t="s">
        <v>53</v>
      </c>
      <c r="F17" s="56">
        <v>41492</v>
      </c>
      <c r="G17" s="53">
        <f t="shared" si="0"/>
        <v>2567.4153827114656</v>
      </c>
      <c r="H17" s="22">
        <v>6603967</v>
      </c>
      <c r="I17" s="22">
        <f t="shared" si="1"/>
        <v>2912517</v>
      </c>
      <c r="J17" s="22">
        <v>9516484</v>
      </c>
      <c r="K17" s="22">
        <v>15670171</v>
      </c>
      <c r="L17" s="22">
        <v>27558116</v>
      </c>
      <c r="M17" s="22">
        <f t="shared" si="2"/>
        <v>43228287</v>
      </c>
      <c r="N17" s="22">
        <v>9660326</v>
      </c>
      <c r="O17" s="22">
        <f t="shared" si="3"/>
        <v>52888613</v>
      </c>
      <c r="P17">
        <f t="shared" si="4"/>
        <v>0.81734582451613924</v>
      </c>
    </row>
    <row r="18" spans="1:16" x14ac:dyDescent="0.2">
      <c r="A18" s="22">
        <v>17</v>
      </c>
      <c r="B18" s="22" t="s">
        <v>96</v>
      </c>
      <c r="C18" s="59"/>
      <c r="D18" s="61"/>
      <c r="E18" s="55" t="s">
        <v>54</v>
      </c>
      <c r="F18" s="56">
        <v>52808</v>
      </c>
      <c r="G18" s="53">
        <f t="shared" si="0"/>
        <v>3267.619577996411</v>
      </c>
      <c r="H18" s="22">
        <v>77045</v>
      </c>
      <c r="I18" s="22">
        <f t="shared" si="1"/>
        <v>1251582</v>
      </c>
      <c r="J18" s="22">
        <v>1328627</v>
      </c>
      <c r="K18" s="22">
        <v>852775</v>
      </c>
      <c r="L18" s="22">
        <v>11837612</v>
      </c>
      <c r="M18" s="22">
        <f t="shared" si="2"/>
        <v>12690387</v>
      </c>
      <c r="N18" s="22">
        <v>9020749</v>
      </c>
      <c r="O18" s="22">
        <f t="shared" si="3"/>
        <v>21711136</v>
      </c>
      <c r="P18">
        <f t="shared" si="4"/>
        <v>0.58451050189174814</v>
      </c>
    </row>
    <row r="19" spans="1:16" x14ac:dyDescent="0.2">
      <c r="A19" s="22">
        <v>18</v>
      </c>
      <c r="B19" s="22" t="s">
        <v>97</v>
      </c>
      <c r="C19" s="59"/>
      <c r="D19" s="61"/>
      <c r="G19" s="53"/>
      <c r="H19" s="22">
        <v>2257</v>
      </c>
      <c r="I19" s="22">
        <f t="shared" si="1"/>
        <v>842</v>
      </c>
      <c r="J19" s="22">
        <v>3099</v>
      </c>
      <c r="K19" s="22">
        <v>11193</v>
      </c>
      <c r="L19" s="22">
        <v>14732</v>
      </c>
      <c r="M19" s="22">
        <f t="shared" si="2"/>
        <v>25925</v>
      </c>
      <c r="N19" s="22">
        <v>136602</v>
      </c>
      <c r="O19" s="22">
        <f t="shared" si="3"/>
        <v>162527</v>
      </c>
      <c r="P19">
        <f t="shared" si="4"/>
        <v>0.15951195801313012</v>
      </c>
    </row>
    <row r="20" spans="1:16" x14ac:dyDescent="0.2">
      <c r="A20" s="22">
        <v>19</v>
      </c>
      <c r="B20" s="22" t="s">
        <v>98</v>
      </c>
      <c r="C20" s="62"/>
      <c r="D20" s="61"/>
      <c r="E20" s="55" t="s">
        <v>55</v>
      </c>
      <c r="F20" s="56">
        <v>23272</v>
      </c>
      <c r="G20" s="53">
        <f t="shared" si="0"/>
        <v>1440.0099003774517</v>
      </c>
      <c r="H20" s="22">
        <v>18761389</v>
      </c>
      <c r="I20" s="22">
        <f t="shared" si="1"/>
        <v>840977</v>
      </c>
      <c r="J20" s="22">
        <v>19602366</v>
      </c>
      <c r="K20" s="22">
        <v>3658942</v>
      </c>
      <c r="L20" s="22">
        <v>1783413</v>
      </c>
      <c r="M20" s="22">
        <f t="shared" si="2"/>
        <v>5442355</v>
      </c>
      <c r="N20" s="22">
        <v>6429958</v>
      </c>
      <c r="O20" s="22">
        <f t="shared" si="3"/>
        <v>11872313</v>
      </c>
      <c r="P20">
        <f t="shared" si="4"/>
        <v>0.45840730445701694</v>
      </c>
    </row>
    <row r="21" spans="1:16" x14ac:dyDescent="0.2">
      <c r="A21" s="22">
        <v>20</v>
      </c>
      <c r="B21" s="22" t="s">
        <v>99</v>
      </c>
      <c r="C21" s="59"/>
      <c r="D21" s="61"/>
      <c r="E21" s="55" t="s">
        <v>56</v>
      </c>
      <c r="F21" s="56">
        <v>61276</v>
      </c>
      <c r="G21" s="53">
        <f t="shared" si="0"/>
        <v>3791.5970546377075</v>
      </c>
      <c r="H21" s="22">
        <v>11833330</v>
      </c>
      <c r="I21" s="22">
        <f t="shared" si="1"/>
        <v>3650877</v>
      </c>
      <c r="J21" s="22">
        <v>15484207</v>
      </c>
      <c r="K21" s="22">
        <v>8029893</v>
      </c>
      <c r="L21" s="22">
        <v>50866466</v>
      </c>
      <c r="M21" s="22">
        <f t="shared" si="2"/>
        <v>58896359</v>
      </c>
      <c r="N21" s="22">
        <v>17423501</v>
      </c>
      <c r="O21" s="22">
        <f t="shared" si="3"/>
        <v>76319860</v>
      </c>
      <c r="P21">
        <f t="shared" si="4"/>
        <v>0.77170423268596144</v>
      </c>
    </row>
    <row r="22" spans="1:16" x14ac:dyDescent="0.2">
      <c r="A22" s="22">
        <v>21</v>
      </c>
      <c r="B22" s="22" t="s">
        <v>100</v>
      </c>
      <c r="C22" s="59"/>
      <c r="D22" s="61"/>
      <c r="E22" s="55" t="s">
        <v>57</v>
      </c>
      <c r="F22" s="56">
        <v>22169</v>
      </c>
      <c r="G22" s="53">
        <f t="shared" si="0"/>
        <v>1371.7591733184827</v>
      </c>
      <c r="H22" s="22">
        <v>219536</v>
      </c>
      <c r="I22" s="22">
        <f t="shared" si="1"/>
        <v>44307</v>
      </c>
      <c r="J22" s="22">
        <v>263843</v>
      </c>
      <c r="K22" s="22">
        <v>503</v>
      </c>
      <c r="L22" s="22">
        <v>76443</v>
      </c>
      <c r="M22" s="22">
        <f t="shared" si="2"/>
        <v>76946</v>
      </c>
      <c r="N22" s="22">
        <v>1851109</v>
      </c>
      <c r="O22" s="22">
        <f t="shared" si="3"/>
        <v>1928055</v>
      </c>
      <c r="P22">
        <f t="shared" si="4"/>
        <v>3.990861256551291E-2</v>
      </c>
    </row>
    <row r="23" spans="1:16" x14ac:dyDescent="0.2">
      <c r="A23" s="22">
        <v>22</v>
      </c>
      <c r="B23" s="22" t="s">
        <v>101</v>
      </c>
      <c r="C23" s="59"/>
      <c r="D23" s="61"/>
      <c r="E23" s="55" t="s">
        <v>58</v>
      </c>
      <c r="F23" s="56">
        <v>34232</v>
      </c>
      <c r="G23" s="53">
        <f t="shared" si="0"/>
        <v>2118.1857558319407</v>
      </c>
      <c r="H23" s="22">
        <v>860753</v>
      </c>
      <c r="I23" s="22">
        <f t="shared" si="1"/>
        <v>35247</v>
      </c>
      <c r="J23" s="22">
        <v>896000</v>
      </c>
      <c r="K23" s="22">
        <v>26016</v>
      </c>
      <c r="L23" s="22">
        <v>111066</v>
      </c>
      <c r="M23" s="22">
        <f t="shared" si="2"/>
        <v>137082</v>
      </c>
      <c r="N23" s="22">
        <v>3201462</v>
      </c>
      <c r="O23" s="22">
        <f t="shared" si="3"/>
        <v>3338544</v>
      </c>
      <c r="P23">
        <f t="shared" si="4"/>
        <v>4.1060414360272024E-2</v>
      </c>
    </row>
    <row r="24" spans="1:16" x14ac:dyDescent="0.2">
      <c r="A24" s="22">
        <v>23</v>
      </c>
      <c r="B24" s="22" t="s">
        <v>102</v>
      </c>
      <c r="C24" s="59"/>
      <c r="D24" s="61"/>
      <c r="E24" s="55" t="s">
        <v>59</v>
      </c>
      <c r="F24" s="56">
        <v>37921</v>
      </c>
      <c r="G24" s="53">
        <f t="shared" si="0"/>
        <v>2346.4513334570879</v>
      </c>
      <c r="H24" s="22">
        <v>23277</v>
      </c>
      <c r="I24" s="22">
        <f t="shared" si="1"/>
        <v>11296</v>
      </c>
      <c r="J24" s="22">
        <v>34573</v>
      </c>
      <c r="K24" s="22">
        <v>4668</v>
      </c>
      <c r="L24" s="22">
        <v>1412</v>
      </c>
      <c r="M24" s="22">
        <f t="shared" si="2"/>
        <v>6080</v>
      </c>
      <c r="N24" s="22">
        <v>1254012</v>
      </c>
      <c r="O24" s="22">
        <f t="shared" si="3"/>
        <v>1260092</v>
      </c>
      <c r="P24">
        <f t="shared" si="4"/>
        <v>4.8250445205588162E-3</v>
      </c>
    </row>
    <row r="25" spans="1:16" x14ac:dyDescent="0.2">
      <c r="A25" s="22">
        <v>24</v>
      </c>
      <c r="B25" s="22" t="s">
        <v>103</v>
      </c>
      <c r="C25" s="59"/>
      <c r="D25" s="61"/>
      <c r="E25" s="55" t="s">
        <v>60</v>
      </c>
      <c r="F25" s="56">
        <v>46340</v>
      </c>
      <c r="G25" s="53">
        <f t="shared" si="0"/>
        <v>2867.3968195037432</v>
      </c>
      <c r="H25" s="22">
        <v>106022</v>
      </c>
      <c r="I25" s="22">
        <f t="shared" si="1"/>
        <v>128952</v>
      </c>
      <c r="J25" s="22">
        <v>234974</v>
      </c>
      <c r="K25" s="22">
        <v>16302</v>
      </c>
      <c r="L25" s="22">
        <v>33533</v>
      </c>
      <c r="M25" s="22">
        <f t="shared" si="2"/>
        <v>49835</v>
      </c>
      <c r="N25" s="22">
        <v>1995485</v>
      </c>
      <c r="O25" s="22">
        <f t="shared" si="3"/>
        <v>2045320</v>
      </c>
      <c r="P25">
        <f t="shared" si="4"/>
        <v>2.4365380478360354E-2</v>
      </c>
    </row>
    <row r="26" spans="1:16" x14ac:dyDescent="0.2">
      <c r="A26" s="22">
        <v>25</v>
      </c>
      <c r="B26" s="22" t="s">
        <v>104</v>
      </c>
      <c r="C26" s="59"/>
      <c r="D26" s="61"/>
      <c r="E26" s="55" t="s">
        <v>46</v>
      </c>
      <c r="F26" s="56">
        <v>106677</v>
      </c>
      <c r="G26" s="53">
        <f t="shared" si="0"/>
        <v>6600.8910339706699</v>
      </c>
      <c r="H26" s="22">
        <v>25446</v>
      </c>
      <c r="I26" s="22">
        <f t="shared" si="1"/>
        <v>60987</v>
      </c>
      <c r="J26" s="22">
        <v>86433</v>
      </c>
      <c r="K26" s="22">
        <v>10</v>
      </c>
      <c r="L26" s="22">
        <v>4193</v>
      </c>
      <c r="M26" s="22">
        <f t="shared" si="2"/>
        <v>4203</v>
      </c>
      <c r="N26" s="22">
        <v>37151</v>
      </c>
      <c r="O26" s="22">
        <f t="shared" si="3"/>
        <v>41354</v>
      </c>
      <c r="P26">
        <f t="shared" si="4"/>
        <v>0.1016346665376989</v>
      </c>
    </row>
    <row r="27" spans="1:16" x14ac:dyDescent="0.2">
      <c r="A27" s="22">
        <v>26</v>
      </c>
      <c r="B27" s="22" t="s">
        <v>105</v>
      </c>
      <c r="C27" s="59"/>
      <c r="D27" s="61"/>
      <c r="E27" s="55" t="s">
        <v>61</v>
      </c>
      <c r="F27" s="56">
        <v>24542</v>
      </c>
      <c r="G27" s="53">
        <f t="shared" si="0"/>
        <v>1518.5941464018315</v>
      </c>
      <c r="H27" s="22">
        <v>10315499</v>
      </c>
      <c r="I27" s="22">
        <f t="shared" si="1"/>
        <v>1305773</v>
      </c>
      <c r="J27" s="22">
        <v>11621272</v>
      </c>
      <c r="K27" s="22">
        <v>1940544</v>
      </c>
      <c r="L27" s="22">
        <v>5564494</v>
      </c>
      <c r="M27" s="22">
        <f t="shared" si="2"/>
        <v>7505038</v>
      </c>
      <c r="N27" s="22">
        <v>11918012</v>
      </c>
      <c r="O27" s="22">
        <f t="shared" si="3"/>
        <v>19423050</v>
      </c>
      <c r="P27">
        <f t="shared" si="4"/>
        <v>0.38639853164152899</v>
      </c>
    </row>
    <row r="28" spans="1:16" x14ac:dyDescent="0.2">
      <c r="A28" s="22">
        <v>27</v>
      </c>
      <c r="B28" s="22" t="s">
        <v>106</v>
      </c>
      <c r="C28" s="59"/>
      <c r="D28" s="61"/>
      <c r="E28" s="55" t="s">
        <v>62</v>
      </c>
      <c r="F28" s="56">
        <v>80517</v>
      </c>
      <c r="G28" s="53">
        <f t="shared" si="0"/>
        <v>4982.179320586597</v>
      </c>
      <c r="H28" s="22">
        <v>2452</v>
      </c>
      <c r="I28" s="22">
        <f t="shared" si="1"/>
        <v>57444</v>
      </c>
      <c r="J28" s="22">
        <v>59896</v>
      </c>
      <c r="K28" s="22">
        <v>21</v>
      </c>
      <c r="L28" s="22">
        <v>49990</v>
      </c>
      <c r="M28" s="22">
        <f t="shared" si="2"/>
        <v>50011</v>
      </c>
      <c r="N28" s="22">
        <v>106308</v>
      </c>
      <c r="O28" s="22">
        <f t="shared" si="3"/>
        <v>156319</v>
      </c>
      <c r="P28">
        <f t="shared" si="4"/>
        <v>0.31992911930091672</v>
      </c>
    </row>
    <row r="29" spans="1:16" x14ac:dyDescent="0.2">
      <c r="A29" s="22">
        <v>28</v>
      </c>
      <c r="B29" s="22" t="s">
        <v>107</v>
      </c>
      <c r="C29" s="59"/>
      <c r="D29" s="61"/>
      <c r="E29" s="55" t="s">
        <v>63</v>
      </c>
      <c r="F29" s="56">
        <v>46325</v>
      </c>
      <c r="G29" s="53">
        <f t="shared" si="0"/>
        <v>2866.4686591176287</v>
      </c>
      <c r="H29" s="22">
        <v>363085</v>
      </c>
      <c r="I29" s="22">
        <f t="shared" si="1"/>
        <v>2064629</v>
      </c>
      <c r="J29" s="22">
        <v>2427714</v>
      </c>
      <c r="K29" s="22">
        <v>9651176</v>
      </c>
      <c r="L29" s="22">
        <v>5680262</v>
      </c>
      <c r="M29" s="22">
        <f t="shared" si="2"/>
        <v>15331438</v>
      </c>
      <c r="N29" s="22">
        <v>737352</v>
      </c>
      <c r="O29" s="22">
        <f t="shared" si="3"/>
        <v>16068790</v>
      </c>
      <c r="P29">
        <f t="shared" si="4"/>
        <v>0.9541127863392328</v>
      </c>
    </row>
    <row r="30" spans="1:16" x14ac:dyDescent="0.2">
      <c r="A30" s="22">
        <v>29</v>
      </c>
      <c r="B30" s="22" t="s">
        <v>108</v>
      </c>
      <c r="C30" s="59"/>
      <c r="D30" s="61"/>
      <c r="E30" s="55" t="s">
        <v>64</v>
      </c>
      <c r="F30" s="56">
        <v>29612</v>
      </c>
      <c r="G30" s="53">
        <f t="shared" si="0"/>
        <v>1832.3123569086069</v>
      </c>
      <c r="H30" s="22">
        <v>11589390</v>
      </c>
      <c r="I30" s="22">
        <f t="shared" si="1"/>
        <v>1735072</v>
      </c>
      <c r="J30" s="22">
        <v>13324462</v>
      </c>
      <c r="K30" s="22">
        <v>2614572</v>
      </c>
      <c r="L30" s="22">
        <v>2269227</v>
      </c>
      <c r="M30" s="22">
        <f t="shared" si="2"/>
        <v>4883799</v>
      </c>
      <c r="N30" s="22">
        <v>3027842</v>
      </c>
      <c r="O30" s="22">
        <f t="shared" si="3"/>
        <v>7911641</v>
      </c>
      <c r="P30">
        <f t="shared" si="4"/>
        <v>0.61729279677882254</v>
      </c>
    </row>
    <row r="31" spans="1:16" x14ac:dyDescent="0.2">
      <c r="A31" s="22">
        <v>30</v>
      </c>
      <c r="B31" s="22" t="s">
        <v>109</v>
      </c>
      <c r="C31" s="59"/>
      <c r="D31" s="61"/>
      <c r="E31" s="55" t="s">
        <v>65</v>
      </c>
      <c r="F31" s="56">
        <v>73704</v>
      </c>
      <c r="G31" s="53">
        <f t="shared" si="0"/>
        <v>4560.6088732132912</v>
      </c>
      <c r="H31" s="22">
        <v>13948</v>
      </c>
      <c r="I31" s="22">
        <f t="shared" si="1"/>
        <v>126519</v>
      </c>
      <c r="J31" s="22">
        <v>140467</v>
      </c>
      <c r="K31" s="22">
        <v>2102</v>
      </c>
      <c r="L31" s="22">
        <v>17600</v>
      </c>
      <c r="M31" s="22">
        <f t="shared" si="2"/>
        <v>19702</v>
      </c>
      <c r="N31" s="22">
        <v>431452</v>
      </c>
      <c r="O31" s="22">
        <f t="shared" si="3"/>
        <v>451154</v>
      </c>
      <c r="P31">
        <f t="shared" si="4"/>
        <v>4.3670232337516678E-2</v>
      </c>
    </row>
    <row r="32" spans="1:16" x14ac:dyDescent="0.2">
      <c r="A32" s="22">
        <v>31</v>
      </c>
      <c r="B32" s="22" t="s">
        <v>110</v>
      </c>
      <c r="C32" s="59"/>
      <c r="D32" s="61"/>
      <c r="E32" s="55" t="s">
        <v>66</v>
      </c>
      <c r="F32" s="56">
        <v>57093</v>
      </c>
      <c r="G32" s="53">
        <f t="shared" si="0"/>
        <v>3532.7640616298495</v>
      </c>
      <c r="H32" s="22">
        <v>2459548</v>
      </c>
      <c r="I32" s="22">
        <f t="shared" si="1"/>
        <v>6354494</v>
      </c>
      <c r="J32" s="22">
        <v>8814042</v>
      </c>
      <c r="K32" s="22">
        <v>51194235</v>
      </c>
      <c r="L32" s="22">
        <v>48311658</v>
      </c>
      <c r="M32" s="22">
        <f t="shared" si="2"/>
        <v>99505893</v>
      </c>
      <c r="N32" s="22">
        <v>13448292</v>
      </c>
      <c r="O32" s="22">
        <f t="shared" si="3"/>
        <v>112954185</v>
      </c>
      <c r="P32">
        <f t="shared" si="4"/>
        <v>0.88094029450967226</v>
      </c>
    </row>
    <row r="33" spans="1:19" x14ac:dyDescent="0.2">
      <c r="A33" s="22">
        <v>32</v>
      </c>
      <c r="B33" s="24" t="s">
        <v>67</v>
      </c>
      <c r="C33" s="59"/>
      <c r="D33" s="61"/>
      <c r="E33" s="55" t="s">
        <v>67</v>
      </c>
      <c r="F33" s="56">
        <v>45277</v>
      </c>
      <c r="G33" s="53">
        <f t="shared" si="0"/>
        <v>2801.6211868077467</v>
      </c>
      <c r="H33" s="22"/>
      <c r="I33" s="22"/>
      <c r="J33" s="22"/>
      <c r="K33" s="22"/>
      <c r="L33" s="22"/>
      <c r="M33" s="22"/>
      <c r="N33" s="22"/>
      <c r="O33" s="22"/>
    </row>
    <row r="34" spans="1:19" x14ac:dyDescent="0.2">
      <c r="A34" s="22">
        <v>33</v>
      </c>
      <c r="B34" s="22" t="s">
        <v>111</v>
      </c>
      <c r="C34" s="59"/>
      <c r="D34" s="61"/>
      <c r="E34" s="55" t="s">
        <v>68</v>
      </c>
      <c r="F34" s="56">
        <v>39608</v>
      </c>
      <c r="G34" s="53">
        <f t="shared" si="0"/>
        <v>2450.8384382154568</v>
      </c>
      <c r="H34" s="22">
        <v>815687</v>
      </c>
      <c r="I34" s="22">
        <f t="shared" si="1"/>
        <v>133107</v>
      </c>
      <c r="J34" s="22">
        <v>948794</v>
      </c>
      <c r="K34" s="22">
        <v>30288</v>
      </c>
      <c r="L34" s="22">
        <v>961683</v>
      </c>
      <c r="M34" s="22">
        <f t="shared" si="2"/>
        <v>991971</v>
      </c>
      <c r="N34" s="22">
        <v>2472276</v>
      </c>
      <c r="O34" s="22">
        <f t="shared" si="3"/>
        <v>3464247</v>
      </c>
      <c r="P34">
        <f t="shared" si="4"/>
        <v>0.28634534431291997</v>
      </c>
    </row>
    <row r="35" spans="1:19" x14ac:dyDescent="0.2">
      <c r="A35" s="22">
        <v>34</v>
      </c>
      <c r="B35" s="22" t="s">
        <v>112</v>
      </c>
      <c r="C35" s="59"/>
      <c r="D35" s="61"/>
      <c r="E35" s="55" t="s">
        <v>69</v>
      </c>
      <c r="F35" s="56">
        <v>18014</v>
      </c>
      <c r="G35" s="53">
        <f t="shared" si="0"/>
        <v>1114.6587463647052</v>
      </c>
      <c r="H35" s="22">
        <v>15978052</v>
      </c>
      <c r="I35" s="22">
        <f t="shared" si="1"/>
        <v>3579015</v>
      </c>
      <c r="J35" s="22">
        <v>19557067</v>
      </c>
      <c r="K35" s="22">
        <v>1264459</v>
      </c>
      <c r="L35" s="22">
        <v>9060332</v>
      </c>
      <c r="M35" s="22">
        <f t="shared" si="2"/>
        <v>10324791</v>
      </c>
      <c r="N35" s="22">
        <v>7826891</v>
      </c>
      <c r="O35" s="22">
        <f t="shared" si="3"/>
        <v>18151682</v>
      </c>
      <c r="P35">
        <f t="shared" si="4"/>
        <v>0.56880629574713792</v>
      </c>
    </row>
    <row r="36" spans="1:19" x14ac:dyDescent="0.2">
      <c r="A36" s="22">
        <v>35</v>
      </c>
      <c r="B36" s="22" t="s">
        <v>113</v>
      </c>
      <c r="C36" s="59"/>
      <c r="D36" s="61"/>
      <c r="E36" s="55" t="s">
        <v>70</v>
      </c>
      <c r="F36" s="56">
        <v>52606</v>
      </c>
      <c r="G36" s="53">
        <f t="shared" si="0"/>
        <v>3255.1203514633994</v>
      </c>
      <c r="H36" s="22">
        <v>1508461</v>
      </c>
      <c r="I36" s="22">
        <f t="shared" si="1"/>
        <v>497592</v>
      </c>
      <c r="J36" s="22">
        <v>2006053</v>
      </c>
      <c r="K36" s="22">
        <v>2498684</v>
      </c>
      <c r="L36" s="22">
        <v>1337531</v>
      </c>
      <c r="M36" s="22">
        <f t="shared" si="2"/>
        <v>3836215</v>
      </c>
      <c r="N36" s="22">
        <v>774149</v>
      </c>
      <c r="O36" s="22">
        <f t="shared" si="3"/>
        <v>4610364</v>
      </c>
      <c r="P36">
        <f t="shared" si="4"/>
        <v>0.83208505879362238</v>
      </c>
    </row>
    <row r="37" spans="1:19" x14ac:dyDescent="0.2">
      <c r="A37" s="22">
        <v>36</v>
      </c>
      <c r="B37" s="22" t="s">
        <v>114</v>
      </c>
      <c r="C37" s="59"/>
      <c r="D37" s="61"/>
      <c r="E37" s="55" t="s">
        <v>71</v>
      </c>
      <c r="F37" s="56">
        <v>32164</v>
      </c>
      <c r="G37" s="53">
        <f t="shared" si="0"/>
        <v>1990.223377266258</v>
      </c>
      <c r="H37" s="22">
        <v>13717820</v>
      </c>
      <c r="I37" s="22">
        <f t="shared" si="1"/>
        <v>2796419</v>
      </c>
      <c r="J37" s="22">
        <v>16514239</v>
      </c>
      <c r="K37" s="22">
        <v>1763547</v>
      </c>
      <c r="L37" s="22">
        <v>21626678</v>
      </c>
      <c r="M37" s="22">
        <f t="shared" si="2"/>
        <v>23390225</v>
      </c>
      <c r="N37" s="22">
        <v>22826205</v>
      </c>
      <c r="O37" s="22">
        <f t="shared" si="3"/>
        <v>46216430</v>
      </c>
      <c r="P37">
        <f t="shared" si="4"/>
        <v>0.5061019425342892</v>
      </c>
    </row>
    <row r="38" spans="1:19" x14ac:dyDescent="0.2">
      <c r="A38" s="22"/>
      <c r="B38" s="22" t="s">
        <v>75</v>
      </c>
      <c r="C38" s="59"/>
      <c r="D38" s="63"/>
      <c r="E38" s="22"/>
      <c r="F38" s="22"/>
      <c r="G38" s="53"/>
      <c r="H38" s="22">
        <v>151172295</v>
      </c>
      <c r="I38" s="22">
        <f t="shared" si="1"/>
        <v>39731810</v>
      </c>
      <c r="J38" s="22">
        <v>190904105</v>
      </c>
      <c r="K38" s="22">
        <v>214244416</v>
      </c>
      <c r="L38" s="22">
        <v>282163431</v>
      </c>
      <c r="M38" s="22">
        <f t="shared" si="2"/>
        <v>496407847</v>
      </c>
      <c r="N38" s="22">
        <v>196237999</v>
      </c>
      <c r="O38" s="22">
        <f t="shared" si="3"/>
        <v>692645846</v>
      </c>
      <c r="P38">
        <f t="shared" si="4"/>
        <v>0.71668349686457222</v>
      </c>
    </row>
    <row r="39" spans="1:19" x14ac:dyDescent="0.2">
      <c r="A39" s="22"/>
      <c r="B39" s="22"/>
      <c r="C39" s="64"/>
      <c r="D39" s="64"/>
      <c r="E39" s="22"/>
      <c r="F39" s="22"/>
      <c r="G39" s="22"/>
      <c r="H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 x14ac:dyDescent="0.2">
      <c r="A40" s="22"/>
      <c r="B40" s="22"/>
      <c r="C40" s="64"/>
      <c r="D40" s="64"/>
      <c r="E40" s="22"/>
      <c r="F40" s="22"/>
      <c r="G40" s="22"/>
      <c r="H40" s="2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 x14ac:dyDescent="0.2">
      <c r="C41" s="65"/>
      <c r="D41" s="65"/>
    </row>
    <row r="42" spans="1:19" x14ac:dyDescent="0.2">
      <c r="C42" s="65"/>
      <c r="D42" s="65"/>
    </row>
    <row r="43" spans="1:19" x14ac:dyDescent="0.2">
      <c r="C43" s="65"/>
      <c r="D43" s="65"/>
    </row>
    <row r="44" spans="1:19" x14ac:dyDescent="0.2">
      <c r="C44" s="66"/>
      <c r="D44" s="66"/>
    </row>
    <row r="45" spans="1:19" x14ac:dyDescent="0.2">
      <c r="C45" s="66"/>
      <c r="D45" s="66"/>
    </row>
    <row r="46" spans="1:19" x14ac:dyDescent="0.2">
      <c r="C46" s="66"/>
      <c r="D46" s="66"/>
    </row>
    <row r="47" spans="1:19" x14ac:dyDescent="0.2">
      <c r="C47" s="66"/>
      <c r="D47" s="66"/>
    </row>
    <row r="48" spans="1:19" x14ac:dyDescent="0.2">
      <c r="C48" s="66"/>
      <c r="D48" s="66"/>
    </row>
    <row r="49" spans="3:4" x14ac:dyDescent="0.2">
      <c r="C49" s="66"/>
      <c r="D49" s="6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2723-2934-4BFB-83F5-F95A3EC6DC10}">
  <dimension ref="A1:F37"/>
  <sheetViews>
    <sheetView workbookViewId="0">
      <selection sqref="A1:E37"/>
    </sheetView>
  </sheetViews>
  <sheetFormatPr defaultRowHeight="12.75" x14ac:dyDescent="0.2"/>
  <cols>
    <col min="2" max="2" width="19.83203125" customWidth="1"/>
    <col min="3" max="3" width="13.6640625" customWidth="1"/>
    <col min="4" max="4" width="15.1640625" customWidth="1"/>
    <col min="5" max="5" width="16.83203125" customWidth="1"/>
    <col min="6" max="6" width="10.5" bestFit="1" customWidth="1"/>
  </cols>
  <sheetData>
    <row r="1" spans="1:6" ht="18.75" thickBot="1" x14ac:dyDescent="0.25">
      <c r="A1" s="36" t="s">
        <v>126</v>
      </c>
      <c r="B1" s="37" t="s">
        <v>127</v>
      </c>
      <c r="C1" s="35" t="s">
        <v>128</v>
      </c>
      <c r="D1" s="35" t="s">
        <v>129</v>
      </c>
      <c r="E1" s="44" t="s">
        <v>132</v>
      </c>
      <c r="F1" s="38"/>
    </row>
    <row r="2" spans="1:6" ht="18.75" thickBot="1" x14ac:dyDescent="0.25">
      <c r="A2" s="39">
        <v>1</v>
      </c>
      <c r="B2" s="40" t="s">
        <v>81</v>
      </c>
      <c r="C2" s="41">
        <v>154765</v>
      </c>
      <c r="D2" s="41">
        <v>283291</v>
      </c>
      <c r="E2" s="41">
        <f>C2+D2</f>
        <v>438056</v>
      </c>
      <c r="F2" s="41"/>
    </row>
    <row r="3" spans="1:6" ht="13.5" thickBot="1" x14ac:dyDescent="0.25">
      <c r="A3" s="39">
        <v>2</v>
      </c>
      <c r="B3" s="40" t="s">
        <v>125</v>
      </c>
      <c r="C3" s="41">
        <v>83303918</v>
      </c>
      <c r="D3" s="41">
        <v>48240075</v>
      </c>
      <c r="E3" s="41">
        <f t="shared" ref="E3:E37" si="0">C3+D3</f>
        <v>131543993</v>
      </c>
      <c r="F3" s="41"/>
    </row>
    <row r="4" spans="1:6" ht="13.5" thickBot="1" x14ac:dyDescent="0.25">
      <c r="A4" s="32">
        <v>3</v>
      </c>
      <c r="B4" s="40" t="s">
        <v>130</v>
      </c>
      <c r="C4" s="41">
        <v>523</v>
      </c>
      <c r="D4" s="41">
        <v>26870</v>
      </c>
      <c r="E4" s="41">
        <f t="shared" si="0"/>
        <v>27393</v>
      </c>
      <c r="F4" s="41"/>
    </row>
    <row r="5" spans="1:6" ht="13.5" thickBot="1" x14ac:dyDescent="0.25">
      <c r="A5" s="39">
        <v>4</v>
      </c>
      <c r="B5" s="40" t="s">
        <v>83</v>
      </c>
      <c r="C5" s="41">
        <v>16082</v>
      </c>
      <c r="D5" s="41">
        <v>999207</v>
      </c>
      <c r="E5" s="41">
        <f t="shared" si="0"/>
        <v>1015289</v>
      </c>
      <c r="F5" s="41"/>
    </row>
    <row r="6" spans="1:6" ht="13.5" thickBot="1" x14ac:dyDescent="0.25">
      <c r="A6" s="39">
        <v>5</v>
      </c>
      <c r="B6" s="40" t="s">
        <v>84</v>
      </c>
      <c r="C6" s="41">
        <v>389386</v>
      </c>
      <c r="D6" s="41">
        <v>4622283</v>
      </c>
      <c r="E6" s="41">
        <f t="shared" si="0"/>
        <v>5011669</v>
      </c>
      <c r="F6" s="41"/>
    </row>
    <row r="7" spans="1:6" ht="13.5" thickBot="1" x14ac:dyDescent="0.25">
      <c r="A7" s="39">
        <v>6</v>
      </c>
      <c r="B7" s="40" t="s">
        <v>85</v>
      </c>
      <c r="C7" s="41">
        <v>82011</v>
      </c>
      <c r="D7" s="41">
        <v>24122</v>
      </c>
      <c r="E7" s="41">
        <f t="shared" si="0"/>
        <v>106133</v>
      </c>
      <c r="F7" s="41"/>
    </row>
    <row r="8" spans="1:6" ht="13.5" thickBot="1" x14ac:dyDescent="0.25">
      <c r="A8" s="39">
        <v>7</v>
      </c>
      <c r="B8" s="40" t="s">
        <v>86</v>
      </c>
      <c r="C8" s="41">
        <v>5478250</v>
      </c>
      <c r="D8" s="41">
        <v>7533455</v>
      </c>
      <c r="E8" s="41">
        <f t="shared" si="0"/>
        <v>13011705</v>
      </c>
      <c r="F8" s="41"/>
    </row>
    <row r="9" spans="1:6" ht="18.75" thickBot="1" x14ac:dyDescent="0.25">
      <c r="A9" s="39">
        <v>8</v>
      </c>
      <c r="B9" s="40" t="s">
        <v>131</v>
      </c>
      <c r="C9" s="41">
        <v>0</v>
      </c>
      <c r="D9" s="41">
        <v>0</v>
      </c>
      <c r="E9" s="41">
        <f t="shared" si="0"/>
        <v>0</v>
      </c>
      <c r="F9" s="41"/>
    </row>
    <row r="10" spans="1:6" ht="13.5" thickBot="1" x14ac:dyDescent="0.25">
      <c r="A10" s="39">
        <v>9</v>
      </c>
      <c r="B10" s="40" t="s">
        <v>88</v>
      </c>
      <c r="C10" s="41">
        <v>0</v>
      </c>
      <c r="D10" s="41">
        <v>0</v>
      </c>
      <c r="E10" s="41">
        <f t="shared" si="0"/>
        <v>0</v>
      </c>
      <c r="F10" s="41"/>
    </row>
    <row r="11" spans="1:6" ht="13.5" thickBot="1" x14ac:dyDescent="0.25">
      <c r="A11" s="39">
        <v>10</v>
      </c>
      <c r="B11" s="40" t="s">
        <v>89</v>
      </c>
      <c r="C11" s="41">
        <v>83797</v>
      </c>
      <c r="D11" s="41">
        <v>76868</v>
      </c>
      <c r="E11" s="41">
        <f t="shared" si="0"/>
        <v>160665</v>
      </c>
      <c r="F11" s="41"/>
    </row>
    <row r="12" spans="1:6" ht="13.5" thickBot="1" x14ac:dyDescent="0.25">
      <c r="A12" s="32">
        <v>11</v>
      </c>
      <c r="B12" s="40" t="s">
        <v>90</v>
      </c>
      <c r="C12" s="41">
        <v>4544604</v>
      </c>
      <c r="D12" s="41">
        <v>4188608</v>
      </c>
      <c r="E12" s="41">
        <f t="shared" si="0"/>
        <v>8733212</v>
      </c>
      <c r="F12" s="41"/>
    </row>
    <row r="13" spans="1:6" ht="13.5" thickBot="1" x14ac:dyDescent="0.25">
      <c r="A13" s="32">
        <v>12</v>
      </c>
      <c r="B13" s="40" t="s">
        <v>91</v>
      </c>
      <c r="C13" s="41">
        <v>20499007</v>
      </c>
      <c r="D13" s="41">
        <v>21279002</v>
      </c>
      <c r="E13" s="41">
        <f t="shared" si="0"/>
        <v>41778009</v>
      </c>
      <c r="F13" s="41"/>
    </row>
    <row r="14" spans="1:6" ht="13.5" thickBot="1" x14ac:dyDescent="0.25">
      <c r="A14" s="32">
        <v>13</v>
      </c>
      <c r="B14" s="40" t="s">
        <v>92</v>
      </c>
      <c r="C14" s="41">
        <v>220068</v>
      </c>
      <c r="D14" s="41">
        <v>494790</v>
      </c>
      <c r="E14" s="41">
        <f t="shared" si="0"/>
        <v>714858</v>
      </c>
      <c r="F14" s="41"/>
    </row>
    <row r="15" spans="1:6" ht="13.5" thickBot="1" x14ac:dyDescent="0.25">
      <c r="A15" s="32">
        <v>14</v>
      </c>
      <c r="B15" s="40" t="s">
        <v>93</v>
      </c>
      <c r="C15" s="41">
        <v>132627</v>
      </c>
      <c r="D15" s="41">
        <v>4813215</v>
      </c>
      <c r="E15" s="41">
        <f t="shared" si="0"/>
        <v>4945842</v>
      </c>
      <c r="F15" s="41"/>
    </row>
    <row r="16" spans="1:6" ht="13.5" thickBot="1" x14ac:dyDescent="0.25">
      <c r="A16" s="32">
        <v>15</v>
      </c>
      <c r="B16" s="40" t="s">
        <v>94</v>
      </c>
      <c r="C16" s="41">
        <v>109277</v>
      </c>
      <c r="D16" s="41">
        <v>2415204</v>
      </c>
      <c r="E16" s="41">
        <f t="shared" si="0"/>
        <v>2524481</v>
      </c>
      <c r="F16" s="41"/>
    </row>
    <row r="17" spans="1:6" ht="13.5" thickBot="1" x14ac:dyDescent="0.25">
      <c r="A17" s="39">
        <v>16</v>
      </c>
      <c r="B17" s="40" t="s">
        <v>95</v>
      </c>
      <c r="C17" s="41">
        <v>15670171</v>
      </c>
      <c r="D17" s="41">
        <v>27558116</v>
      </c>
      <c r="E17" s="41">
        <f t="shared" si="0"/>
        <v>43228287</v>
      </c>
      <c r="F17" s="41"/>
    </row>
    <row r="18" spans="1:6" ht="13.5" thickBot="1" x14ac:dyDescent="0.25">
      <c r="A18" s="39">
        <v>17</v>
      </c>
      <c r="B18" s="40" t="s">
        <v>96</v>
      </c>
      <c r="C18" s="41">
        <v>852775</v>
      </c>
      <c r="D18" s="41">
        <v>11837612</v>
      </c>
      <c r="E18" s="41">
        <f t="shared" si="0"/>
        <v>12690387</v>
      </c>
      <c r="F18" s="41"/>
    </row>
    <row r="19" spans="1:6" ht="13.5" thickBot="1" x14ac:dyDescent="0.25">
      <c r="A19" s="39">
        <v>18</v>
      </c>
      <c r="B19" s="40" t="s">
        <v>97</v>
      </c>
      <c r="C19" s="41">
        <v>11193</v>
      </c>
      <c r="D19" s="41">
        <v>14732</v>
      </c>
      <c r="E19" s="41">
        <f t="shared" si="0"/>
        <v>25925</v>
      </c>
      <c r="F19" s="41"/>
    </row>
    <row r="20" spans="1:6" ht="13.5" thickBot="1" x14ac:dyDescent="0.25">
      <c r="A20" s="39">
        <v>19</v>
      </c>
      <c r="B20" s="40" t="s">
        <v>98</v>
      </c>
      <c r="C20" s="41">
        <v>3658942</v>
      </c>
      <c r="D20" s="41">
        <v>1783413</v>
      </c>
      <c r="E20" s="41">
        <f t="shared" si="0"/>
        <v>5442355</v>
      </c>
      <c r="F20" s="41"/>
    </row>
    <row r="21" spans="1:6" ht="13.5" thickBot="1" x14ac:dyDescent="0.25">
      <c r="A21" s="39">
        <v>20</v>
      </c>
      <c r="B21" s="40" t="s">
        <v>99</v>
      </c>
      <c r="C21" s="41">
        <v>8029893</v>
      </c>
      <c r="D21" s="41">
        <v>50866466</v>
      </c>
      <c r="E21" s="41">
        <f t="shared" si="0"/>
        <v>58896359</v>
      </c>
      <c r="F21" s="41"/>
    </row>
    <row r="22" spans="1:6" ht="13.5" thickBot="1" x14ac:dyDescent="0.25">
      <c r="A22" s="39">
        <v>21</v>
      </c>
      <c r="B22" s="40" t="s">
        <v>100</v>
      </c>
      <c r="C22" s="41">
        <v>503</v>
      </c>
      <c r="D22" s="41">
        <v>76443</v>
      </c>
      <c r="E22" s="41">
        <f t="shared" si="0"/>
        <v>76946</v>
      </c>
      <c r="F22" s="41"/>
    </row>
    <row r="23" spans="1:6" ht="13.5" thickBot="1" x14ac:dyDescent="0.25">
      <c r="A23" s="39">
        <v>22</v>
      </c>
      <c r="B23" s="40" t="s">
        <v>101</v>
      </c>
      <c r="C23" s="41">
        <v>26016</v>
      </c>
      <c r="D23" s="41">
        <v>111066</v>
      </c>
      <c r="E23" s="41">
        <f t="shared" si="0"/>
        <v>137082</v>
      </c>
      <c r="F23" s="41"/>
    </row>
    <row r="24" spans="1:6" ht="13.5" thickBot="1" x14ac:dyDescent="0.25">
      <c r="A24" s="32">
        <v>23</v>
      </c>
      <c r="B24" s="40" t="s">
        <v>102</v>
      </c>
      <c r="C24" s="41">
        <v>4668</v>
      </c>
      <c r="D24" s="41">
        <v>1412</v>
      </c>
      <c r="E24" s="41">
        <f t="shared" si="0"/>
        <v>6080</v>
      </c>
      <c r="F24" s="41"/>
    </row>
    <row r="25" spans="1:6" ht="13.5" thickBot="1" x14ac:dyDescent="0.25">
      <c r="A25" s="39">
        <v>24</v>
      </c>
      <c r="B25" s="40" t="s">
        <v>103</v>
      </c>
      <c r="C25" s="41">
        <v>16302</v>
      </c>
      <c r="D25" s="41">
        <v>33533</v>
      </c>
      <c r="E25" s="41">
        <f t="shared" si="0"/>
        <v>49835</v>
      </c>
      <c r="F25" s="41"/>
    </row>
    <row r="26" spans="1:6" ht="13.5" thickBot="1" x14ac:dyDescent="0.25">
      <c r="A26" s="39">
        <v>25</v>
      </c>
      <c r="B26" s="40" t="s">
        <v>104</v>
      </c>
      <c r="C26" s="41">
        <v>10</v>
      </c>
      <c r="D26" s="41">
        <v>4193</v>
      </c>
      <c r="E26" s="41">
        <f t="shared" si="0"/>
        <v>4203</v>
      </c>
      <c r="F26" s="41"/>
    </row>
    <row r="27" spans="1:6" ht="13.5" thickBot="1" x14ac:dyDescent="0.25">
      <c r="A27" s="39">
        <v>26</v>
      </c>
      <c r="B27" s="40" t="s">
        <v>105</v>
      </c>
      <c r="C27" s="41">
        <v>1940544</v>
      </c>
      <c r="D27" s="41">
        <v>5564494</v>
      </c>
      <c r="E27" s="41">
        <f t="shared" si="0"/>
        <v>7505038</v>
      </c>
      <c r="F27" s="41"/>
    </row>
    <row r="28" spans="1:6" ht="13.5" thickBot="1" x14ac:dyDescent="0.25">
      <c r="A28" s="39">
        <v>27</v>
      </c>
      <c r="B28" s="40" t="s">
        <v>106</v>
      </c>
      <c r="C28" s="41">
        <v>21</v>
      </c>
      <c r="D28" s="41">
        <v>49990</v>
      </c>
      <c r="E28" s="41">
        <f t="shared" si="0"/>
        <v>50011</v>
      </c>
      <c r="F28" s="41"/>
    </row>
    <row r="29" spans="1:6" ht="13.5" thickBot="1" x14ac:dyDescent="0.25">
      <c r="A29" s="39">
        <v>28</v>
      </c>
      <c r="B29" s="40" t="s">
        <v>107</v>
      </c>
      <c r="C29" s="41">
        <v>9651176</v>
      </c>
      <c r="D29" s="41">
        <v>5680262</v>
      </c>
      <c r="E29" s="41">
        <f t="shared" si="0"/>
        <v>15331438</v>
      </c>
      <c r="F29" s="41"/>
    </row>
    <row r="30" spans="1:6" ht="13.5" thickBot="1" x14ac:dyDescent="0.25">
      <c r="A30" s="39">
        <v>29</v>
      </c>
      <c r="B30" s="40" t="s">
        <v>108</v>
      </c>
      <c r="C30" s="41">
        <v>2614572</v>
      </c>
      <c r="D30" s="41">
        <v>2269227</v>
      </c>
      <c r="E30" s="41">
        <f t="shared" si="0"/>
        <v>4883799</v>
      </c>
      <c r="F30" s="41"/>
    </row>
    <row r="31" spans="1:6" ht="13.5" thickBot="1" x14ac:dyDescent="0.25">
      <c r="A31" s="39">
        <v>30</v>
      </c>
      <c r="B31" s="40" t="s">
        <v>109</v>
      </c>
      <c r="C31" s="41">
        <v>2102</v>
      </c>
      <c r="D31" s="41">
        <v>17600</v>
      </c>
      <c r="E31" s="41">
        <f t="shared" si="0"/>
        <v>19702</v>
      </c>
      <c r="F31" s="41"/>
    </row>
    <row r="32" spans="1:6" ht="13.5" thickBot="1" x14ac:dyDescent="0.25">
      <c r="A32" s="32">
        <v>31</v>
      </c>
      <c r="B32" s="40" t="s">
        <v>110</v>
      </c>
      <c r="C32" s="41">
        <v>51194235</v>
      </c>
      <c r="D32" s="41">
        <v>48311658</v>
      </c>
      <c r="E32" s="41">
        <f t="shared" si="0"/>
        <v>99505893</v>
      </c>
      <c r="F32" s="41"/>
    </row>
    <row r="33" spans="1:6" ht="13.5" thickBot="1" x14ac:dyDescent="0.25">
      <c r="A33" s="32">
        <v>32</v>
      </c>
      <c r="B33" s="40" t="s">
        <v>111</v>
      </c>
      <c r="C33" s="41">
        <v>30288</v>
      </c>
      <c r="D33" s="41">
        <v>961683</v>
      </c>
      <c r="E33" s="41">
        <f t="shared" si="0"/>
        <v>991971</v>
      </c>
      <c r="F33" s="41"/>
    </row>
    <row r="34" spans="1:6" ht="13.5" thickBot="1" x14ac:dyDescent="0.25">
      <c r="A34" s="32">
        <v>33</v>
      </c>
      <c r="B34" s="40" t="s">
        <v>112</v>
      </c>
      <c r="C34" s="41">
        <v>1264459</v>
      </c>
      <c r="D34" s="41">
        <v>9060332</v>
      </c>
      <c r="E34" s="41">
        <f t="shared" si="0"/>
        <v>10324791</v>
      </c>
      <c r="F34" s="41"/>
    </row>
    <row r="35" spans="1:6" ht="13.5" thickBot="1" x14ac:dyDescent="0.25">
      <c r="A35" s="42">
        <v>34</v>
      </c>
      <c r="B35" s="40" t="s">
        <v>113</v>
      </c>
      <c r="C35" s="41">
        <v>2498684</v>
      </c>
      <c r="D35" s="41">
        <v>1337531</v>
      </c>
      <c r="E35" s="41">
        <f t="shared" si="0"/>
        <v>3836215</v>
      </c>
      <c r="F35" s="41"/>
    </row>
    <row r="36" spans="1:6" ht="13.5" thickBot="1" x14ac:dyDescent="0.25">
      <c r="A36" s="42">
        <v>35</v>
      </c>
      <c r="B36" s="40" t="s">
        <v>114</v>
      </c>
      <c r="C36" s="41">
        <v>1763547</v>
      </c>
      <c r="D36" s="41">
        <v>21626678</v>
      </c>
      <c r="E36" s="41">
        <f t="shared" si="0"/>
        <v>23390225</v>
      </c>
      <c r="F36" s="41"/>
    </row>
    <row r="37" spans="1:6" ht="13.5" thickBot="1" x14ac:dyDescent="0.25">
      <c r="A37" s="82" t="s">
        <v>75</v>
      </c>
      <c r="B37" s="83"/>
      <c r="C37" s="43">
        <v>214244416</v>
      </c>
      <c r="D37" s="43">
        <v>282163431</v>
      </c>
      <c r="E37" s="41">
        <f t="shared" si="0"/>
        <v>496407847</v>
      </c>
      <c r="F37" s="43"/>
    </row>
  </sheetData>
  <mergeCells count="1">
    <mergeCell ref="A37:B3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AE19-8AE1-484C-8405-5E5CA360AA6F}">
  <dimension ref="A1:E37"/>
  <sheetViews>
    <sheetView workbookViewId="0">
      <selection sqref="A1:C37"/>
    </sheetView>
  </sheetViews>
  <sheetFormatPr defaultRowHeight="12.75" x14ac:dyDescent="0.2"/>
  <cols>
    <col min="2" max="2" width="43.83203125" customWidth="1"/>
    <col min="3" max="3" width="20.6640625" customWidth="1"/>
    <col min="4" max="4" width="13.1640625" customWidth="1"/>
    <col min="5" max="5" width="16.83203125" customWidth="1"/>
  </cols>
  <sheetData>
    <row r="1" spans="1:5" ht="13.5" thickBot="1" x14ac:dyDescent="0.25">
      <c r="A1" s="23" t="s">
        <v>133</v>
      </c>
      <c r="B1" s="23" t="s">
        <v>134</v>
      </c>
      <c r="C1" s="23" t="s">
        <v>135</v>
      </c>
    </row>
    <row r="2" spans="1:5" ht="13.5" thickBot="1" x14ac:dyDescent="0.25">
      <c r="A2" s="45">
        <v>1</v>
      </c>
      <c r="B2" s="46" t="s">
        <v>81</v>
      </c>
      <c r="C2" s="48">
        <v>623015</v>
      </c>
      <c r="D2" s="47"/>
      <c r="E2" s="47"/>
    </row>
    <row r="3" spans="1:5" ht="13.5" thickBot="1" x14ac:dyDescent="0.25">
      <c r="A3" s="49">
        <v>2</v>
      </c>
      <c r="B3" s="33" t="s">
        <v>125</v>
      </c>
      <c r="C3" s="50">
        <v>28765966</v>
      </c>
      <c r="D3" s="49"/>
      <c r="E3" s="49"/>
    </row>
    <row r="4" spans="1:5" ht="13.5" thickBot="1" x14ac:dyDescent="0.25">
      <c r="A4" s="49">
        <v>3</v>
      </c>
      <c r="B4" s="33" t="s">
        <v>130</v>
      </c>
      <c r="C4" s="50">
        <v>1179922</v>
      </c>
      <c r="D4" s="49"/>
      <c r="E4" s="49"/>
    </row>
    <row r="5" spans="1:5" ht="13.5" thickBot="1" x14ac:dyDescent="0.25">
      <c r="A5" s="49">
        <v>4</v>
      </c>
      <c r="B5" s="33" t="s">
        <v>83</v>
      </c>
      <c r="C5" s="50">
        <v>18718209</v>
      </c>
      <c r="D5" s="49"/>
      <c r="E5" s="49"/>
    </row>
    <row r="6" spans="1:5" ht="13.5" thickBot="1" x14ac:dyDescent="0.25">
      <c r="A6" s="49">
        <v>5</v>
      </c>
      <c r="B6" s="33" t="s">
        <v>84</v>
      </c>
      <c r="C6" s="50">
        <v>7224050</v>
      </c>
      <c r="D6" s="49"/>
      <c r="E6" s="49"/>
    </row>
    <row r="7" spans="1:5" ht="13.5" thickBot="1" x14ac:dyDescent="0.25">
      <c r="A7" s="49">
        <v>6</v>
      </c>
      <c r="B7" s="33" t="s">
        <v>85</v>
      </c>
      <c r="C7" s="50">
        <v>1823</v>
      </c>
      <c r="D7" s="49"/>
      <c r="E7" s="49"/>
    </row>
    <row r="8" spans="1:5" ht="13.5" thickBot="1" x14ac:dyDescent="0.25">
      <c r="A8" s="49">
        <v>7</v>
      </c>
      <c r="B8" s="33" t="s">
        <v>86</v>
      </c>
      <c r="C8" s="50">
        <v>6050309</v>
      </c>
      <c r="D8" s="49"/>
      <c r="E8" s="49"/>
    </row>
    <row r="9" spans="1:5" ht="13.5" thickBot="1" x14ac:dyDescent="0.25">
      <c r="A9" s="49">
        <v>8</v>
      </c>
      <c r="B9" s="33" t="s">
        <v>131</v>
      </c>
      <c r="C9" s="50">
        <v>79673</v>
      </c>
      <c r="D9" s="49"/>
      <c r="E9" s="49"/>
    </row>
    <row r="10" spans="1:5" ht="13.5" thickBot="1" x14ac:dyDescent="0.25">
      <c r="A10" s="49">
        <v>9</v>
      </c>
      <c r="B10" s="33" t="s">
        <v>88</v>
      </c>
      <c r="C10" s="50">
        <v>27200</v>
      </c>
      <c r="D10" s="49"/>
      <c r="E10" s="49"/>
    </row>
    <row r="11" spans="1:5" ht="13.5" thickBot="1" x14ac:dyDescent="0.25">
      <c r="A11" s="49">
        <v>10</v>
      </c>
      <c r="B11" s="33" t="s">
        <v>89</v>
      </c>
      <c r="C11" s="50">
        <v>130625</v>
      </c>
      <c r="D11" s="49"/>
      <c r="E11" s="49"/>
    </row>
    <row r="12" spans="1:5" ht="13.5" thickBot="1" x14ac:dyDescent="0.25">
      <c r="A12" s="49">
        <v>11</v>
      </c>
      <c r="B12" s="33" t="s">
        <v>90</v>
      </c>
      <c r="C12" s="50">
        <v>4826621</v>
      </c>
      <c r="D12" s="49"/>
      <c r="E12" s="49"/>
    </row>
    <row r="13" spans="1:5" ht="13.5" thickBot="1" x14ac:dyDescent="0.25">
      <c r="A13" s="49">
        <v>12</v>
      </c>
      <c r="B13" s="33" t="s">
        <v>91</v>
      </c>
      <c r="C13" s="50">
        <v>227015</v>
      </c>
      <c r="D13" s="49"/>
      <c r="E13" s="49"/>
    </row>
    <row r="14" spans="1:5" ht="13.5" thickBot="1" x14ac:dyDescent="0.25">
      <c r="A14" s="49">
        <v>13</v>
      </c>
      <c r="B14" s="33" t="s">
        <v>92</v>
      </c>
      <c r="C14" s="50">
        <v>253662</v>
      </c>
      <c r="D14" s="49"/>
      <c r="E14" s="49"/>
    </row>
    <row r="15" spans="1:5" ht="13.5" thickBot="1" x14ac:dyDescent="0.25">
      <c r="A15" s="49">
        <v>14</v>
      </c>
      <c r="B15" s="33" t="s">
        <v>93</v>
      </c>
      <c r="C15" s="50">
        <v>3188505</v>
      </c>
      <c r="D15" s="49"/>
      <c r="E15" s="49"/>
    </row>
    <row r="16" spans="1:5" ht="13.5" thickBot="1" x14ac:dyDescent="0.25">
      <c r="A16" s="49">
        <v>15</v>
      </c>
      <c r="B16" s="33" t="s">
        <v>94</v>
      </c>
      <c r="C16" s="50">
        <v>10362270</v>
      </c>
      <c r="D16" s="49"/>
      <c r="E16" s="49"/>
    </row>
    <row r="17" spans="1:5" ht="13.5" thickBot="1" x14ac:dyDescent="0.25">
      <c r="A17" s="49">
        <v>16</v>
      </c>
      <c r="B17" s="33" t="s">
        <v>95</v>
      </c>
      <c r="C17" s="50">
        <v>9660326</v>
      </c>
      <c r="D17" s="49"/>
      <c r="E17" s="49"/>
    </row>
    <row r="18" spans="1:5" ht="13.5" thickBot="1" x14ac:dyDescent="0.25">
      <c r="A18" s="49">
        <v>17</v>
      </c>
      <c r="B18" s="33" t="s">
        <v>96</v>
      </c>
      <c r="C18" s="50">
        <v>9020749</v>
      </c>
      <c r="D18" s="49"/>
      <c r="E18" s="49"/>
    </row>
    <row r="19" spans="1:5" ht="13.5" thickBot="1" x14ac:dyDescent="0.25">
      <c r="A19" s="49">
        <v>18</v>
      </c>
      <c r="B19" s="33" t="s">
        <v>97</v>
      </c>
      <c r="C19" s="50">
        <v>136602</v>
      </c>
      <c r="D19" s="49"/>
      <c r="E19" s="49"/>
    </row>
    <row r="20" spans="1:5" ht="13.5" thickBot="1" x14ac:dyDescent="0.25">
      <c r="A20" s="49">
        <v>19</v>
      </c>
      <c r="B20" s="33" t="s">
        <v>98</v>
      </c>
      <c r="C20" s="50">
        <v>6429958</v>
      </c>
      <c r="D20" s="49"/>
      <c r="E20" s="49"/>
    </row>
    <row r="21" spans="1:5" ht="13.5" thickBot="1" x14ac:dyDescent="0.25">
      <c r="A21" s="49">
        <v>20</v>
      </c>
      <c r="B21" s="33" t="s">
        <v>99</v>
      </c>
      <c r="C21" s="50">
        <v>17423501</v>
      </c>
      <c r="D21" s="49"/>
      <c r="E21" s="49"/>
    </row>
    <row r="22" spans="1:5" ht="13.5" thickBot="1" x14ac:dyDescent="0.25">
      <c r="A22" s="49">
        <v>21</v>
      </c>
      <c r="B22" s="33" t="s">
        <v>100</v>
      </c>
      <c r="C22" s="50">
        <v>1851109</v>
      </c>
      <c r="D22" s="49"/>
      <c r="E22" s="49"/>
    </row>
    <row r="23" spans="1:5" ht="13.5" thickBot="1" x14ac:dyDescent="0.25">
      <c r="A23" s="49">
        <v>22</v>
      </c>
      <c r="B23" s="33" t="s">
        <v>101</v>
      </c>
      <c r="C23" s="50">
        <v>3201462</v>
      </c>
      <c r="D23" s="49"/>
      <c r="E23" s="49"/>
    </row>
    <row r="24" spans="1:5" ht="13.5" thickBot="1" x14ac:dyDescent="0.25">
      <c r="A24" s="49">
        <v>23</v>
      </c>
      <c r="B24" s="33" t="s">
        <v>102</v>
      </c>
      <c r="C24" s="50">
        <v>1254012</v>
      </c>
      <c r="D24" s="49"/>
      <c r="E24" s="49"/>
    </row>
    <row r="25" spans="1:5" ht="13.5" thickBot="1" x14ac:dyDescent="0.25">
      <c r="A25" s="49">
        <v>24</v>
      </c>
      <c r="B25" s="33" t="s">
        <v>103</v>
      </c>
      <c r="C25" s="50">
        <v>1995485</v>
      </c>
      <c r="D25" s="49"/>
      <c r="E25" s="49"/>
    </row>
    <row r="26" spans="1:5" ht="13.5" thickBot="1" x14ac:dyDescent="0.25">
      <c r="A26" s="49">
        <v>25</v>
      </c>
      <c r="B26" s="33" t="s">
        <v>104</v>
      </c>
      <c r="C26" s="50">
        <v>37151</v>
      </c>
      <c r="D26" s="49"/>
      <c r="E26" s="49"/>
    </row>
    <row r="27" spans="1:5" ht="13.5" thickBot="1" x14ac:dyDescent="0.25">
      <c r="A27" s="49">
        <v>26</v>
      </c>
      <c r="B27" s="33" t="s">
        <v>105</v>
      </c>
      <c r="C27" s="50">
        <v>11918012</v>
      </c>
      <c r="D27" s="49"/>
      <c r="E27" s="49"/>
    </row>
    <row r="28" spans="1:5" ht="13.5" thickBot="1" x14ac:dyDescent="0.25">
      <c r="A28" s="49">
        <v>27</v>
      </c>
      <c r="B28" s="33" t="s">
        <v>106</v>
      </c>
      <c r="C28" s="50">
        <v>106308</v>
      </c>
      <c r="D28" s="49"/>
      <c r="E28" s="49"/>
    </row>
    <row r="29" spans="1:5" ht="13.5" thickBot="1" x14ac:dyDescent="0.25">
      <c r="A29" s="49">
        <v>28</v>
      </c>
      <c r="B29" s="33" t="s">
        <v>107</v>
      </c>
      <c r="C29" s="50">
        <v>737352</v>
      </c>
      <c r="D29" s="49"/>
      <c r="E29" s="49"/>
    </row>
    <row r="30" spans="1:5" ht="13.5" thickBot="1" x14ac:dyDescent="0.25">
      <c r="A30" s="49">
        <v>29</v>
      </c>
      <c r="B30" s="33" t="s">
        <v>108</v>
      </c>
      <c r="C30" s="50">
        <v>3027842</v>
      </c>
      <c r="D30" s="49"/>
      <c r="E30" s="49"/>
    </row>
    <row r="31" spans="1:5" ht="13.5" thickBot="1" x14ac:dyDescent="0.25">
      <c r="A31" s="49">
        <v>30</v>
      </c>
      <c r="B31" s="33" t="s">
        <v>109</v>
      </c>
      <c r="C31" s="50">
        <v>431452</v>
      </c>
      <c r="D31" s="49"/>
      <c r="E31" s="49"/>
    </row>
    <row r="32" spans="1:5" ht="13.5" thickBot="1" x14ac:dyDescent="0.25">
      <c r="A32" s="49">
        <v>31</v>
      </c>
      <c r="B32" s="33" t="s">
        <v>110</v>
      </c>
      <c r="C32" s="50">
        <v>13448292</v>
      </c>
      <c r="D32" s="49"/>
      <c r="E32" s="49"/>
    </row>
    <row r="33" spans="1:5" ht="13.5" thickBot="1" x14ac:dyDescent="0.25">
      <c r="A33" s="49">
        <v>32</v>
      </c>
      <c r="B33" s="33" t="s">
        <v>111</v>
      </c>
      <c r="C33" s="50">
        <v>2472276</v>
      </c>
      <c r="D33" s="49"/>
      <c r="E33" s="49"/>
    </row>
    <row r="34" spans="1:5" ht="13.5" thickBot="1" x14ac:dyDescent="0.25">
      <c r="A34" s="49">
        <v>33</v>
      </c>
      <c r="B34" s="33" t="s">
        <v>112</v>
      </c>
      <c r="C34" s="50">
        <v>7826891</v>
      </c>
      <c r="D34" s="49"/>
      <c r="E34" s="49"/>
    </row>
    <row r="35" spans="1:5" ht="13.5" thickBot="1" x14ac:dyDescent="0.25">
      <c r="A35" s="49">
        <v>34</v>
      </c>
      <c r="B35" s="33" t="s">
        <v>113</v>
      </c>
      <c r="C35" s="50">
        <v>774149</v>
      </c>
      <c r="D35" s="49"/>
      <c r="E35" s="49"/>
    </row>
    <row r="36" spans="1:5" ht="13.5" thickBot="1" x14ac:dyDescent="0.25">
      <c r="A36" s="49">
        <v>35</v>
      </c>
      <c r="B36" s="33" t="s">
        <v>114</v>
      </c>
      <c r="C36" s="50">
        <v>22826205</v>
      </c>
      <c r="D36" s="49"/>
      <c r="E36" s="49"/>
    </row>
    <row r="37" spans="1:5" ht="13.5" thickBot="1" x14ac:dyDescent="0.25">
      <c r="A37" s="34"/>
      <c r="B37" s="51" t="s">
        <v>75</v>
      </c>
      <c r="C37" s="52">
        <v>196237999</v>
      </c>
      <c r="D37" s="51"/>
      <c r="E37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combined_data</vt:lpstr>
      <vt:lpstr>2019 livestock census</vt:lpstr>
      <vt:lpstr>Sheet3</vt:lpstr>
      <vt:lpstr>2012_2019_combined_analysis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Book_20th Livestock Census (16-01-2020)_PK</dc:title>
  <dc:creator>amolm</dc:creator>
  <cp:lastModifiedBy>Amol Khire</cp:lastModifiedBy>
  <dcterms:created xsi:type="dcterms:W3CDTF">2023-08-18T06:39:13Z</dcterms:created>
  <dcterms:modified xsi:type="dcterms:W3CDTF">2023-12-22T13:41:20Z</dcterms:modified>
</cp:coreProperties>
</file>