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ishan\source\Repos\finc-2339-real-estate-capital-markets\docs\"/>
    </mc:Choice>
  </mc:AlternateContent>
  <xr:revisionPtr revIDLastSave="0" documentId="13_ncr:1_{5A22C296-5C5B-4F05-AB9B-E39D4821BAE8}" xr6:coauthVersionLast="47" xr6:coauthVersionMax="47" xr10:uidLastSave="{00000000-0000-0000-0000-000000000000}"/>
  <bookViews>
    <workbookView xWindow="-108" yWindow="-108" windowWidth="18648" windowHeight="11784" xr2:uid="{00000000-000D-0000-FFFF-FFFF00000000}"/>
  </bookViews>
  <sheets>
    <sheet name="Cash Flow Model" sheetId="1" r:id="rId1"/>
    <sheet name="Graphs" sheetId="10" r:id="rId2"/>
    <sheet name="Balances" sheetId="1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7" i="1"/>
  <c r="N4" i="1"/>
  <c r="E15" i="1"/>
  <c r="F15" i="1"/>
  <c r="J15" i="1"/>
  <c r="O15" i="1"/>
  <c r="T15" i="1"/>
  <c r="P15" i="1"/>
  <c r="U15" i="1"/>
  <c r="Y15" i="1"/>
  <c r="X16" i="1"/>
  <c r="Z16" i="1"/>
  <c r="S16" i="1"/>
  <c r="M15" i="1"/>
  <c r="B16" i="1"/>
  <c r="G16" i="1"/>
  <c r="H16" i="1"/>
  <c r="I16" i="1"/>
  <c r="E16" i="1"/>
  <c r="F16" i="1"/>
  <c r="J16" i="1"/>
  <c r="N16" i="1"/>
  <c r="O16" i="1"/>
  <c r="T16" i="1"/>
  <c r="P16" i="1"/>
  <c r="U16" i="1"/>
  <c r="Y16" i="1"/>
  <c r="X17" i="1"/>
  <c r="Z17" i="1"/>
  <c r="S17" i="1"/>
  <c r="M16" i="1"/>
  <c r="B17" i="1"/>
  <c r="G17" i="1"/>
  <c r="H17" i="1"/>
  <c r="I17" i="1"/>
  <c r="E17" i="1"/>
  <c r="F17" i="1"/>
  <c r="J17" i="1"/>
  <c r="N17" i="1"/>
  <c r="O17" i="1"/>
  <c r="T17" i="1"/>
  <c r="P17" i="1"/>
  <c r="U17" i="1"/>
  <c r="Y17" i="1"/>
  <c r="X18" i="1"/>
  <c r="Z18" i="1"/>
  <c r="S18" i="1"/>
  <c r="M17" i="1"/>
  <c r="B18" i="1"/>
  <c r="G18" i="1"/>
  <c r="H18" i="1"/>
  <c r="I18" i="1"/>
  <c r="E18" i="1"/>
  <c r="F18" i="1"/>
  <c r="J18" i="1"/>
  <c r="N18" i="1"/>
  <c r="O18" i="1"/>
  <c r="T18" i="1"/>
  <c r="P18" i="1"/>
  <c r="U18" i="1"/>
  <c r="Y18" i="1"/>
  <c r="X19" i="1"/>
  <c r="Z19" i="1"/>
  <c r="S19" i="1"/>
  <c r="M18" i="1"/>
  <c r="B19" i="1"/>
  <c r="G19" i="1"/>
  <c r="H19" i="1"/>
  <c r="I19" i="1"/>
  <c r="E19" i="1"/>
  <c r="F19" i="1"/>
  <c r="J19" i="1"/>
  <c r="N19" i="1"/>
  <c r="O19" i="1"/>
  <c r="T19" i="1"/>
  <c r="P19" i="1"/>
  <c r="U19" i="1"/>
  <c r="Y19" i="1"/>
  <c r="X20" i="1"/>
  <c r="Z20" i="1"/>
  <c r="S20" i="1"/>
  <c r="M19" i="1"/>
  <c r="B20" i="1"/>
  <c r="G20" i="1"/>
  <c r="H20" i="1"/>
  <c r="I20" i="1"/>
  <c r="E20" i="1"/>
  <c r="F20" i="1"/>
  <c r="J20" i="1"/>
  <c r="N20" i="1"/>
  <c r="O20" i="1"/>
  <c r="T20" i="1"/>
  <c r="P20" i="1"/>
  <c r="U20" i="1"/>
  <c r="Y20" i="1"/>
  <c r="X21" i="1"/>
  <c r="Z21" i="1"/>
  <c r="S21" i="1"/>
  <c r="M20" i="1"/>
  <c r="B21" i="1"/>
  <c r="G21" i="1"/>
  <c r="H21" i="1"/>
  <c r="I21" i="1"/>
  <c r="E21" i="1"/>
  <c r="F21" i="1"/>
  <c r="J21" i="1"/>
  <c r="N21" i="1"/>
  <c r="O21" i="1"/>
  <c r="T21" i="1"/>
  <c r="P21" i="1"/>
  <c r="U21" i="1"/>
  <c r="Y21" i="1"/>
  <c r="X22" i="1"/>
  <c r="Z22" i="1"/>
  <c r="S22" i="1"/>
  <c r="M21" i="1"/>
  <c r="B22" i="1"/>
  <c r="G22" i="1"/>
  <c r="H22" i="1"/>
  <c r="I22" i="1"/>
  <c r="E22" i="1"/>
  <c r="F22" i="1"/>
  <c r="J22" i="1"/>
  <c r="N22" i="1"/>
  <c r="O22" i="1"/>
  <c r="T22" i="1"/>
  <c r="P22" i="1"/>
  <c r="U22" i="1"/>
  <c r="Y22" i="1"/>
  <c r="X23" i="1"/>
  <c r="Z23" i="1"/>
  <c r="S23" i="1"/>
  <c r="M22" i="1"/>
  <c r="B23" i="1"/>
  <c r="G23" i="1"/>
  <c r="H23" i="1"/>
  <c r="I23" i="1"/>
  <c r="E23" i="1"/>
  <c r="F23" i="1"/>
  <c r="J23" i="1"/>
  <c r="N23" i="1"/>
  <c r="O23" i="1"/>
  <c r="T23" i="1"/>
  <c r="P23" i="1"/>
  <c r="U23" i="1"/>
  <c r="Y23" i="1"/>
  <c r="X24" i="1"/>
  <c r="Z24" i="1"/>
  <c r="S24" i="1"/>
  <c r="M23" i="1"/>
  <c r="B24" i="1"/>
  <c r="G24" i="1"/>
  <c r="H24" i="1"/>
  <c r="I24" i="1"/>
  <c r="E24" i="1"/>
  <c r="F24" i="1"/>
  <c r="J24" i="1"/>
  <c r="N24" i="1"/>
  <c r="O24" i="1"/>
  <c r="T24" i="1"/>
  <c r="P24" i="1"/>
  <c r="U24" i="1"/>
  <c r="Y24" i="1"/>
  <c r="X25" i="1"/>
  <c r="Z25" i="1"/>
  <c r="S25" i="1"/>
  <c r="M24" i="1"/>
  <c r="B25" i="1"/>
  <c r="G25" i="1"/>
  <c r="H25" i="1"/>
  <c r="I25" i="1"/>
  <c r="E25" i="1"/>
  <c r="F25" i="1"/>
  <c r="J25" i="1"/>
  <c r="N25" i="1"/>
  <c r="O25" i="1"/>
  <c r="T25" i="1"/>
  <c r="P25" i="1"/>
  <c r="U25" i="1"/>
  <c r="Y25" i="1"/>
  <c r="X26" i="1"/>
  <c r="Z26" i="1"/>
  <c r="S26" i="1"/>
  <c r="M25" i="1"/>
  <c r="B26" i="1"/>
  <c r="G26" i="1"/>
  <c r="H26" i="1"/>
  <c r="I26" i="1"/>
  <c r="E26" i="1"/>
  <c r="F26" i="1"/>
  <c r="J26" i="1"/>
  <c r="N26" i="1"/>
  <c r="O26" i="1"/>
  <c r="T26" i="1"/>
  <c r="P26" i="1"/>
  <c r="U26" i="1"/>
  <c r="Y26" i="1"/>
  <c r="X27" i="1"/>
  <c r="Z27" i="1"/>
  <c r="S27" i="1"/>
  <c r="M26" i="1"/>
  <c r="B27" i="1"/>
  <c r="G27" i="1"/>
  <c r="H27" i="1"/>
  <c r="I27" i="1"/>
  <c r="E27" i="1"/>
  <c r="F27" i="1"/>
  <c r="J27" i="1"/>
  <c r="N27" i="1"/>
  <c r="O27" i="1"/>
  <c r="T27" i="1"/>
  <c r="P27" i="1"/>
  <c r="U27" i="1"/>
  <c r="Y27" i="1"/>
  <c r="X28" i="1"/>
  <c r="Z28" i="1"/>
  <c r="S28" i="1"/>
  <c r="M27" i="1"/>
  <c r="B28" i="1"/>
  <c r="G28" i="1"/>
  <c r="H28" i="1"/>
  <c r="I28" i="1"/>
  <c r="E28" i="1"/>
  <c r="F28" i="1"/>
  <c r="J28" i="1"/>
  <c r="N28" i="1"/>
  <c r="O28" i="1"/>
  <c r="T28" i="1"/>
  <c r="P28" i="1"/>
  <c r="U28" i="1"/>
  <c r="Y28" i="1"/>
  <c r="X29" i="1"/>
  <c r="Z29" i="1"/>
  <c r="S29" i="1"/>
  <c r="M28" i="1"/>
  <c r="B29" i="1"/>
  <c r="G29" i="1"/>
  <c r="H29" i="1"/>
  <c r="I29" i="1"/>
  <c r="E29" i="1"/>
  <c r="F29" i="1"/>
  <c r="J29" i="1"/>
  <c r="N29" i="1"/>
  <c r="O29" i="1"/>
  <c r="T29" i="1"/>
  <c r="P29" i="1"/>
  <c r="U29" i="1"/>
  <c r="Y29" i="1"/>
  <c r="X30" i="1"/>
  <c r="Z30" i="1"/>
  <c r="S30" i="1"/>
  <c r="M29" i="1"/>
  <c r="B30" i="1"/>
  <c r="G30" i="1"/>
  <c r="H30" i="1"/>
  <c r="I30" i="1"/>
  <c r="E30" i="1"/>
  <c r="F30" i="1"/>
  <c r="J30" i="1"/>
  <c r="N30" i="1"/>
  <c r="O30" i="1"/>
  <c r="T30" i="1"/>
  <c r="P30" i="1"/>
  <c r="U30" i="1"/>
  <c r="Y30" i="1"/>
  <c r="X31" i="1"/>
  <c r="Z31" i="1"/>
  <c r="S31" i="1"/>
  <c r="M30" i="1"/>
  <c r="B31" i="1"/>
  <c r="G31" i="1"/>
  <c r="H31" i="1"/>
  <c r="I31" i="1"/>
  <c r="E31" i="1"/>
  <c r="F31" i="1"/>
  <c r="J31" i="1"/>
  <c r="N31" i="1"/>
  <c r="O31" i="1"/>
  <c r="T31" i="1"/>
  <c r="P31" i="1"/>
  <c r="U31" i="1"/>
  <c r="Y31" i="1"/>
  <c r="X32" i="1"/>
  <c r="Z32" i="1"/>
  <c r="S32" i="1"/>
  <c r="M31" i="1"/>
  <c r="B32" i="1"/>
  <c r="G32" i="1"/>
  <c r="H32" i="1"/>
  <c r="I32" i="1"/>
  <c r="E32" i="1"/>
  <c r="F32" i="1"/>
  <c r="J32" i="1"/>
  <c r="N32" i="1"/>
  <c r="O32" i="1"/>
  <c r="T32" i="1"/>
  <c r="P32" i="1"/>
  <c r="U32" i="1"/>
  <c r="Y32" i="1"/>
  <c r="X33" i="1"/>
  <c r="Z33" i="1"/>
  <c r="S33" i="1"/>
  <c r="M32" i="1"/>
  <c r="B33" i="1"/>
  <c r="G33" i="1"/>
  <c r="H33" i="1"/>
  <c r="I33" i="1"/>
  <c r="E33" i="1"/>
  <c r="F33" i="1"/>
  <c r="J33" i="1"/>
  <c r="N33" i="1"/>
  <c r="O33" i="1"/>
  <c r="T33" i="1"/>
  <c r="P33" i="1"/>
  <c r="U33" i="1"/>
  <c r="Y33" i="1"/>
  <c r="X34" i="1"/>
  <c r="Z34" i="1"/>
  <c r="S34" i="1"/>
  <c r="M33" i="1"/>
  <c r="B34" i="1"/>
  <c r="G34" i="1"/>
  <c r="H34" i="1"/>
  <c r="I34" i="1"/>
  <c r="E34" i="1"/>
  <c r="F34" i="1"/>
  <c r="J34" i="1"/>
  <c r="N34" i="1"/>
  <c r="O34" i="1"/>
  <c r="T34" i="1"/>
  <c r="P34" i="1"/>
  <c r="U34" i="1"/>
  <c r="Y34" i="1"/>
  <c r="X35" i="1"/>
  <c r="Z35" i="1"/>
  <c r="S35" i="1"/>
  <c r="M34" i="1"/>
  <c r="B35" i="1"/>
  <c r="G35" i="1"/>
  <c r="H35" i="1"/>
  <c r="I35" i="1"/>
  <c r="E35" i="1"/>
  <c r="F35" i="1"/>
  <c r="J35" i="1"/>
  <c r="N35" i="1"/>
  <c r="O35" i="1"/>
  <c r="T35" i="1"/>
  <c r="P35" i="1"/>
  <c r="U35" i="1"/>
  <c r="Y35" i="1"/>
  <c r="X36" i="1"/>
  <c r="Z36" i="1"/>
  <c r="S36" i="1"/>
  <c r="M35" i="1"/>
  <c r="B36" i="1"/>
  <c r="G36" i="1"/>
  <c r="H36" i="1"/>
  <c r="I36" i="1"/>
  <c r="E36" i="1"/>
  <c r="F36" i="1"/>
  <c r="J36" i="1"/>
  <c r="N36" i="1"/>
  <c r="O36" i="1"/>
  <c r="T36" i="1"/>
  <c r="P36" i="1"/>
  <c r="U36" i="1"/>
  <c r="Y36" i="1"/>
  <c r="X37" i="1"/>
  <c r="Z37" i="1"/>
  <c r="S37" i="1"/>
  <c r="M36" i="1"/>
  <c r="B37" i="1"/>
  <c r="G37" i="1"/>
  <c r="H37" i="1"/>
  <c r="I37" i="1"/>
  <c r="E37" i="1"/>
  <c r="F37" i="1"/>
  <c r="J37" i="1"/>
  <c r="N37" i="1"/>
  <c r="O37" i="1"/>
  <c r="T37" i="1"/>
  <c r="P37" i="1"/>
  <c r="U37" i="1"/>
  <c r="Y37" i="1"/>
  <c r="X38" i="1"/>
  <c r="Z38" i="1"/>
  <c r="S38" i="1"/>
  <c r="M37" i="1"/>
  <c r="B38" i="1"/>
  <c r="G38" i="1"/>
  <c r="H38" i="1"/>
  <c r="I38" i="1"/>
  <c r="E38" i="1"/>
  <c r="F38" i="1"/>
  <c r="J38" i="1"/>
  <c r="N38" i="1"/>
  <c r="O38" i="1"/>
  <c r="T38" i="1"/>
  <c r="P38" i="1"/>
  <c r="U38" i="1"/>
  <c r="Y38" i="1"/>
  <c r="X39" i="1"/>
  <c r="Z39" i="1"/>
  <c r="S39" i="1"/>
  <c r="M38" i="1"/>
  <c r="B39" i="1"/>
  <c r="G39" i="1"/>
  <c r="H39" i="1"/>
  <c r="I39" i="1"/>
  <c r="E39" i="1"/>
  <c r="F39" i="1"/>
  <c r="J39" i="1"/>
  <c r="N39" i="1"/>
  <c r="O39" i="1"/>
  <c r="T39" i="1"/>
  <c r="P39" i="1"/>
  <c r="U39" i="1"/>
  <c r="Y39" i="1"/>
  <c r="X40" i="1"/>
  <c r="Z40" i="1"/>
  <c r="S40" i="1"/>
  <c r="M39" i="1"/>
  <c r="B40" i="1"/>
  <c r="G40" i="1"/>
  <c r="H40" i="1"/>
  <c r="I40" i="1"/>
  <c r="E40" i="1"/>
  <c r="F40" i="1"/>
  <c r="J40" i="1"/>
  <c r="N40" i="1"/>
  <c r="O40" i="1"/>
  <c r="T40" i="1"/>
  <c r="P40" i="1"/>
  <c r="U40" i="1"/>
  <c r="Y40" i="1"/>
  <c r="X41" i="1"/>
  <c r="Z41" i="1"/>
  <c r="S41" i="1"/>
  <c r="M40" i="1"/>
  <c r="B41" i="1"/>
  <c r="G41" i="1"/>
  <c r="H41" i="1"/>
  <c r="I41" i="1"/>
  <c r="E41" i="1"/>
  <c r="F41" i="1"/>
  <c r="J41" i="1"/>
  <c r="N41" i="1"/>
  <c r="O41" i="1"/>
  <c r="T41" i="1"/>
  <c r="P41" i="1"/>
  <c r="U41" i="1"/>
  <c r="Y41" i="1"/>
  <c r="X42" i="1"/>
  <c r="Z42" i="1"/>
  <c r="S42" i="1"/>
  <c r="M41" i="1"/>
  <c r="B42" i="1"/>
  <c r="G42" i="1"/>
  <c r="H42" i="1"/>
  <c r="I42" i="1"/>
  <c r="E42" i="1"/>
  <c r="F42" i="1"/>
  <c r="J42" i="1"/>
  <c r="N42" i="1"/>
  <c r="O42" i="1"/>
  <c r="T42" i="1"/>
  <c r="P42" i="1"/>
  <c r="U42" i="1"/>
  <c r="Y42" i="1"/>
  <c r="X43" i="1"/>
  <c r="Z43" i="1"/>
  <c r="S43" i="1"/>
  <c r="M42" i="1"/>
  <c r="B43" i="1"/>
  <c r="G43" i="1"/>
  <c r="H43" i="1"/>
  <c r="I43" i="1"/>
  <c r="E43" i="1"/>
  <c r="F43" i="1"/>
  <c r="J43" i="1"/>
  <c r="N43" i="1"/>
  <c r="O43" i="1"/>
  <c r="T43" i="1"/>
  <c r="P43" i="1"/>
  <c r="U43" i="1"/>
  <c r="Y43" i="1"/>
  <c r="X44" i="1"/>
  <c r="Z44" i="1"/>
  <c r="S44" i="1"/>
  <c r="M43" i="1"/>
  <c r="B44" i="1"/>
  <c r="G44" i="1"/>
  <c r="H44" i="1"/>
  <c r="I44" i="1"/>
  <c r="E44" i="1"/>
  <c r="F44" i="1"/>
  <c r="J44" i="1"/>
  <c r="N44" i="1"/>
  <c r="O44" i="1"/>
  <c r="T44" i="1"/>
  <c r="P44" i="1"/>
  <c r="U44" i="1"/>
  <c r="Y44" i="1"/>
  <c r="X45" i="1"/>
  <c r="Z45" i="1"/>
  <c r="S45" i="1"/>
  <c r="M44" i="1"/>
  <c r="B45" i="1"/>
  <c r="G45" i="1"/>
  <c r="H45" i="1"/>
  <c r="I45" i="1"/>
  <c r="E45" i="1"/>
  <c r="F45" i="1"/>
  <c r="J45" i="1"/>
  <c r="N45" i="1"/>
  <c r="O45" i="1"/>
  <c r="T45" i="1"/>
  <c r="P45" i="1"/>
  <c r="U45" i="1"/>
  <c r="Y45" i="1"/>
  <c r="X46" i="1"/>
  <c r="Z46" i="1"/>
  <c r="S46" i="1"/>
  <c r="M45" i="1"/>
  <c r="B46" i="1"/>
  <c r="G46" i="1"/>
  <c r="H46" i="1"/>
  <c r="I46" i="1"/>
  <c r="E46" i="1"/>
  <c r="F46" i="1"/>
  <c r="J46" i="1"/>
  <c r="N46" i="1"/>
  <c r="O46" i="1"/>
  <c r="T46" i="1"/>
  <c r="P46" i="1"/>
  <c r="U46" i="1"/>
  <c r="Y46" i="1"/>
  <c r="X47" i="1"/>
  <c r="Z47" i="1"/>
  <c r="S47" i="1"/>
  <c r="M46" i="1"/>
  <c r="B47" i="1"/>
  <c r="G47" i="1"/>
  <c r="H47" i="1"/>
  <c r="I47" i="1"/>
  <c r="E47" i="1"/>
  <c r="F47" i="1"/>
  <c r="J47" i="1"/>
  <c r="N47" i="1"/>
  <c r="O47" i="1"/>
  <c r="T47" i="1"/>
  <c r="P47" i="1"/>
  <c r="U47" i="1"/>
  <c r="Y47" i="1"/>
  <c r="X48" i="1"/>
  <c r="Z48" i="1"/>
  <c r="S48" i="1"/>
  <c r="M47" i="1"/>
  <c r="B48" i="1"/>
  <c r="G48" i="1"/>
  <c r="H48" i="1"/>
  <c r="I48" i="1"/>
  <c r="E48" i="1"/>
  <c r="F48" i="1"/>
  <c r="J48" i="1"/>
  <c r="N48" i="1"/>
  <c r="O48" i="1"/>
  <c r="T48" i="1"/>
  <c r="P48" i="1"/>
  <c r="U48" i="1"/>
  <c r="Y48" i="1"/>
  <c r="X49" i="1"/>
  <c r="Z49" i="1"/>
  <c r="S49" i="1"/>
  <c r="M48" i="1"/>
  <c r="B49" i="1"/>
  <c r="G49" i="1"/>
  <c r="H49" i="1"/>
  <c r="I49" i="1"/>
  <c r="E49" i="1"/>
  <c r="F49" i="1"/>
  <c r="J49" i="1"/>
  <c r="N49" i="1"/>
  <c r="O49" i="1"/>
  <c r="T49" i="1"/>
  <c r="P49" i="1"/>
  <c r="U49" i="1"/>
  <c r="Y49" i="1"/>
  <c r="X50" i="1"/>
  <c r="Z50" i="1"/>
  <c r="S50" i="1"/>
  <c r="M49" i="1"/>
  <c r="B50" i="1"/>
  <c r="G50" i="1"/>
  <c r="H50" i="1"/>
  <c r="I50" i="1"/>
  <c r="E50" i="1"/>
  <c r="F50" i="1"/>
  <c r="J50" i="1"/>
  <c r="N50" i="1"/>
  <c r="O50" i="1"/>
  <c r="T50" i="1"/>
  <c r="P50" i="1"/>
  <c r="U50" i="1"/>
  <c r="Y50" i="1"/>
  <c r="X51" i="1"/>
  <c r="Z51" i="1"/>
  <c r="S51" i="1"/>
  <c r="M50" i="1"/>
  <c r="B51" i="1"/>
  <c r="G51" i="1"/>
  <c r="H51" i="1"/>
  <c r="I51" i="1"/>
  <c r="E51" i="1"/>
  <c r="F51" i="1"/>
  <c r="J51" i="1"/>
  <c r="N51" i="1"/>
  <c r="O51" i="1"/>
  <c r="T51" i="1"/>
  <c r="P51" i="1"/>
  <c r="U51" i="1"/>
  <c r="Y51" i="1"/>
  <c r="X52" i="1"/>
  <c r="Z52" i="1"/>
  <c r="S52" i="1"/>
  <c r="M51" i="1"/>
  <c r="B52" i="1"/>
  <c r="G52" i="1"/>
  <c r="H52" i="1"/>
  <c r="I52" i="1"/>
  <c r="E52" i="1"/>
  <c r="F52" i="1"/>
  <c r="J52" i="1"/>
  <c r="N52" i="1"/>
  <c r="O52" i="1"/>
  <c r="T52" i="1"/>
  <c r="P52" i="1"/>
  <c r="U52" i="1"/>
  <c r="Y52" i="1"/>
  <c r="X53" i="1"/>
  <c r="Z53" i="1"/>
  <c r="S53" i="1"/>
  <c r="M52" i="1"/>
  <c r="B53" i="1"/>
  <c r="G53" i="1"/>
  <c r="H53" i="1"/>
  <c r="I53" i="1"/>
  <c r="E53" i="1"/>
  <c r="F53" i="1"/>
  <c r="J53" i="1"/>
  <c r="N53" i="1"/>
  <c r="O53" i="1"/>
  <c r="T53" i="1"/>
  <c r="P53" i="1"/>
  <c r="U53" i="1"/>
  <c r="Y53" i="1"/>
  <c r="X54" i="1"/>
  <c r="Z54" i="1"/>
  <c r="S54" i="1"/>
  <c r="M53" i="1"/>
  <c r="B54" i="1"/>
  <c r="G54" i="1"/>
  <c r="H54" i="1"/>
  <c r="I54" i="1"/>
  <c r="E54" i="1"/>
  <c r="F54" i="1"/>
  <c r="J54" i="1"/>
  <c r="N54" i="1"/>
  <c r="O54" i="1"/>
  <c r="T54" i="1"/>
  <c r="P54" i="1"/>
  <c r="U54" i="1"/>
  <c r="Y54" i="1"/>
  <c r="X55" i="1"/>
  <c r="Z55" i="1"/>
  <c r="S55" i="1"/>
  <c r="M54" i="1"/>
  <c r="B55" i="1"/>
  <c r="G55" i="1"/>
  <c r="H55" i="1"/>
  <c r="I55" i="1"/>
  <c r="E55" i="1"/>
  <c r="F55" i="1"/>
  <c r="J55" i="1"/>
  <c r="N55" i="1"/>
  <c r="O55" i="1"/>
  <c r="T55" i="1"/>
  <c r="P55" i="1"/>
  <c r="U55" i="1"/>
  <c r="Y55" i="1"/>
  <c r="X56" i="1"/>
  <c r="Z56" i="1"/>
  <c r="S56" i="1"/>
  <c r="M55" i="1"/>
  <c r="B56" i="1"/>
  <c r="G56" i="1"/>
  <c r="H56" i="1"/>
  <c r="I56" i="1"/>
  <c r="E56" i="1"/>
  <c r="F56" i="1"/>
  <c r="J56" i="1"/>
  <c r="N56" i="1"/>
  <c r="O56" i="1"/>
  <c r="T56" i="1"/>
  <c r="P56" i="1"/>
  <c r="U56" i="1"/>
  <c r="Y56" i="1"/>
  <c r="X57" i="1"/>
  <c r="Z57" i="1"/>
  <c r="S57" i="1"/>
  <c r="M56" i="1"/>
  <c r="B57" i="1"/>
  <c r="G57" i="1"/>
  <c r="H57" i="1"/>
  <c r="I57" i="1"/>
  <c r="E57" i="1"/>
  <c r="F57" i="1"/>
  <c r="J57" i="1"/>
  <c r="N57" i="1"/>
  <c r="O57" i="1"/>
  <c r="T57" i="1"/>
  <c r="P57" i="1"/>
  <c r="U57" i="1"/>
  <c r="Y57" i="1"/>
  <c r="X58" i="1"/>
  <c r="Z58" i="1"/>
  <c r="S58" i="1"/>
  <c r="M57" i="1"/>
  <c r="B58" i="1"/>
  <c r="G58" i="1"/>
  <c r="H58" i="1"/>
  <c r="I58" i="1"/>
  <c r="E58" i="1"/>
  <c r="F58" i="1"/>
  <c r="J58" i="1"/>
  <c r="N58" i="1"/>
  <c r="O58" i="1"/>
  <c r="T58" i="1"/>
  <c r="P58" i="1"/>
  <c r="U58" i="1"/>
  <c r="Y58" i="1"/>
  <c r="X59" i="1"/>
  <c r="Z59" i="1"/>
  <c r="S59" i="1"/>
  <c r="M58" i="1"/>
  <c r="B59" i="1"/>
  <c r="G59" i="1"/>
  <c r="H59" i="1"/>
  <c r="I59" i="1"/>
  <c r="E59" i="1"/>
  <c r="F59" i="1"/>
  <c r="J59" i="1"/>
  <c r="N59" i="1"/>
  <c r="O59" i="1"/>
  <c r="T59" i="1"/>
  <c r="P59" i="1"/>
  <c r="U59" i="1"/>
  <c r="Y59" i="1"/>
  <c r="X60" i="1"/>
  <c r="Z60" i="1"/>
  <c r="S60" i="1"/>
  <c r="M59" i="1"/>
  <c r="B60" i="1"/>
  <c r="G60" i="1"/>
  <c r="H60" i="1"/>
  <c r="I60" i="1"/>
  <c r="E60" i="1"/>
  <c r="F60" i="1"/>
  <c r="J60" i="1"/>
  <c r="N60" i="1"/>
  <c r="O60" i="1"/>
  <c r="T60" i="1"/>
  <c r="P60" i="1"/>
  <c r="U60" i="1"/>
  <c r="Y60" i="1"/>
  <c r="X61" i="1"/>
  <c r="Z61" i="1"/>
  <c r="S61" i="1"/>
  <c r="M60" i="1"/>
  <c r="B61" i="1"/>
  <c r="G61" i="1"/>
  <c r="H61" i="1"/>
  <c r="I61" i="1"/>
  <c r="E61" i="1"/>
  <c r="F61" i="1"/>
  <c r="J61" i="1"/>
  <c r="N61" i="1"/>
  <c r="O61" i="1"/>
  <c r="T61" i="1"/>
  <c r="P61" i="1"/>
  <c r="U61" i="1"/>
  <c r="Y61" i="1"/>
  <c r="X62" i="1"/>
  <c r="Z62" i="1"/>
  <c r="S62" i="1"/>
  <c r="M61" i="1"/>
  <c r="B62" i="1"/>
  <c r="G62" i="1"/>
  <c r="H62" i="1"/>
  <c r="I62" i="1"/>
  <c r="E62" i="1"/>
  <c r="F62" i="1"/>
  <c r="J62" i="1"/>
  <c r="N62" i="1"/>
  <c r="O62" i="1"/>
  <c r="T62" i="1"/>
  <c r="P62" i="1"/>
  <c r="U62" i="1"/>
  <c r="Y62" i="1"/>
  <c r="X63" i="1"/>
  <c r="Z63" i="1"/>
  <c r="S63" i="1"/>
  <c r="M62" i="1"/>
  <c r="B63" i="1"/>
  <c r="G63" i="1"/>
  <c r="H63" i="1"/>
  <c r="I63" i="1"/>
  <c r="E63" i="1"/>
  <c r="F63" i="1"/>
  <c r="J63" i="1"/>
  <c r="N63" i="1"/>
  <c r="O63" i="1"/>
  <c r="T63" i="1"/>
  <c r="P63" i="1"/>
  <c r="U63" i="1"/>
  <c r="Y63" i="1"/>
  <c r="X64" i="1"/>
  <c r="Z64" i="1"/>
  <c r="S64" i="1"/>
  <c r="M63" i="1"/>
  <c r="B64" i="1"/>
  <c r="G64" i="1"/>
  <c r="H64" i="1"/>
  <c r="I64" i="1"/>
  <c r="E64" i="1"/>
  <c r="F64" i="1"/>
  <c r="J64" i="1"/>
  <c r="N64" i="1"/>
  <c r="O64" i="1"/>
  <c r="T64" i="1"/>
  <c r="P64" i="1"/>
  <c r="U64" i="1"/>
  <c r="Y64" i="1"/>
  <c r="X65" i="1"/>
  <c r="Z65" i="1"/>
  <c r="S65" i="1"/>
  <c r="M64" i="1"/>
  <c r="B65" i="1"/>
  <c r="G65" i="1"/>
  <c r="H65" i="1"/>
  <c r="I65" i="1"/>
  <c r="E65" i="1"/>
  <c r="F65" i="1"/>
  <c r="J65" i="1"/>
  <c r="N65" i="1"/>
  <c r="O65" i="1"/>
  <c r="T65" i="1"/>
  <c r="P65" i="1"/>
  <c r="U65" i="1"/>
  <c r="Y65" i="1"/>
  <c r="X66" i="1"/>
  <c r="Z66" i="1"/>
  <c r="S66" i="1"/>
  <c r="M65" i="1"/>
  <c r="B66" i="1"/>
  <c r="G66" i="1"/>
  <c r="H66" i="1"/>
  <c r="I66" i="1"/>
  <c r="E66" i="1"/>
  <c r="F66" i="1"/>
  <c r="J66" i="1"/>
  <c r="N66" i="1"/>
  <c r="O66" i="1"/>
  <c r="T66" i="1"/>
  <c r="P66" i="1"/>
  <c r="U66" i="1"/>
  <c r="Y66" i="1"/>
  <c r="X67" i="1"/>
  <c r="Z67" i="1"/>
  <c r="S67" i="1"/>
  <c r="M66" i="1"/>
  <c r="B67" i="1"/>
  <c r="G67" i="1"/>
  <c r="H67" i="1"/>
  <c r="I67" i="1"/>
  <c r="E67" i="1"/>
  <c r="F67" i="1"/>
  <c r="J67" i="1"/>
  <c r="N67" i="1"/>
  <c r="O67" i="1"/>
  <c r="T67" i="1"/>
  <c r="P67" i="1"/>
  <c r="U67" i="1"/>
  <c r="Y67" i="1"/>
  <c r="X68" i="1"/>
  <c r="Z68" i="1"/>
  <c r="S68" i="1"/>
  <c r="M67" i="1"/>
  <c r="B68" i="1"/>
  <c r="G68" i="1"/>
  <c r="H68" i="1"/>
  <c r="I68" i="1"/>
  <c r="E68" i="1"/>
  <c r="F68" i="1"/>
  <c r="J68" i="1"/>
  <c r="N68" i="1"/>
  <c r="O68" i="1"/>
  <c r="T68" i="1"/>
  <c r="P68" i="1"/>
  <c r="U68" i="1"/>
  <c r="Y68" i="1"/>
  <c r="X69" i="1"/>
  <c r="Z69" i="1"/>
  <c r="S69" i="1"/>
  <c r="M68" i="1"/>
  <c r="B69" i="1"/>
  <c r="G69" i="1"/>
  <c r="H69" i="1"/>
  <c r="I69" i="1"/>
  <c r="E69" i="1"/>
  <c r="F69" i="1"/>
  <c r="J69" i="1"/>
  <c r="N69" i="1"/>
  <c r="O69" i="1"/>
  <c r="T69" i="1"/>
  <c r="P69" i="1"/>
  <c r="U69" i="1"/>
  <c r="Y69" i="1"/>
  <c r="X70" i="1"/>
  <c r="Z70" i="1"/>
  <c r="S70" i="1"/>
  <c r="M69" i="1"/>
  <c r="B70" i="1"/>
  <c r="G70" i="1"/>
  <c r="H70" i="1"/>
  <c r="I70" i="1"/>
  <c r="E70" i="1"/>
  <c r="F70" i="1"/>
  <c r="J70" i="1"/>
  <c r="N70" i="1"/>
  <c r="O70" i="1"/>
  <c r="T70" i="1"/>
  <c r="P70" i="1"/>
  <c r="U70" i="1"/>
  <c r="Y70" i="1"/>
  <c r="X71" i="1"/>
  <c r="Z71" i="1"/>
  <c r="S71" i="1"/>
  <c r="M70" i="1"/>
  <c r="B71" i="1"/>
  <c r="G71" i="1"/>
  <c r="H71" i="1"/>
  <c r="I71" i="1"/>
  <c r="E71" i="1"/>
  <c r="F71" i="1"/>
  <c r="J71" i="1"/>
  <c r="N71" i="1"/>
  <c r="O71" i="1"/>
  <c r="T71" i="1"/>
  <c r="P71" i="1"/>
  <c r="U71" i="1"/>
  <c r="Y71" i="1"/>
  <c r="X72" i="1"/>
  <c r="Z72" i="1"/>
  <c r="S72" i="1"/>
  <c r="M71" i="1"/>
  <c r="B72" i="1"/>
  <c r="G72" i="1"/>
  <c r="H72" i="1"/>
  <c r="I72" i="1"/>
  <c r="E72" i="1"/>
  <c r="F72" i="1"/>
  <c r="J72" i="1"/>
  <c r="N72" i="1"/>
  <c r="O72" i="1"/>
  <c r="T72" i="1"/>
  <c r="P72" i="1"/>
  <c r="U72" i="1"/>
  <c r="Y72" i="1"/>
  <c r="X73" i="1"/>
  <c r="Z73" i="1"/>
  <c r="S73" i="1"/>
  <c r="M72" i="1"/>
  <c r="B73" i="1"/>
  <c r="G73" i="1"/>
  <c r="H73" i="1"/>
  <c r="I73" i="1"/>
  <c r="E73" i="1"/>
  <c r="F73" i="1"/>
  <c r="J73" i="1"/>
  <c r="N73" i="1"/>
  <c r="O73" i="1"/>
  <c r="T73" i="1"/>
  <c r="P73" i="1"/>
  <c r="U73" i="1"/>
  <c r="Y73" i="1"/>
  <c r="X74" i="1"/>
  <c r="Z74" i="1"/>
  <c r="S74" i="1"/>
  <c r="M73" i="1"/>
  <c r="B74" i="1"/>
  <c r="G74" i="1"/>
  <c r="H74" i="1"/>
  <c r="I74" i="1"/>
  <c r="E74" i="1"/>
  <c r="F74" i="1"/>
  <c r="J74" i="1"/>
  <c r="N74" i="1"/>
  <c r="O74" i="1"/>
  <c r="T74" i="1"/>
  <c r="P74" i="1"/>
  <c r="U74" i="1"/>
  <c r="Y74" i="1"/>
  <c r="X75" i="1"/>
  <c r="Z75" i="1"/>
  <c r="S75" i="1"/>
  <c r="M74" i="1"/>
  <c r="B75" i="1"/>
  <c r="G75" i="1"/>
  <c r="H75" i="1"/>
  <c r="I75" i="1"/>
  <c r="E75" i="1"/>
  <c r="F75" i="1"/>
  <c r="J75" i="1"/>
  <c r="N75" i="1"/>
  <c r="O75" i="1"/>
  <c r="T75" i="1"/>
  <c r="P75" i="1"/>
  <c r="U75" i="1"/>
  <c r="Y75" i="1"/>
  <c r="X76" i="1"/>
  <c r="Z76" i="1"/>
  <c r="S76" i="1"/>
  <c r="M75" i="1"/>
  <c r="B76" i="1"/>
  <c r="G76" i="1"/>
  <c r="H76" i="1"/>
  <c r="I76" i="1"/>
  <c r="E76" i="1"/>
  <c r="F76" i="1"/>
  <c r="J76" i="1"/>
  <c r="N76" i="1"/>
  <c r="O76" i="1"/>
  <c r="T76" i="1"/>
  <c r="P76" i="1"/>
  <c r="U76" i="1"/>
  <c r="Y76" i="1"/>
  <c r="X77" i="1"/>
  <c r="Z77" i="1"/>
  <c r="S77" i="1"/>
  <c r="M76" i="1"/>
  <c r="B77" i="1"/>
  <c r="G77" i="1"/>
  <c r="H77" i="1"/>
  <c r="I77" i="1"/>
  <c r="E77" i="1"/>
  <c r="F77" i="1"/>
  <c r="J77" i="1"/>
  <c r="N77" i="1"/>
  <c r="O77" i="1"/>
  <c r="T77" i="1"/>
  <c r="P77" i="1"/>
  <c r="U77" i="1"/>
  <c r="Y77" i="1"/>
  <c r="X78" i="1"/>
  <c r="Z78" i="1"/>
  <c r="S78" i="1"/>
  <c r="M77" i="1"/>
  <c r="B78" i="1"/>
  <c r="G78" i="1"/>
  <c r="H78" i="1"/>
  <c r="I78" i="1"/>
  <c r="E78" i="1"/>
  <c r="F78" i="1"/>
  <c r="J78" i="1"/>
  <c r="N78" i="1"/>
  <c r="O78" i="1"/>
  <c r="T78" i="1"/>
  <c r="P78" i="1"/>
  <c r="U78" i="1"/>
  <c r="Y78" i="1"/>
  <c r="X79" i="1"/>
  <c r="Z79" i="1"/>
  <c r="S79" i="1"/>
  <c r="M78" i="1"/>
  <c r="B79" i="1"/>
  <c r="G79" i="1"/>
  <c r="H79" i="1"/>
  <c r="I79" i="1"/>
  <c r="E79" i="1"/>
  <c r="F79" i="1"/>
  <c r="J79" i="1"/>
  <c r="N79" i="1"/>
  <c r="O79" i="1"/>
  <c r="T79" i="1"/>
  <c r="P79" i="1"/>
  <c r="U79" i="1"/>
  <c r="Y79" i="1"/>
  <c r="X80" i="1"/>
  <c r="Z80" i="1"/>
  <c r="S80" i="1"/>
  <c r="M79" i="1"/>
  <c r="B80" i="1"/>
  <c r="G80" i="1"/>
  <c r="H80" i="1"/>
  <c r="I80" i="1"/>
  <c r="E80" i="1"/>
  <c r="F80" i="1"/>
  <c r="J80" i="1"/>
  <c r="N80" i="1"/>
  <c r="O80" i="1"/>
  <c r="T80" i="1"/>
  <c r="P80" i="1"/>
  <c r="U80" i="1"/>
  <c r="Y80" i="1"/>
  <c r="X81" i="1"/>
  <c r="Z81" i="1"/>
  <c r="S81" i="1"/>
  <c r="M80" i="1"/>
  <c r="B81" i="1"/>
  <c r="G81" i="1"/>
  <c r="H81" i="1"/>
  <c r="I81" i="1"/>
  <c r="E81" i="1"/>
  <c r="F81" i="1"/>
  <c r="J81" i="1"/>
  <c r="N81" i="1"/>
  <c r="O81" i="1"/>
  <c r="T81" i="1"/>
  <c r="P81" i="1"/>
  <c r="U81" i="1"/>
  <c r="Y81" i="1"/>
  <c r="X82" i="1"/>
  <c r="Z82" i="1"/>
  <c r="S82" i="1"/>
  <c r="M81" i="1"/>
  <c r="B82" i="1"/>
  <c r="G82" i="1"/>
  <c r="H82" i="1"/>
  <c r="I82" i="1"/>
  <c r="E82" i="1"/>
  <c r="F82" i="1"/>
  <c r="J82" i="1"/>
  <c r="N82" i="1"/>
  <c r="O82" i="1"/>
  <c r="T82" i="1"/>
  <c r="P82" i="1"/>
  <c r="U82" i="1"/>
  <c r="Y82" i="1"/>
  <c r="X83" i="1"/>
  <c r="Z83" i="1"/>
  <c r="S83" i="1"/>
  <c r="M82" i="1"/>
  <c r="B83" i="1"/>
  <c r="G83" i="1"/>
  <c r="H83" i="1"/>
  <c r="I83" i="1"/>
  <c r="E83" i="1"/>
  <c r="F83" i="1"/>
  <c r="J83" i="1"/>
  <c r="N83" i="1"/>
  <c r="O83" i="1"/>
  <c r="T83" i="1"/>
  <c r="P83" i="1"/>
  <c r="U83" i="1"/>
  <c r="Y83" i="1"/>
  <c r="X84" i="1"/>
  <c r="Z84" i="1"/>
  <c r="S84" i="1"/>
  <c r="M83" i="1"/>
  <c r="B84" i="1"/>
  <c r="G84" i="1"/>
  <c r="H84" i="1"/>
  <c r="I84" i="1"/>
  <c r="E84" i="1"/>
  <c r="F84" i="1"/>
  <c r="J84" i="1"/>
  <c r="N84" i="1"/>
  <c r="O84" i="1"/>
  <c r="T84" i="1"/>
  <c r="P84" i="1"/>
  <c r="U84" i="1"/>
  <c r="Y84" i="1"/>
  <c r="X85" i="1"/>
  <c r="Z85" i="1"/>
  <c r="S85" i="1"/>
  <c r="M84" i="1"/>
  <c r="B85" i="1"/>
  <c r="G85" i="1"/>
  <c r="H85" i="1"/>
  <c r="I85" i="1"/>
  <c r="E85" i="1"/>
  <c r="F85" i="1"/>
  <c r="J85" i="1"/>
  <c r="N85" i="1"/>
  <c r="O85" i="1"/>
  <c r="T85" i="1"/>
  <c r="P85" i="1"/>
  <c r="U85" i="1"/>
  <c r="Y85" i="1"/>
  <c r="X86" i="1"/>
  <c r="Z86" i="1"/>
  <c r="S86" i="1"/>
  <c r="M85" i="1"/>
  <c r="B86" i="1"/>
  <c r="G86" i="1"/>
  <c r="H86" i="1"/>
  <c r="I86" i="1"/>
  <c r="E86" i="1"/>
  <c r="F86" i="1"/>
  <c r="J86" i="1"/>
  <c r="N86" i="1"/>
  <c r="O86" i="1"/>
  <c r="T86" i="1"/>
  <c r="P86" i="1"/>
  <c r="U86" i="1"/>
  <c r="Y86" i="1"/>
  <c r="X87" i="1"/>
  <c r="Z87" i="1"/>
  <c r="S87" i="1"/>
  <c r="M86" i="1"/>
  <c r="B87" i="1"/>
  <c r="G87" i="1"/>
  <c r="H87" i="1"/>
  <c r="I87" i="1"/>
  <c r="E87" i="1"/>
  <c r="F87" i="1"/>
  <c r="J87" i="1"/>
  <c r="N87" i="1"/>
  <c r="O87" i="1"/>
  <c r="T87" i="1"/>
  <c r="P87" i="1"/>
  <c r="U87" i="1"/>
  <c r="Y87" i="1"/>
  <c r="X88" i="1"/>
  <c r="Z88" i="1"/>
  <c r="S88" i="1"/>
  <c r="M87" i="1"/>
  <c r="B88" i="1"/>
  <c r="G88" i="1"/>
  <c r="H88" i="1"/>
  <c r="I88" i="1"/>
  <c r="E88" i="1"/>
  <c r="F88" i="1"/>
  <c r="J88" i="1"/>
  <c r="N88" i="1"/>
  <c r="O88" i="1"/>
  <c r="T88" i="1"/>
  <c r="P88" i="1"/>
  <c r="U88" i="1"/>
  <c r="Y88" i="1"/>
  <c r="X89" i="1"/>
  <c r="Z89" i="1"/>
  <c r="S89" i="1"/>
  <c r="M88" i="1"/>
  <c r="B89" i="1"/>
  <c r="G89" i="1"/>
  <c r="H89" i="1"/>
  <c r="I89" i="1"/>
  <c r="E89" i="1"/>
  <c r="F89" i="1"/>
  <c r="J89" i="1"/>
  <c r="N89" i="1"/>
  <c r="O89" i="1"/>
  <c r="T89" i="1"/>
  <c r="P89" i="1"/>
  <c r="U89" i="1"/>
  <c r="Y89" i="1"/>
  <c r="X90" i="1"/>
  <c r="Z90" i="1"/>
  <c r="S90" i="1"/>
  <c r="M89" i="1"/>
  <c r="B90" i="1"/>
  <c r="G90" i="1"/>
  <c r="H90" i="1"/>
  <c r="I90" i="1"/>
  <c r="E90" i="1"/>
  <c r="F90" i="1"/>
  <c r="J90" i="1"/>
  <c r="N90" i="1"/>
  <c r="O90" i="1"/>
  <c r="T90" i="1"/>
  <c r="P90" i="1"/>
  <c r="U90" i="1"/>
  <c r="Y90" i="1"/>
  <c r="X91" i="1"/>
  <c r="Z91" i="1"/>
  <c r="S91" i="1"/>
  <c r="M90" i="1"/>
  <c r="B91" i="1"/>
  <c r="G91" i="1"/>
  <c r="H91" i="1"/>
  <c r="I91" i="1"/>
  <c r="E91" i="1"/>
  <c r="F91" i="1"/>
  <c r="J91" i="1"/>
  <c r="N91" i="1"/>
  <c r="O91" i="1"/>
  <c r="T91" i="1"/>
  <c r="P91" i="1"/>
  <c r="U91" i="1"/>
  <c r="Y91" i="1"/>
  <c r="X92" i="1"/>
  <c r="Z92" i="1"/>
  <c r="S92" i="1"/>
  <c r="M91" i="1"/>
  <c r="B92" i="1"/>
  <c r="G92" i="1"/>
  <c r="H92" i="1"/>
  <c r="I92" i="1"/>
  <c r="E92" i="1"/>
  <c r="F92" i="1"/>
  <c r="J92" i="1"/>
  <c r="N92" i="1"/>
  <c r="O92" i="1"/>
  <c r="T92" i="1"/>
  <c r="P92" i="1"/>
  <c r="U92" i="1"/>
  <c r="Y92" i="1"/>
  <c r="X93" i="1"/>
  <c r="Z93" i="1"/>
  <c r="S93" i="1"/>
  <c r="M92" i="1"/>
  <c r="B93" i="1"/>
  <c r="G93" i="1"/>
  <c r="H93" i="1"/>
  <c r="I93" i="1"/>
  <c r="E93" i="1"/>
  <c r="F93" i="1"/>
  <c r="J93" i="1"/>
  <c r="N93" i="1"/>
  <c r="O93" i="1"/>
  <c r="T93" i="1"/>
  <c r="P93" i="1"/>
  <c r="U93" i="1"/>
  <c r="Y93" i="1"/>
  <c r="X94" i="1"/>
  <c r="Z94" i="1"/>
  <c r="S94" i="1"/>
  <c r="M93" i="1"/>
  <c r="B94" i="1"/>
  <c r="G94" i="1"/>
  <c r="H94" i="1"/>
  <c r="I94" i="1"/>
  <c r="E94" i="1"/>
  <c r="F94" i="1"/>
  <c r="J94" i="1"/>
  <c r="N94" i="1"/>
  <c r="O94" i="1"/>
  <c r="T94" i="1"/>
  <c r="P94" i="1"/>
  <c r="U94" i="1"/>
  <c r="Y94" i="1"/>
  <c r="X95" i="1"/>
  <c r="Z95" i="1"/>
  <c r="S95" i="1"/>
  <c r="M94" i="1"/>
  <c r="B95" i="1"/>
  <c r="G95" i="1"/>
  <c r="H95" i="1"/>
  <c r="I95" i="1"/>
  <c r="E95" i="1"/>
  <c r="F95" i="1"/>
  <c r="J95" i="1"/>
  <c r="N95" i="1"/>
  <c r="O95" i="1"/>
  <c r="T95" i="1"/>
  <c r="P95" i="1"/>
  <c r="U95" i="1"/>
  <c r="Y95" i="1"/>
  <c r="X96" i="1"/>
  <c r="Z96" i="1"/>
  <c r="S96" i="1"/>
  <c r="M95" i="1"/>
  <c r="B96" i="1"/>
  <c r="G96" i="1"/>
  <c r="H96" i="1"/>
  <c r="I96" i="1"/>
  <c r="E96" i="1"/>
  <c r="F96" i="1"/>
  <c r="J96" i="1"/>
  <c r="N96" i="1"/>
  <c r="O96" i="1"/>
  <c r="T96" i="1"/>
  <c r="P96" i="1"/>
  <c r="U96" i="1"/>
  <c r="Y96" i="1"/>
  <c r="X97" i="1"/>
  <c r="Z97" i="1"/>
  <c r="S97" i="1"/>
  <c r="M96" i="1"/>
  <c r="B97" i="1"/>
  <c r="G97" i="1"/>
  <c r="H97" i="1"/>
  <c r="I97" i="1"/>
  <c r="E97" i="1"/>
  <c r="F97" i="1"/>
  <c r="J97" i="1"/>
  <c r="N97" i="1"/>
  <c r="O97" i="1"/>
  <c r="T97" i="1"/>
  <c r="P97" i="1"/>
  <c r="U97" i="1"/>
  <c r="Y97" i="1"/>
  <c r="X98" i="1"/>
  <c r="Z98" i="1"/>
  <c r="S98" i="1"/>
  <c r="M97" i="1"/>
  <c r="B98" i="1"/>
  <c r="G98" i="1"/>
  <c r="H98" i="1"/>
  <c r="I98" i="1"/>
  <c r="E98" i="1"/>
  <c r="F98" i="1"/>
  <c r="J98" i="1"/>
  <c r="N98" i="1"/>
  <c r="O98" i="1"/>
  <c r="T98" i="1"/>
  <c r="P98" i="1"/>
  <c r="U98" i="1"/>
  <c r="Y98" i="1"/>
  <c r="X99" i="1"/>
  <c r="Z99" i="1"/>
  <c r="S99" i="1"/>
  <c r="M98" i="1"/>
  <c r="B99" i="1"/>
  <c r="G99" i="1"/>
  <c r="H99" i="1"/>
  <c r="I99" i="1"/>
  <c r="E99" i="1"/>
  <c r="F99" i="1"/>
  <c r="J99" i="1"/>
  <c r="N99" i="1"/>
  <c r="O99" i="1"/>
  <c r="T99" i="1"/>
  <c r="P99" i="1"/>
  <c r="U99" i="1"/>
  <c r="Y99" i="1"/>
  <c r="X100" i="1"/>
  <c r="Z100" i="1"/>
  <c r="S100" i="1"/>
  <c r="M99" i="1"/>
  <c r="B100" i="1"/>
  <c r="G100" i="1"/>
  <c r="H100" i="1"/>
  <c r="I100" i="1"/>
  <c r="E100" i="1"/>
  <c r="F100" i="1"/>
  <c r="J100" i="1"/>
  <c r="N100" i="1"/>
  <c r="O100" i="1"/>
  <c r="T100" i="1"/>
  <c r="P100" i="1"/>
  <c r="U100" i="1"/>
  <c r="Y100" i="1"/>
  <c r="X101" i="1"/>
  <c r="Z101" i="1"/>
  <c r="S101" i="1"/>
  <c r="M100" i="1"/>
  <c r="B101" i="1"/>
  <c r="G101" i="1"/>
  <c r="H101" i="1"/>
  <c r="I101" i="1"/>
  <c r="E101" i="1"/>
  <c r="F101" i="1"/>
  <c r="J101" i="1"/>
  <c r="N101" i="1"/>
  <c r="O101" i="1"/>
  <c r="T101" i="1"/>
  <c r="P101" i="1"/>
  <c r="U101" i="1"/>
  <c r="Y101" i="1"/>
  <c r="X102" i="1"/>
  <c r="Z102" i="1"/>
  <c r="S102" i="1"/>
  <c r="M101" i="1"/>
  <c r="B102" i="1"/>
  <c r="G102" i="1"/>
  <c r="H102" i="1"/>
  <c r="I102" i="1"/>
  <c r="E102" i="1"/>
  <c r="F102" i="1"/>
  <c r="J102" i="1"/>
  <c r="N102" i="1"/>
  <c r="O102" i="1"/>
  <c r="T102" i="1"/>
  <c r="P102" i="1"/>
  <c r="U102" i="1"/>
  <c r="Y102" i="1"/>
  <c r="X103" i="1"/>
  <c r="Z103" i="1"/>
  <c r="S103" i="1"/>
  <c r="M102" i="1"/>
  <c r="B103" i="1"/>
  <c r="G103" i="1"/>
  <c r="H103" i="1"/>
  <c r="I103" i="1"/>
  <c r="E103" i="1"/>
  <c r="F103" i="1"/>
  <c r="J103" i="1"/>
  <c r="N103" i="1"/>
  <c r="O103" i="1"/>
  <c r="T103" i="1"/>
  <c r="P103" i="1"/>
  <c r="U103" i="1"/>
  <c r="Y103" i="1"/>
  <c r="X104" i="1"/>
  <c r="Z104" i="1"/>
  <c r="S104" i="1"/>
  <c r="M103" i="1"/>
  <c r="B104" i="1"/>
  <c r="G104" i="1"/>
  <c r="H104" i="1"/>
  <c r="I104" i="1"/>
  <c r="E104" i="1"/>
  <c r="F104" i="1"/>
  <c r="J104" i="1"/>
  <c r="N104" i="1"/>
  <c r="O104" i="1"/>
  <c r="T104" i="1"/>
  <c r="P104" i="1"/>
  <c r="U104" i="1"/>
  <c r="Y104" i="1"/>
  <c r="X105" i="1"/>
  <c r="Z105" i="1"/>
  <c r="S105" i="1"/>
  <c r="M104" i="1"/>
  <c r="B105" i="1"/>
  <c r="G105" i="1"/>
  <c r="H105" i="1"/>
  <c r="I105" i="1"/>
  <c r="E105" i="1"/>
  <c r="F105" i="1"/>
  <c r="J105" i="1"/>
  <c r="N105" i="1"/>
  <c r="O105" i="1"/>
  <c r="T105" i="1"/>
  <c r="P105" i="1"/>
  <c r="U105" i="1"/>
  <c r="Y105" i="1"/>
  <c r="X106" i="1"/>
  <c r="Z106" i="1"/>
  <c r="S106" i="1"/>
  <c r="M105" i="1"/>
  <c r="B106" i="1"/>
  <c r="G106" i="1"/>
  <c r="H106" i="1"/>
  <c r="I106" i="1"/>
  <c r="E106" i="1"/>
  <c r="F106" i="1"/>
  <c r="J106" i="1"/>
  <c r="N106" i="1"/>
  <c r="O106" i="1"/>
  <c r="T106" i="1"/>
  <c r="P106" i="1"/>
  <c r="U106" i="1"/>
  <c r="Y106" i="1"/>
  <c r="X107" i="1"/>
  <c r="Z107" i="1"/>
  <c r="S107" i="1"/>
  <c r="M106" i="1"/>
  <c r="B107" i="1"/>
  <c r="G107" i="1"/>
  <c r="H107" i="1"/>
  <c r="I107" i="1"/>
  <c r="E107" i="1"/>
  <c r="F107" i="1"/>
  <c r="J107" i="1"/>
  <c r="N107" i="1"/>
  <c r="O107" i="1"/>
  <c r="T107" i="1"/>
  <c r="P107" i="1"/>
  <c r="U107" i="1"/>
  <c r="Y107" i="1"/>
  <c r="X108" i="1"/>
  <c r="Z108" i="1"/>
  <c r="S108" i="1"/>
  <c r="M107" i="1"/>
  <c r="B108" i="1"/>
  <c r="G108" i="1"/>
  <c r="H108" i="1"/>
  <c r="I108" i="1"/>
  <c r="E108" i="1"/>
  <c r="F108" i="1"/>
  <c r="J108" i="1"/>
  <c r="N108" i="1"/>
  <c r="O108" i="1"/>
  <c r="T108" i="1"/>
  <c r="P108" i="1"/>
  <c r="U108" i="1"/>
  <c r="Y108" i="1"/>
  <c r="X109" i="1"/>
  <c r="Z109" i="1"/>
  <c r="S109" i="1"/>
  <c r="M108" i="1"/>
  <c r="B109" i="1"/>
  <c r="G109" i="1"/>
  <c r="H109" i="1"/>
  <c r="I109" i="1"/>
  <c r="E109" i="1"/>
  <c r="F109" i="1"/>
  <c r="J109" i="1"/>
  <c r="N109" i="1"/>
  <c r="O109" i="1"/>
  <c r="T109" i="1"/>
  <c r="P109" i="1"/>
  <c r="U109" i="1"/>
  <c r="Y109" i="1"/>
  <c r="X110" i="1"/>
  <c r="Z110" i="1"/>
  <c r="S110" i="1"/>
  <c r="M109" i="1"/>
  <c r="B110" i="1"/>
  <c r="G110" i="1"/>
  <c r="H110" i="1"/>
  <c r="I110" i="1"/>
  <c r="E110" i="1"/>
  <c r="F110" i="1"/>
  <c r="J110" i="1"/>
  <c r="N110" i="1"/>
  <c r="O110" i="1"/>
  <c r="T110" i="1"/>
  <c r="P110" i="1"/>
  <c r="U110" i="1"/>
  <c r="Y110" i="1"/>
  <c r="X111" i="1"/>
  <c r="Z111" i="1"/>
  <c r="S111" i="1"/>
  <c r="M110" i="1"/>
  <c r="B111" i="1"/>
  <c r="G111" i="1"/>
  <c r="H111" i="1"/>
  <c r="I111" i="1"/>
  <c r="E111" i="1"/>
  <c r="F111" i="1"/>
  <c r="J111" i="1"/>
  <c r="N111" i="1"/>
  <c r="O111" i="1"/>
  <c r="T111" i="1"/>
  <c r="P111" i="1"/>
  <c r="U111" i="1"/>
  <c r="Y111" i="1"/>
  <c r="X112" i="1"/>
  <c r="Z112" i="1"/>
  <c r="S112" i="1"/>
  <c r="M111" i="1"/>
  <c r="B112" i="1"/>
  <c r="G112" i="1"/>
  <c r="H112" i="1"/>
  <c r="I112" i="1"/>
  <c r="E112" i="1"/>
  <c r="F112" i="1"/>
  <c r="J112" i="1"/>
  <c r="N112" i="1"/>
  <c r="O112" i="1"/>
  <c r="T112" i="1"/>
  <c r="P112" i="1"/>
  <c r="U112" i="1"/>
  <c r="Y112" i="1"/>
  <c r="X113" i="1"/>
  <c r="Z113" i="1"/>
  <c r="S113" i="1"/>
  <c r="M112" i="1"/>
  <c r="B113" i="1"/>
  <c r="G113" i="1"/>
  <c r="H113" i="1"/>
  <c r="I113" i="1"/>
  <c r="E113" i="1"/>
  <c r="F113" i="1"/>
  <c r="J113" i="1"/>
  <c r="N113" i="1"/>
  <c r="O113" i="1"/>
  <c r="T113" i="1"/>
  <c r="P113" i="1"/>
  <c r="U113" i="1"/>
  <c r="Y113" i="1"/>
  <c r="X114" i="1"/>
  <c r="Z114" i="1"/>
  <c r="S114" i="1"/>
  <c r="M113" i="1"/>
  <c r="B114" i="1"/>
  <c r="G114" i="1"/>
  <c r="H114" i="1"/>
  <c r="I114" i="1"/>
  <c r="E114" i="1"/>
  <c r="F114" i="1"/>
  <c r="J114" i="1"/>
  <c r="N114" i="1"/>
  <c r="O114" i="1"/>
  <c r="T114" i="1"/>
  <c r="P114" i="1"/>
  <c r="U114" i="1"/>
  <c r="Y114" i="1"/>
  <c r="X115" i="1"/>
  <c r="Z115" i="1"/>
  <c r="S115" i="1"/>
  <c r="M114" i="1"/>
  <c r="B115" i="1"/>
  <c r="G115" i="1"/>
  <c r="H115" i="1"/>
  <c r="I115" i="1"/>
  <c r="E115" i="1"/>
  <c r="F115" i="1"/>
  <c r="J115" i="1"/>
  <c r="N115" i="1"/>
  <c r="O115" i="1"/>
  <c r="T115" i="1"/>
  <c r="P115" i="1"/>
  <c r="U115" i="1"/>
  <c r="Y115" i="1"/>
  <c r="X116" i="1"/>
  <c r="Z116" i="1"/>
  <c r="S116" i="1"/>
  <c r="M115" i="1"/>
  <c r="B116" i="1"/>
  <c r="G116" i="1"/>
  <c r="H116" i="1"/>
  <c r="I116" i="1"/>
  <c r="E116" i="1"/>
  <c r="F116" i="1"/>
  <c r="J116" i="1"/>
  <c r="N116" i="1"/>
  <c r="O116" i="1"/>
  <c r="T116" i="1"/>
  <c r="P116" i="1"/>
  <c r="U116" i="1"/>
  <c r="Y116" i="1"/>
  <c r="X117" i="1"/>
  <c r="Z117" i="1"/>
  <c r="S117" i="1"/>
  <c r="M116" i="1"/>
  <c r="B117" i="1"/>
  <c r="G117" i="1"/>
  <c r="H117" i="1"/>
  <c r="I117" i="1"/>
  <c r="E117" i="1"/>
  <c r="F117" i="1"/>
  <c r="J117" i="1"/>
  <c r="N117" i="1"/>
  <c r="O117" i="1"/>
  <c r="T117" i="1"/>
  <c r="P117" i="1"/>
  <c r="U117" i="1"/>
  <c r="Y117" i="1"/>
  <c r="X118" i="1"/>
  <c r="Z118" i="1"/>
  <c r="S118" i="1"/>
  <c r="M117" i="1"/>
  <c r="B118" i="1"/>
  <c r="G118" i="1"/>
  <c r="H118" i="1"/>
  <c r="I118" i="1"/>
  <c r="E118" i="1"/>
  <c r="F118" i="1"/>
  <c r="J118" i="1"/>
  <c r="N118" i="1"/>
  <c r="O118" i="1"/>
  <c r="T118" i="1"/>
  <c r="P118" i="1"/>
  <c r="U118" i="1"/>
  <c r="Y118" i="1"/>
  <c r="X119" i="1"/>
  <c r="Z119" i="1"/>
  <c r="S119" i="1"/>
  <c r="M118" i="1"/>
  <c r="B119" i="1"/>
  <c r="G119" i="1"/>
  <c r="H119" i="1"/>
  <c r="I119" i="1"/>
  <c r="E119" i="1"/>
  <c r="F119" i="1"/>
  <c r="J119" i="1"/>
  <c r="N119" i="1"/>
  <c r="O119" i="1"/>
  <c r="T119" i="1"/>
  <c r="P119" i="1"/>
  <c r="U119" i="1"/>
  <c r="Y119" i="1"/>
  <c r="X120" i="1"/>
  <c r="Z120" i="1"/>
  <c r="S120" i="1"/>
  <c r="M119" i="1"/>
  <c r="B120" i="1"/>
  <c r="G120" i="1"/>
  <c r="H120" i="1"/>
  <c r="I120" i="1"/>
  <c r="E120" i="1"/>
  <c r="F120" i="1"/>
  <c r="J120" i="1"/>
  <c r="N120" i="1"/>
  <c r="O120" i="1"/>
  <c r="T120" i="1"/>
  <c r="P120" i="1"/>
  <c r="U120" i="1"/>
  <c r="Y120" i="1"/>
  <c r="X121" i="1"/>
  <c r="Z121" i="1"/>
  <c r="S121" i="1"/>
  <c r="M120" i="1"/>
  <c r="B121" i="1"/>
  <c r="G121" i="1"/>
  <c r="H121" i="1"/>
  <c r="I121" i="1"/>
  <c r="E121" i="1"/>
  <c r="F121" i="1"/>
  <c r="J121" i="1"/>
  <c r="N121" i="1"/>
  <c r="O121" i="1"/>
  <c r="T121" i="1"/>
  <c r="P121" i="1"/>
  <c r="U121" i="1"/>
  <c r="Y121" i="1"/>
  <c r="X122" i="1"/>
  <c r="Z122" i="1"/>
  <c r="S122" i="1"/>
  <c r="M121" i="1"/>
  <c r="B122" i="1"/>
  <c r="G122" i="1"/>
  <c r="H122" i="1"/>
  <c r="I122" i="1"/>
  <c r="E122" i="1"/>
  <c r="F122" i="1"/>
  <c r="J122" i="1"/>
  <c r="N122" i="1"/>
  <c r="O122" i="1"/>
  <c r="T122" i="1"/>
  <c r="P122" i="1"/>
  <c r="U122" i="1"/>
  <c r="Y122" i="1"/>
  <c r="X123" i="1"/>
  <c r="Z123" i="1"/>
  <c r="S123" i="1"/>
  <c r="M122" i="1"/>
  <c r="B123" i="1"/>
  <c r="G123" i="1"/>
  <c r="H123" i="1"/>
  <c r="I123" i="1"/>
  <c r="E123" i="1"/>
  <c r="F123" i="1"/>
  <c r="J123" i="1"/>
  <c r="N123" i="1"/>
  <c r="O123" i="1"/>
  <c r="T123" i="1"/>
  <c r="P123" i="1"/>
  <c r="U123" i="1"/>
  <c r="Y123" i="1"/>
  <c r="X124" i="1"/>
  <c r="Z124" i="1"/>
  <c r="S124" i="1"/>
  <c r="M123" i="1"/>
  <c r="B124" i="1"/>
  <c r="G124" i="1"/>
  <c r="H124" i="1"/>
  <c r="I124" i="1"/>
  <c r="E124" i="1"/>
  <c r="F124" i="1"/>
  <c r="J124" i="1"/>
  <c r="N124" i="1"/>
  <c r="O124" i="1"/>
  <c r="T124" i="1"/>
  <c r="P124" i="1"/>
  <c r="U124" i="1"/>
  <c r="Y124" i="1"/>
  <c r="X125" i="1"/>
  <c r="Z125" i="1"/>
  <c r="S125" i="1"/>
  <c r="M124" i="1"/>
  <c r="B125" i="1"/>
  <c r="G125" i="1"/>
  <c r="H125" i="1"/>
  <c r="I125" i="1"/>
  <c r="E125" i="1"/>
  <c r="F125" i="1"/>
  <c r="J125" i="1"/>
  <c r="N125" i="1"/>
  <c r="O125" i="1"/>
  <c r="T125" i="1"/>
  <c r="P125" i="1"/>
  <c r="U125" i="1"/>
  <c r="Y125" i="1"/>
  <c r="X126" i="1"/>
  <c r="Z126" i="1"/>
  <c r="S126" i="1"/>
  <c r="M125" i="1"/>
  <c r="B126" i="1"/>
  <c r="G126" i="1"/>
  <c r="H126" i="1"/>
  <c r="I126" i="1"/>
  <c r="E126" i="1"/>
  <c r="F126" i="1"/>
  <c r="J126" i="1"/>
  <c r="N126" i="1"/>
  <c r="O126" i="1"/>
  <c r="T126" i="1"/>
  <c r="P126" i="1"/>
  <c r="U126" i="1"/>
  <c r="Y126" i="1"/>
  <c r="X127" i="1"/>
  <c r="Z127" i="1"/>
  <c r="S127" i="1"/>
  <c r="M126" i="1"/>
  <c r="B127" i="1"/>
  <c r="G127" i="1"/>
  <c r="H127" i="1"/>
  <c r="I127" i="1"/>
  <c r="E127" i="1"/>
  <c r="F127" i="1"/>
  <c r="J127" i="1"/>
  <c r="N127" i="1"/>
  <c r="O127" i="1"/>
  <c r="T127" i="1"/>
  <c r="P127" i="1"/>
  <c r="U127" i="1"/>
  <c r="Y127" i="1"/>
  <c r="X128" i="1"/>
  <c r="Z128" i="1"/>
  <c r="S128" i="1"/>
  <c r="M127" i="1"/>
  <c r="B128" i="1"/>
  <c r="G128" i="1"/>
  <c r="H128" i="1"/>
  <c r="I128" i="1"/>
  <c r="E128" i="1"/>
  <c r="F128" i="1"/>
  <c r="J128" i="1"/>
  <c r="N128" i="1"/>
  <c r="O128" i="1"/>
  <c r="T128" i="1"/>
  <c r="P128" i="1"/>
  <c r="U128" i="1"/>
  <c r="Y128" i="1"/>
  <c r="X129" i="1"/>
  <c r="Z129" i="1"/>
  <c r="S129" i="1"/>
  <c r="M128" i="1"/>
  <c r="B129" i="1"/>
  <c r="G129" i="1"/>
  <c r="H129" i="1"/>
  <c r="I129" i="1"/>
  <c r="E129" i="1"/>
  <c r="F129" i="1"/>
  <c r="J129" i="1"/>
  <c r="N129" i="1"/>
  <c r="O129" i="1"/>
  <c r="T129" i="1"/>
  <c r="P129" i="1"/>
  <c r="U129" i="1"/>
  <c r="Y129" i="1"/>
  <c r="X130" i="1"/>
  <c r="Z130" i="1"/>
  <c r="S130" i="1"/>
  <c r="M129" i="1"/>
  <c r="B130" i="1"/>
  <c r="G130" i="1"/>
  <c r="H130" i="1"/>
  <c r="I130" i="1"/>
  <c r="E130" i="1"/>
  <c r="F130" i="1"/>
  <c r="J130" i="1"/>
  <c r="N130" i="1"/>
  <c r="O130" i="1"/>
  <c r="T130" i="1"/>
  <c r="P130" i="1"/>
  <c r="U130" i="1"/>
  <c r="Y130" i="1"/>
  <c r="X131" i="1"/>
  <c r="Z131" i="1"/>
  <c r="S131" i="1"/>
  <c r="M130" i="1"/>
  <c r="B131" i="1"/>
  <c r="G131" i="1"/>
  <c r="H131" i="1"/>
  <c r="I131" i="1"/>
  <c r="E131" i="1"/>
  <c r="F131" i="1"/>
  <c r="J131" i="1"/>
  <c r="N131" i="1"/>
  <c r="O131" i="1"/>
  <c r="T131" i="1"/>
  <c r="P131" i="1"/>
  <c r="U131" i="1"/>
  <c r="Y131" i="1"/>
  <c r="X132" i="1"/>
  <c r="Z132" i="1"/>
  <c r="S132" i="1"/>
  <c r="M131" i="1"/>
  <c r="B132" i="1"/>
  <c r="G132" i="1"/>
  <c r="H132" i="1"/>
  <c r="I132" i="1"/>
  <c r="E132" i="1"/>
  <c r="F132" i="1"/>
  <c r="J132" i="1"/>
  <c r="N132" i="1"/>
  <c r="O132" i="1"/>
  <c r="T132" i="1"/>
  <c r="P132" i="1"/>
  <c r="U132" i="1"/>
  <c r="Y132" i="1"/>
  <c r="X133" i="1"/>
  <c r="Z133" i="1"/>
  <c r="S133" i="1"/>
  <c r="M132" i="1"/>
  <c r="B133" i="1"/>
  <c r="G133" i="1"/>
  <c r="H133" i="1"/>
  <c r="I133" i="1"/>
  <c r="E133" i="1"/>
  <c r="F133" i="1"/>
  <c r="J133" i="1"/>
  <c r="N133" i="1"/>
  <c r="O133" i="1"/>
  <c r="T133" i="1"/>
  <c r="P133" i="1"/>
  <c r="U133" i="1"/>
  <c r="Y133" i="1"/>
  <c r="X134" i="1"/>
  <c r="Z134" i="1"/>
  <c r="S134" i="1"/>
  <c r="M133" i="1"/>
  <c r="B134" i="1"/>
  <c r="G134" i="1"/>
  <c r="H134" i="1"/>
  <c r="I134" i="1"/>
  <c r="E134" i="1"/>
  <c r="F134" i="1"/>
  <c r="J134" i="1"/>
  <c r="N134" i="1"/>
  <c r="O134" i="1"/>
  <c r="T134" i="1"/>
  <c r="P134" i="1"/>
  <c r="U134" i="1"/>
  <c r="Y134" i="1"/>
  <c r="X135" i="1"/>
  <c r="Z135" i="1"/>
  <c r="S135" i="1"/>
  <c r="M134" i="1"/>
  <c r="B135" i="1"/>
  <c r="G135" i="1"/>
  <c r="H135" i="1"/>
  <c r="I135" i="1"/>
  <c r="E135" i="1"/>
  <c r="F135" i="1"/>
  <c r="J135" i="1"/>
  <c r="N135" i="1"/>
  <c r="O135" i="1"/>
  <c r="T135" i="1"/>
  <c r="P135" i="1"/>
  <c r="U135" i="1"/>
  <c r="Y135" i="1"/>
  <c r="X136" i="1"/>
  <c r="Z136" i="1"/>
  <c r="S136" i="1"/>
  <c r="M135" i="1"/>
  <c r="B136" i="1"/>
  <c r="G136" i="1"/>
  <c r="H136" i="1"/>
  <c r="I136" i="1"/>
  <c r="E136" i="1"/>
  <c r="F136" i="1"/>
  <c r="J136" i="1"/>
  <c r="N136" i="1"/>
  <c r="O136" i="1"/>
  <c r="T136" i="1"/>
  <c r="P136" i="1"/>
  <c r="U136" i="1"/>
  <c r="Y136" i="1"/>
  <c r="X137" i="1"/>
  <c r="Z137" i="1"/>
  <c r="S137" i="1"/>
  <c r="M136" i="1"/>
  <c r="B137" i="1"/>
  <c r="G137" i="1"/>
  <c r="H137" i="1"/>
  <c r="I137" i="1"/>
  <c r="E137" i="1"/>
  <c r="F137" i="1"/>
  <c r="J137" i="1"/>
  <c r="N137" i="1"/>
  <c r="O137" i="1"/>
  <c r="T137" i="1"/>
  <c r="P137" i="1"/>
  <c r="U137" i="1"/>
  <c r="Y137" i="1"/>
  <c r="X138" i="1"/>
  <c r="Z138" i="1"/>
  <c r="S138" i="1"/>
  <c r="M137" i="1"/>
  <c r="B138" i="1"/>
  <c r="G138" i="1"/>
  <c r="H138" i="1"/>
  <c r="I138" i="1"/>
  <c r="E138" i="1"/>
  <c r="F138" i="1"/>
  <c r="J138" i="1"/>
  <c r="N138" i="1"/>
  <c r="O138" i="1"/>
  <c r="T138" i="1"/>
  <c r="P138" i="1"/>
  <c r="U138" i="1"/>
  <c r="Y138" i="1"/>
  <c r="X139" i="1"/>
  <c r="Z139" i="1"/>
  <c r="S139" i="1"/>
  <c r="M138" i="1"/>
  <c r="B139" i="1"/>
  <c r="G139" i="1"/>
  <c r="H139" i="1"/>
  <c r="I139" i="1"/>
  <c r="E139" i="1"/>
  <c r="F139" i="1"/>
  <c r="J139" i="1"/>
  <c r="N139" i="1"/>
  <c r="O139" i="1"/>
  <c r="T139" i="1"/>
  <c r="P139" i="1"/>
  <c r="U139" i="1"/>
  <c r="Y139" i="1"/>
  <c r="X140" i="1"/>
  <c r="Z140" i="1"/>
  <c r="S140" i="1"/>
  <c r="M139" i="1"/>
  <c r="B140" i="1"/>
  <c r="G140" i="1"/>
  <c r="H140" i="1"/>
  <c r="I140" i="1"/>
  <c r="E140" i="1"/>
  <c r="F140" i="1"/>
  <c r="J140" i="1"/>
  <c r="N140" i="1"/>
  <c r="O140" i="1"/>
  <c r="T140" i="1"/>
  <c r="P140" i="1"/>
  <c r="U140" i="1"/>
  <c r="Y140" i="1"/>
  <c r="X141" i="1"/>
  <c r="Z141" i="1"/>
  <c r="S141" i="1"/>
  <c r="M140" i="1"/>
  <c r="B141" i="1"/>
  <c r="G141" i="1"/>
  <c r="H141" i="1"/>
  <c r="I141" i="1"/>
  <c r="E141" i="1"/>
  <c r="F141" i="1"/>
  <c r="J141" i="1"/>
  <c r="N141" i="1"/>
  <c r="O141" i="1"/>
  <c r="T141" i="1"/>
  <c r="P141" i="1"/>
  <c r="U141" i="1"/>
  <c r="Y141" i="1"/>
  <c r="X142" i="1"/>
  <c r="Z142" i="1"/>
  <c r="S142" i="1"/>
  <c r="M141" i="1"/>
  <c r="B142" i="1"/>
  <c r="G142" i="1"/>
  <c r="H142" i="1"/>
  <c r="I142" i="1"/>
  <c r="E142" i="1"/>
  <c r="F142" i="1"/>
  <c r="J142" i="1"/>
  <c r="N142" i="1"/>
  <c r="O142" i="1"/>
  <c r="T142" i="1"/>
  <c r="P142" i="1"/>
  <c r="U142" i="1"/>
  <c r="Y142" i="1"/>
  <c r="X143" i="1"/>
  <c r="Z143" i="1"/>
  <c r="S143" i="1"/>
  <c r="M142" i="1"/>
  <c r="B143" i="1"/>
  <c r="G143" i="1"/>
  <c r="H143" i="1"/>
  <c r="I143" i="1"/>
  <c r="E143" i="1"/>
  <c r="F143" i="1"/>
  <c r="J143" i="1"/>
  <c r="N143" i="1"/>
  <c r="O143" i="1"/>
  <c r="T143" i="1"/>
  <c r="P143" i="1"/>
  <c r="U143" i="1"/>
  <c r="Y143" i="1"/>
  <c r="X144" i="1"/>
  <c r="Z144" i="1"/>
  <c r="S144" i="1"/>
  <c r="M143" i="1"/>
  <c r="B144" i="1"/>
  <c r="G144" i="1"/>
  <c r="H144" i="1"/>
  <c r="I144" i="1"/>
  <c r="E144" i="1"/>
  <c r="F144" i="1"/>
  <c r="J144" i="1"/>
  <c r="N144" i="1"/>
  <c r="O144" i="1"/>
  <c r="T144" i="1"/>
  <c r="P144" i="1"/>
  <c r="U144" i="1"/>
  <c r="Y144" i="1"/>
  <c r="X145" i="1"/>
  <c r="Z145" i="1"/>
  <c r="S145" i="1"/>
  <c r="M144" i="1"/>
  <c r="B145" i="1"/>
  <c r="G145" i="1"/>
  <c r="H145" i="1"/>
  <c r="I145" i="1"/>
  <c r="E145" i="1"/>
  <c r="F145" i="1"/>
  <c r="J145" i="1"/>
  <c r="N145" i="1"/>
  <c r="O145" i="1"/>
  <c r="T145" i="1"/>
  <c r="P145" i="1"/>
  <c r="U145" i="1"/>
  <c r="Y145" i="1"/>
  <c r="X146" i="1"/>
  <c r="Z146" i="1"/>
  <c r="S146" i="1"/>
  <c r="M145" i="1"/>
  <c r="B146" i="1"/>
  <c r="G146" i="1"/>
  <c r="H146" i="1"/>
  <c r="I146" i="1"/>
  <c r="E146" i="1"/>
  <c r="F146" i="1"/>
  <c r="J146" i="1"/>
  <c r="N146" i="1"/>
  <c r="O146" i="1"/>
  <c r="T146" i="1"/>
  <c r="P146" i="1"/>
  <c r="U146" i="1"/>
  <c r="Y146" i="1"/>
  <c r="X147" i="1"/>
  <c r="Z147" i="1"/>
  <c r="S147" i="1"/>
  <c r="M146" i="1"/>
  <c r="B147" i="1"/>
  <c r="G147" i="1"/>
  <c r="H147" i="1"/>
  <c r="I147" i="1"/>
  <c r="E147" i="1"/>
  <c r="F147" i="1"/>
  <c r="J147" i="1"/>
  <c r="N147" i="1"/>
  <c r="O147" i="1"/>
  <c r="T147" i="1"/>
  <c r="P147" i="1"/>
  <c r="U147" i="1"/>
  <c r="Y147" i="1"/>
  <c r="X148" i="1"/>
  <c r="Z148" i="1"/>
  <c r="S148" i="1"/>
  <c r="M147" i="1"/>
  <c r="B148" i="1"/>
  <c r="G148" i="1"/>
  <c r="H148" i="1"/>
  <c r="I148" i="1"/>
  <c r="E148" i="1"/>
  <c r="F148" i="1"/>
  <c r="J148" i="1"/>
  <c r="N148" i="1"/>
  <c r="O148" i="1"/>
  <c r="T148" i="1"/>
  <c r="P148" i="1"/>
  <c r="U148" i="1"/>
  <c r="Y148" i="1"/>
  <c r="X149" i="1"/>
  <c r="Z149" i="1"/>
  <c r="S149" i="1"/>
  <c r="M148" i="1"/>
  <c r="B149" i="1"/>
  <c r="G149" i="1"/>
  <c r="H149" i="1"/>
  <c r="I149" i="1"/>
  <c r="E149" i="1"/>
  <c r="F149" i="1"/>
  <c r="J149" i="1"/>
  <c r="N149" i="1"/>
  <c r="O149" i="1"/>
  <c r="T149" i="1"/>
  <c r="P149" i="1"/>
  <c r="U149" i="1"/>
  <c r="Y149" i="1"/>
  <c r="X150" i="1"/>
  <c r="Z150" i="1"/>
  <c r="S150" i="1"/>
  <c r="M149" i="1"/>
  <c r="B150" i="1"/>
  <c r="G150" i="1"/>
  <c r="H150" i="1"/>
  <c r="I150" i="1"/>
  <c r="E150" i="1"/>
  <c r="F150" i="1"/>
  <c r="J150" i="1"/>
  <c r="N150" i="1"/>
  <c r="O150" i="1"/>
  <c r="T150" i="1"/>
  <c r="P150" i="1"/>
  <c r="U150" i="1"/>
  <c r="Y150" i="1"/>
  <c r="X151" i="1"/>
  <c r="Z151" i="1"/>
  <c r="S151" i="1"/>
  <c r="M150" i="1"/>
  <c r="B151" i="1"/>
  <c r="G151" i="1"/>
  <c r="H151" i="1"/>
  <c r="I151" i="1"/>
  <c r="E151" i="1"/>
  <c r="F151" i="1"/>
  <c r="J151" i="1"/>
  <c r="N151" i="1"/>
  <c r="O151" i="1"/>
  <c r="T151" i="1"/>
  <c r="P151" i="1"/>
  <c r="U151" i="1"/>
  <c r="Y151" i="1"/>
  <c r="X152" i="1"/>
  <c r="Z152" i="1"/>
  <c r="S152" i="1"/>
  <c r="M151" i="1"/>
  <c r="B152" i="1"/>
  <c r="G152" i="1"/>
  <c r="H152" i="1"/>
  <c r="I152" i="1"/>
  <c r="E152" i="1"/>
  <c r="F152" i="1"/>
  <c r="J152" i="1"/>
  <c r="N152" i="1"/>
  <c r="O152" i="1"/>
  <c r="T152" i="1"/>
  <c r="P152" i="1"/>
  <c r="U152" i="1"/>
  <c r="Y152" i="1"/>
  <c r="X153" i="1"/>
  <c r="Z153" i="1"/>
  <c r="S153" i="1"/>
  <c r="M152" i="1"/>
  <c r="B153" i="1"/>
  <c r="G153" i="1"/>
  <c r="H153" i="1"/>
  <c r="I153" i="1"/>
  <c r="E153" i="1"/>
  <c r="F153" i="1"/>
  <c r="J153" i="1"/>
  <c r="N153" i="1"/>
  <c r="O153" i="1"/>
  <c r="T153" i="1"/>
  <c r="P153" i="1"/>
  <c r="U153" i="1"/>
  <c r="Y153" i="1"/>
  <c r="X154" i="1"/>
  <c r="Z154" i="1"/>
  <c r="S154" i="1"/>
  <c r="M153" i="1"/>
  <c r="B154" i="1"/>
  <c r="G154" i="1"/>
  <c r="H154" i="1"/>
  <c r="I154" i="1"/>
  <c r="E154" i="1"/>
  <c r="F154" i="1"/>
  <c r="J154" i="1"/>
  <c r="N154" i="1"/>
  <c r="O154" i="1"/>
  <c r="T154" i="1"/>
  <c r="P154" i="1"/>
  <c r="U154" i="1"/>
  <c r="Y154" i="1"/>
  <c r="X155" i="1"/>
  <c r="Z155" i="1"/>
  <c r="S155" i="1"/>
  <c r="M154" i="1"/>
  <c r="B155" i="1"/>
  <c r="G155" i="1"/>
  <c r="H155" i="1"/>
  <c r="I155" i="1"/>
  <c r="E155" i="1"/>
  <c r="F155" i="1"/>
  <c r="J155" i="1"/>
  <c r="N155" i="1"/>
  <c r="O155" i="1"/>
  <c r="T155" i="1"/>
  <c r="P155" i="1"/>
  <c r="U155" i="1"/>
  <c r="Y155" i="1"/>
  <c r="X156" i="1"/>
  <c r="Z156" i="1"/>
  <c r="S156" i="1"/>
  <c r="M155" i="1"/>
  <c r="B156" i="1"/>
  <c r="G156" i="1"/>
  <c r="H156" i="1"/>
  <c r="I156" i="1"/>
  <c r="E156" i="1"/>
  <c r="F156" i="1"/>
  <c r="J156" i="1"/>
  <c r="N156" i="1"/>
  <c r="O156" i="1"/>
  <c r="T156" i="1"/>
  <c r="Y156" i="1"/>
  <c r="X157" i="1"/>
  <c r="Z157" i="1"/>
  <c r="P156" i="1"/>
  <c r="U156" i="1"/>
  <c r="S157" i="1"/>
  <c r="M156" i="1"/>
  <c r="B157" i="1"/>
  <c r="G157" i="1"/>
  <c r="H157" i="1"/>
  <c r="I157" i="1"/>
  <c r="E157" i="1"/>
  <c r="F157" i="1"/>
  <c r="J157" i="1"/>
  <c r="N157" i="1"/>
  <c r="O157" i="1"/>
  <c r="T157" i="1"/>
  <c r="Y157" i="1"/>
  <c r="X158" i="1"/>
  <c r="Z158" i="1"/>
  <c r="P157" i="1"/>
  <c r="U157" i="1"/>
  <c r="S158" i="1"/>
  <c r="M157" i="1"/>
  <c r="B158" i="1"/>
  <c r="G158" i="1"/>
  <c r="H158" i="1"/>
  <c r="I158" i="1"/>
  <c r="E158" i="1"/>
  <c r="F158" i="1"/>
  <c r="J158" i="1"/>
  <c r="N158" i="1"/>
  <c r="O158" i="1"/>
  <c r="T158" i="1"/>
  <c r="Y158" i="1"/>
  <c r="X159" i="1"/>
  <c r="Z159" i="1"/>
  <c r="P158" i="1"/>
  <c r="U158" i="1"/>
  <c r="S159" i="1"/>
  <c r="M158" i="1"/>
  <c r="B159" i="1"/>
  <c r="G159" i="1"/>
  <c r="H159" i="1"/>
  <c r="I159" i="1"/>
  <c r="E159" i="1"/>
  <c r="F159" i="1"/>
  <c r="J159" i="1"/>
  <c r="N159" i="1"/>
  <c r="O159" i="1"/>
  <c r="T159" i="1"/>
  <c r="Y159" i="1"/>
  <c r="X160" i="1"/>
  <c r="Z160" i="1"/>
  <c r="P159" i="1"/>
  <c r="U159" i="1"/>
  <c r="S160" i="1"/>
  <c r="M159" i="1"/>
  <c r="B160" i="1"/>
  <c r="G160" i="1"/>
  <c r="H160" i="1"/>
  <c r="I160" i="1"/>
  <c r="E160" i="1"/>
  <c r="F160" i="1"/>
  <c r="J160" i="1"/>
  <c r="N160" i="1"/>
  <c r="O160" i="1"/>
  <c r="T160" i="1"/>
  <c r="Y160" i="1"/>
  <c r="X161" i="1"/>
  <c r="Z161" i="1"/>
  <c r="P160" i="1"/>
  <c r="U160" i="1"/>
  <c r="S161" i="1"/>
  <c r="M160" i="1"/>
  <c r="B161" i="1"/>
  <c r="G161" i="1"/>
  <c r="H161" i="1"/>
  <c r="I161" i="1"/>
  <c r="E161" i="1"/>
  <c r="F161" i="1"/>
  <c r="J161" i="1"/>
  <c r="N161" i="1"/>
  <c r="O161" i="1"/>
  <c r="T161" i="1"/>
  <c r="Y161" i="1"/>
  <c r="X162" i="1"/>
  <c r="Z162" i="1"/>
  <c r="P161" i="1"/>
  <c r="U161" i="1"/>
  <c r="S162" i="1"/>
  <c r="M161" i="1"/>
  <c r="B162" i="1"/>
  <c r="G162" i="1"/>
  <c r="H162" i="1"/>
  <c r="I162" i="1"/>
  <c r="E162" i="1"/>
  <c r="F162" i="1"/>
  <c r="J162" i="1"/>
  <c r="N162" i="1"/>
  <c r="O162" i="1"/>
  <c r="T162" i="1"/>
  <c r="Y162" i="1"/>
  <c r="X163" i="1"/>
  <c r="Z163" i="1"/>
  <c r="P162" i="1"/>
  <c r="U162" i="1"/>
  <c r="S163" i="1"/>
  <c r="M162" i="1"/>
  <c r="B163" i="1"/>
  <c r="G163" i="1"/>
  <c r="H163" i="1"/>
  <c r="I163" i="1"/>
  <c r="E163" i="1"/>
  <c r="F163" i="1"/>
  <c r="J163" i="1"/>
  <c r="N163" i="1"/>
  <c r="O163" i="1"/>
  <c r="T163" i="1"/>
  <c r="Y163" i="1"/>
  <c r="X164" i="1"/>
  <c r="Z164" i="1"/>
  <c r="P163" i="1"/>
  <c r="U163" i="1"/>
  <c r="S164" i="1"/>
  <c r="M163" i="1"/>
  <c r="B164" i="1"/>
  <c r="G164" i="1"/>
  <c r="H164" i="1"/>
  <c r="I164" i="1"/>
  <c r="E164" i="1"/>
  <c r="F164" i="1"/>
  <c r="J164" i="1"/>
  <c r="N164" i="1"/>
  <c r="O164" i="1"/>
  <c r="T164" i="1"/>
  <c r="Y164" i="1"/>
  <c r="X165" i="1"/>
  <c r="Z165" i="1"/>
  <c r="P164" i="1"/>
  <c r="U164" i="1"/>
  <c r="S165" i="1"/>
  <c r="M164" i="1"/>
  <c r="B165" i="1"/>
  <c r="G165" i="1"/>
  <c r="H165" i="1"/>
  <c r="I165" i="1"/>
  <c r="E165" i="1"/>
  <c r="F165" i="1"/>
  <c r="J165" i="1"/>
  <c r="N165" i="1"/>
  <c r="O165" i="1"/>
  <c r="T165" i="1"/>
  <c r="Y165" i="1"/>
  <c r="X166" i="1"/>
  <c r="Z166" i="1"/>
  <c r="P165" i="1"/>
  <c r="U165" i="1"/>
  <c r="S166" i="1"/>
  <c r="M165" i="1"/>
  <c r="B166" i="1"/>
  <c r="G166" i="1"/>
  <c r="H166" i="1"/>
  <c r="I166" i="1"/>
  <c r="E166" i="1"/>
  <c r="F166" i="1"/>
  <c r="J166" i="1"/>
  <c r="N166" i="1"/>
  <c r="O166" i="1"/>
  <c r="T166" i="1"/>
  <c r="Y166" i="1"/>
  <c r="X167" i="1"/>
  <c r="Z167" i="1"/>
  <c r="P166" i="1"/>
  <c r="U166" i="1"/>
  <c r="S167" i="1"/>
  <c r="M166" i="1"/>
  <c r="B167" i="1"/>
  <c r="G167" i="1"/>
  <c r="H167" i="1"/>
  <c r="I167" i="1"/>
  <c r="E167" i="1"/>
  <c r="F167" i="1"/>
  <c r="J167" i="1"/>
  <c r="N167" i="1"/>
  <c r="O167" i="1"/>
  <c r="T167" i="1"/>
  <c r="Y167" i="1"/>
  <c r="X168" i="1"/>
  <c r="Z168" i="1"/>
  <c r="P167" i="1"/>
  <c r="U167" i="1"/>
  <c r="S168" i="1"/>
  <c r="M167" i="1"/>
  <c r="B168" i="1"/>
  <c r="G168" i="1"/>
  <c r="H168" i="1"/>
  <c r="I168" i="1"/>
  <c r="E168" i="1"/>
  <c r="F168" i="1"/>
  <c r="J168" i="1"/>
  <c r="N168" i="1"/>
  <c r="O168" i="1"/>
  <c r="T168" i="1"/>
  <c r="Y168" i="1"/>
  <c r="X169" i="1"/>
  <c r="Z169" i="1"/>
  <c r="P168" i="1"/>
  <c r="U168" i="1"/>
  <c r="S169" i="1"/>
  <c r="M168" i="1"/>
  <c r="B169" i="1"/>
  <c r="G169" i="1"/>
  <c r="H169" i="1"/>
  <c r="I169" i="1"/>
  <c r="E169" i="1"/>
  <c r="F169" i="1"/>
  <c r="J169" i="1"/>
  <c r="N169" i="1"/>
  <c r="O169" i="1"/>
  <c r="T169" i="1"/>
  <c r="Y169" i="1"/>
  <c r="X170" i="1"/>
  <c r="Z170" i="1"/>
  <c r="P169" i="1"/>
  <c r="U169" i="1"/>
  <c r="S170" i="1"/>
  <c r="M169" i="1"/>
  <c r="B170" i="1"/>
  <c r="G170" i="1"/>
  <c r="H170" i="1"/>
  <c r="I170" i="1"/>
  <c r="E170" i="1"/>
  <c r="F170" i="1"/>
  <c r="J170" i="1"/>
  <c r="N170" i="1"/>
  <c r="O170" i="1"/>
  <c r="T170" i="1"/>
  <c r="Y170" i="1"/>
  <c r="X171" i="1"/>
  <c r="Z171" i="1"/>
  <c r="P170" i="1"/>
  <c r="U170" i="1"/>
  <c r="S171" i="1"/>
  <c r="M170" i="1"/>
  <c r="B171" i="1"/>
  <c r="G171" i="1"/>
  <c r="H171" i="1"/>
  <c r="I171" i="1"/>
  <c r="E171" i="1"/>
  <c r="F171" i="1"/>
  <c r="J171" i="1"/>
  <c r="N171" i="1"/>
  <c r="O171" i="1"/>
  <c r="T171" i="1"/>
  <c r="Y171" i="1"/>
  <c r="X172" i="1"/>
  <c r="Z172" i="1"/>
  <c r="P171" i="1"/>
  <c r="U171" i="1"/>
  <c r="S172" i="1"/>
  <c r="M171" i="1"/>
  <c r="B172" i="1"/>
  <c r="G172" i="1"/>
  <c r="H172" i="1"/>
  <c r="I172" i="1"/>
  <c r="E172" i="1"/>
  <c r="F172" i="1"/>
  <c r="J172" i="1"/>
  <c r="N172" i="1"/>
  <c r="O172" i="1"/>
  <c r="T172" i="1"/>
  <c r="Y172" i="1"/>
  <c r="X173" i="1"/>
  <c r="Z173" i="1"/>
  <c r="P172" i="1"/>
  <c r="U172" i="1"/>
  <c r="S173" i="1"/>
  <c r="M172" i="1"/>
  <c r="B173" i="1"/>
  <c r="G173" i="1"/>
  <c r="H173" i="1"/>
  <c r="I173" i="1"/>
  <c r="E173" i="1"/>
  <c r="F173" i="1"/>
  <c r="J173" i="1"/>
  <c r="N173" i="1"/>
  <c r="O173" i="1"/>
  <c r="T173" i="1"/>
  <c r="Y173" i="1"/>
  <c r="X174" i="1"/>
  <c r="Z174" i="1"/>
  <c r="P173" i="1"/>
  <c r="U173" i="1"/>
  <c r="S174" i="1"/>
  <c r="M173" i="1"/>
  <c r="B174" i="1"/>
  <c r="G174" i="1"/>
  <c r="H174" i="1"/>
  <c r="I174" i="1"/>
  <c r="E174" i="1"/>
  <c r="F174" i="1"/>
  <c r="J174" i="1"/>
  <c r="N174" i="1"/>
  <c r="O174" i="1"/>
  <c r="T174" i="1"/>
  <c r="Y174" i="1"/>
  <c r="X175" i="1"/>
  <c r="Z175" i="1"/>
  <c r="P174" i="1"/>
  <c r="U174" i="1"/>
  <c r="S175" i="1"/>
  <c r="M174" i="1"/>
  <c r="B175" i="1"/>
  <c r="G175" i="1"/>
  <c r="H175" i="1"/>
  <c r="I175" i="1"/>
  <c r="E175" i="1"/>
  <c r="F175" i="1"/>
  <c r="J175" i="1"/>
  <c r="N175" i="1"/>
  <c r="O175" i="1"/>
  <c r="T175" i="1"/>
  <c r="Y175" i="1"/>
  <c r="X176" i="1"/>
  <c r="Z176" i="1"/>
  <c r="P175" i="1"/>
  <c r="U175" i="1"/>
  <c r="S176" i="1"/>
  <c r="M175" i="1"/>
  <c r="B176" i="1"/>
  <c r="G176" i="1"/>
  <c r="H176" i="1"/>
  <c r="I176" i="1"/>
  <c r="E176" i="1"/>
  <c r="F176" i="1"/>
  <c r="J176" i="1"/>
  <c r="N176" i="1"/>
  <c r="O176" i="1"/>
  <c r="T176" i="1"/>
  <c r="Y176" i="1"/>
  <c r="X177" i="1"/>
  <c r="Z177" i="1"/>
  <c r="P176" i="1"/>
  <c r="U176" i="1"/>
  <c r="S177" i="1"/>
  <c r="M176" i="1"/>
  <c r="B177" i="1"/>
  <c r="G177" i="1"/>
  <c r="H177" i="1"/>
  <c r="I177" i="1"/>
  <c r="E177" i="1"/>
  <c r="F177" i="1"/>
  <c r="J177" i="1"/>
  <c r="N177" i="1"/>
  <c r="O177" i="1"/>
  <c r="T177" i="1"/>
  <c r="Y177" i="1"/>
  <c r="X178" i="1"/>
  <c r="Z178" i="1"/>
  <c r="P177" i="1"/>
  <c r="U177" i="1"/>
  <c r="S178" i="1"/>
  <c r="M177" i="1"/>
  <c r="B178" i="1"/>
  <c r="G178" i="1"/>
  <c r="H178" i="1"/>
  <c r="I178" i="1"/>
  <c r="E178" i="1"/>
  <c r="F178" i="1"/>
  <c r="J178" i="1"/>
  <c r="N178" i="1"/>
  <c r="O178" i="1"/>
  <c r="T178" i="1"/>
  <c r="Y178" i="1"/>
  <c r="X179" i="1"/>
  <c r="Z179" i="1"/>
  <c r="P178" i="1"/>
  <c r="U178" i="1"/>
  <c r="S179" i="1"/>
  <c r="M178" i="1"/>
  <c r="B179" i="1"/>
  <c r="G179" i="1"/>
  <c r="H179" i="1"/>
  <c r="I179" i="1"/>
  <c r="E179" i="1"/>
  <c r="F179" i="1"/>
  <c r="J179" i="1"/>
  <c r="N179" i="1"/>
  <c r="O179" i="1"/>
  <c r="T179" i="1"/>
  <c r="Y179" i="1"/>
  <c r="X180" i="1"/>
  <c r="Z180" i="1"/>
  <c r="P179" i="1"/>
  <c r="U179" i="1"/>
  <c r="S180" i="1"/>
  <c r="M179" i="1"/>
  <c r="B180" i="1"/>
  <c r="G180" i="1"/>
  <c r="H180" i="1"/>
  <c r="I180" i="1"/>
  <c r="E180" i="1"/>
  <c r="F180" i="1"/>
  <c r="J180" i="1"/>
  <c r="N180" i="1"/>
  <c r="O180" i="1"/>
  <c r="T180" i="1"/>
  <c r="Y180" i="1"/>
  <c r="X181" i="1"/>
  <c r="Z181" i="1"/>
  <c r="P180" i="1"/>
  <c r="U180" i="1"/>
  <c r="S181" i="1"/>
  <c r="M180" i="1"/>
  <c r="B181" i="1"/>
  <c r="G181" i="1"/>
  <c r="H181" i="1"/>
  <c r="I181" i="1"/>
  <c r="E181" i="1"/>
  <c r="F181" i="1"/>
  <c r="J181" i="1"/>
  <c r="N181" i="1"/>
  <c r="O181" i="1"/>
  <c r="T181" i="1"/>
  <c r="Y181" i="1"/>
  <c r="X182" i="1"/>
  <c r="Z182" i="1"/>
  <c r="P181" i="1"/>
  <c r="U181" i="1"/>
  <c r="S182" i="1"/>
  <c r="M181" i="1"/>
  <c r="B182" i="1"/>
  <c r="G182" i="1"/>
  <c r="H182" i="1"/>
  <c r="I182" i="1"/>
  <c r="E182" i="1"/>
  <c r="F182" i="1"/>
  <c r="J182" i="1"/>
  <c r="N182" i="1"/>
  <c r="O182" i="1"/>
  <c r="T182" i="1"/>
  <c r="Y182" i="1"/>
  <c r="X183" i="1"/>
  <c r="Z183" i="1"/>
  <c r="P182" i="1"/>
  <c r="U182" i="1"/>
  <c r="S183" i="1"/>
  <c r="M182" i="1"/>
  <c r="B183" i="1"/>
  <c r="G183" i="1"/>
  <c r="H183" i="1"/>
  <c r="I183" i="1"/>
  <c r="E183" i="1"/>
  <c r="F183" i="1"/>
  <c r="J183" i="1"/>
  <c r="N183" i="1"/>
  <c r="O183" i="1"/>
  <c r="T183" i="1"/>
  <c r="Y183" i="1"/>
  <c r="X184" i="1"/>
  <c r="Z184" i="1"/>
  <c r="P183" i="1"/>
  <c r="U183" i="1"/>
  <c r="S184" i="1"/>
  <c r="M183" i="1"/>
  <c r="B184" i="1"/>
  <c r="G184" i="1"/>
  <c r="H184" i="1"/>
  <c r="I184" i="1"/>
  <c r="E184" i="1"/>
  <c r="F184" i="1"/>
  <c r="J184" i="1"/>
  <c r="N184" i="1"/>
  <c r="O184" i="1"/>
  <c r="T184" i="1"/>
  <c r="Y184" i="1"/>
  <c r="X185" i="1"/>
  <c r="Z185" i="1"/>
  <c r="P184" i="1"/>
  <c r="U184" i="1"/>
  <c r="S185" i="1"/>
  <c r="M184" i="1"/>
  <c r="B185" i="1"/>
  <c r="G185" i="1"/>
  <c r="H185" i="1"/>
  <c r="I185" i="1"/>
  <c r="E185" i="1"/>
  <c r="F185" i="1"/>
  <c r="J185" i="1"/>
  <c r="N185" i="1"/>
  <c r="O185" i="1"/>
  <c r="T185" i="1"/>
  <c r="Y185" i="1"/>
  <c r="X186" i="1"/>
  <c r="Z186" i="1"/>
  <c r="P185" i="1"/>
  <c r="U185" i="1"/>
  <c r="S186" i="1"/>
  <c r="M185" i="1"/>
  <c r="B186" i="1"/>
  <c r="G186" i="1"/>
  <c r="H186" i="1"/>
  <c r="I186" i="1"/>
  <c r="E186" i="1"/>
  <c r="F186" i="1"/>
  <c r="J186" i="1"/>
  <c r="N186" i="1"/>
  <c r="O186" i="1"/>
  <c r="T186" i="1"/>
  <c r="Y186" i="1"/>
  <c r="X187" i="1"/>
  <c r="Z187" i="1"/>
  <c r="P186" i="1"/>
  <c r="U186" i="1"/>
  <c r="S187" i="1"/>
  <c r="M186" i="1"/>
  <c r="B187" i="1"/>
  <c r="G187" i="1"/>
  <c r="H187" i="1"/>
  <c r="I187" i="1"/>
  <c r="E187" i="1"/>
  <c r="F187" i="1"/>
  <c r="J187" i="1"/>
  <c r="N187" i="1"/>
  <c r="O187" i="1"/>
  <c r="T187" i="1"/>
  <c r="Y187" i="1"/>
  <c r="X188" i="1"/>
  <c r="Z188" i="1"/>
  <c r="P187" i="1"/>
  <c r="U187" i="1"/>
  <c r="S188" i="1"/>
  <c r="M187" i="1"/>
  <c r="B188" i="1"/>
  <c r="G188" i="1"/>
  <c r="H188" i="1"/>
  <c r="I188" i="1"/>
  <c r="E188" i="1"/>
  <c r="F188" i="1"/>
  <c r="J188" i="1"/>
  <c r="N188" i="1"/>
  <c r="O188" i="1"/>
  <c r="T188" i="1"/>
  <c r="Y188" i="1"/>
  <c r="X189" i="1"/>
  <c r="Z189" i="1"/>
  <c r="P188" i="1"/>
  <c r="U188" i="1"/>
  <c r="S189" i="1"/>
  <c r="M188" i="1"/>
  <c r="B189" i="1"/>
  <c r="G189" i="1"/>
  <c r="H189" i="1"/>
  <c r="I189" i="1"/>
  <c r="E189" i="1"/>
  <c r="F189" i="1"/>
  <c r="J189" i="1"/>
  <c r="N189" i="1"/>
  <c r="O189" i="1"/>
  <c r="T189" i="1"/>
  <c r="Y189" i="1"/>
  <c r="X190" i="1"/>
  <c r="Z190" i="1"/>
  <c r="P189" i="1"/>
  <c r="U189" i="1"/>
  <c r="S190" i="1"/>
  <c r="M189" i="1"/>
  <c r="B190" i="1"/>
  <c r="G190" i="1"/>
  <c r="H190" i="1"/>
  <c r="I190" i="1"/>
  <c r="E190" i="1"/>
  <c r="F190" i="1"/>
  <c r="J190" i="1"/>
  <c r="N190" i="1"/>
  <c r="O190" i="1"/>
  <c r="T190" i="1"/>
  <c r="Y190" i="1"/>
  <c r="X191" i="1"/>
  <c r="Z191" i="1"/>
  <c r="P190" i="1"/>
  <c r="U190" i="1"/>
  <c r="S191" i="1"/>
  <c r="M190" i="1"/>
  <c r="B191" i="1"/>
  <c r="G191" i="1"/>
  <c r="H191" i="1"/>
  <c r="I191" i="1"/>
  <c r="E191" i="1"/>
  <c r="F191" i="1"/>
  <c r="J191" i="1"/>
  <c r="N191" i="1"/>
  <c r="O191" i="1"/>
  <c r="T191" i="1"/>
  <c r="Y191" i="1"/>
  <c r="X192" i="1"/>
  <c r="Z192" i="1"/>
  <c r="P191" i="1"/>
  <c r="U191" i="1"/>
  <c r="S192" i="1"/>
  <c r="M191" i="1"/>
  <c r="B192" i="1"/>
  <c r="G192" i="1"/>
  <c r="H192" i="1"/>
  <c r="I192" i="1"/>
  <c r="E192" i="1"/>
  <c r="F192" i="1"/>
  <c r="J192" i="1"/>
  <c r="N192" i="1"/>
  <c r="O192" i="1"/>
  <c r="T192" i="1"/>
  <c r="Y192" i="1"/>
  <c r="X193" i="1"/>
  <c r="Z193" i="1"/>
  <c r="P192" i="1"/>
  <c r="U192" i="1"/>
  <c r="S193" i="1"/>
  <c r="M192" i="1"/>
  <c r="B193" i="1"/>
  <c r="G193" i="1"/>
  <c r="H193" i="1"/>
  <c r="I193" i="1"/>
  <c r="E193" i="1"/>
  <c r="F193" i="1"/>
  <c r="J193" i="1"/>
  <c r="N193" i="1"/>
  <c r="O193" i="1"/>
  <c r="T193" i="1"/>
  <c r="Y193" i="1"/>
  <c r="X194" i="1"/>
  <c r="Z194" i="1"/>
  <c r="P193" i="1"/>
  <c r="U193" i="1"/>
  <c r="S194" i="1"/>
  <c r="M193" i="1"/>
  <c r="B194" i="1"/>
  <c r="G194" i="1"/>
  <c r="H194" i="1"/>
  <c r="I194" i="1"/>
  <c r="E194" i="1"/>
  <c r="F194" i="1"/>
  <c r="J194" i="1"/>
  <c r="N194" i="1"/>
  <c r="O194" i="1"/>
  <c r="T194" i="1"/>
  <c r="Y194" i="1"/>
  <c r="X195" i="1"/>
  <c r="Z195" i="1"/>
  <c r="P194" i="1"/>
  <c r="U194" i="1"/>
  <c r="S195" i="1"/>
  <c r="M194" i="1"/>
  <c r="B195" i="1"/>
  <c r="G195" i="1"/>
  <c r="H195" i="1"/>
  <c r="I195" i="1"/>
  <c r="E195" i="1"/>
  <c r="F195" i="1"/>
  <c r="J195" i="1"/>
  <c r="N195" i="1"/>
  <c r="O195" i="1"/>
  <c r="T195" i="1"/>
  <c r="Y195" i="1"/>
  <c r="X196" i="1"/>
  <c r="Z196" i="1"/>
  <c r="P195" i="1"/>
  <c r="U195" i="1"/>
  <c r="S196" i="1"/>
  <c r="M195" i="1"/>
  <c r="B196" i="1"/>
  <c r="G196" i="1"/>
  <c r="H196" i="1"/>
  <c r="I196" i="1"/>
  <c r="E196" i="1"/>
  <c r="F196" i="1"/>
  <c r="J196" i="1"/>
  <c r="N196" i="1"/>
  <c r="O196" i="1"/>
  <c r="T196" i="1"/>
  <c r="Y196" i="1"/>
  <c r="X197" i="1"/>
  <c r="Z197" i="1"/>
  <c r="P196" i="1"/>
  <c r="U196" i="1"/>
  <c r="S197" i="1"/>
  <c r="M196" i="1"/>
  <c r="B197" i="1"/>
  <c r="G197" i="1"/>
  <c r="H197" i="1"/>
  <c r="I197" i="1"/>
  <c r="E197" i="1"/>
  <c r="F197" i="1"/>
  <c r="J197" i="1"/>
  <c r="N197" i="1"/>
  <c r="O197" i="1"/>
  <c r="T197" i="1"/>
  <c r="Y197" i="1"/>
  <c r="X198" i="1"/>
  <c r="Z198" i="1"/>
  <c r="P197" i="1"/>
  <c r="U197" i="1"/>
  <c r="S198" i="1"/>
  <c r="M197" i="1"/>
  <c r="B198" i="1"/>
  <c r="G198" i="1"/>
  <c r="H198" i="1"/>
  <c r="I198" i="1"/>
  <c r="E198" i="1"/>
  <c r="F198" i="1"/>
  <c r="J198" i="1"/>
  <c r="N198" i="1"/>
  <c r="O198" i="1"/>
  <c r="T198" i="1"/>
  <c r="Y198" i="1"/>
  <c r="X199" i="1"/>
  <c r="Z199" i="1"/>
  <c r="P198" i="1"/>
  <c r="U198" i="1"/>
  <c r="S199" i="1"/>
  <c r="M198" i="1"/>
  <c r="B199" i="1"/>
  <c r="G199" i="1"/>
  <c r="H199" i="1"/>
  <c r="I199" i="1"/>
  <c r="E199" i="1"/>
  <c r="F199" i="1"/>
  <c r="J199" i="1"/>
  <c r="N199" i="1"/>
  <c r="O199" i="1"/>
  <c r="T199" i="1"/>
  <c r="Y199" i="1"/>
  <c r="X200" i="1"/>
  <c r="Z200" i="1"/>
  <c r="P199" i="1"/>
  <c r="U199" i="1"/>
  <c r="S200" i="1"/>
  <c r="M199" i="1"/>
  <c r="B200" i="1"/>
  <c r="G200" i="1"/>
  <c r="H200" i="1"/>
  <c r="I200" i="1"/>
  <c r="E200" i="1"/>
  <c r="F200" i="1"/>
  <c r="J200" i="1"/>
  <c r="N200" i="1"/>
  <c r="O200" i="1"/>
  <c r="T200" i="1"/>
  <c r="Y200" i="1"/>
  <c r="X201" i="1"/>
  <c r="Z201" i="1"/>
  <c r="P200" i="1"/>
  <c r="U200" i="1"/>
  <c r="S201" i="1"/>
  <c r="M200" i="1"/>
  <c r="B201" i="1"/>
  <c r="G201" i="1"/>
  <c r="H201" i="1"/>
  <c r="I201" i="1"/>
  <c r="E201" i="1"/>
  <c r="F201" i="1"/>
  <c r="J201" i="1"/>
  <c r="N201" i="1"/>
  <c r="O201" i="1"/>
  <c r="T201" i="1"/>
  <c r="Y201" i="1"/>
  <c r="X202" i="1"/>
  <c r="Z202" i="1"/>
  <c r="P201" i="1"/>
  <c r="U201" i="1"/>
  <c r="S202" i="1"/>
  <c r="M201" i="1"/>
  <c r="B202" i="1"/>
  <c r="G202" i="1"/>
  <c r="H202" i="1"/>
  <c r="I202" i="1"/>
  <c r="E202" i="1"/>
  <c r="F202" i="1"/>
  <c r="J202" i="1"/>
  <c r="N202" i="1"/>
  <c r="O202" i="1"/>
  <c r="T202" i="1"/>
  <c r="Y202" i="1"/>
  <c r="X203" i="1"/>
  <c r="Z203" i="1"/>
  <c r="P202" i="1"/>
  <c r="U202" i="1"/>
  <c r="S203" i="1"/>
  <c r="M202" i="1"/>
  <c r="B203" i="1"/>
  <c r="G203" i="1"/>
  <c r="H203" i="1"/>
  <c r="I203" i="1"/>
  <c r="E203" i="1"/>
  <c r="F203" i="1"/>
  <c r="J203" i="1"/>
  <c r="N203" i="1"/>
  <c r="O203" i="1"/>
  <c r="T203" i="1"/>
  <c r="Y203" i="1"/>
  <c r="X204" i="1"/>
  <c r="Z204" i="1"/>
  <c r="P203" i="1"/>
  <c r="U203" i="1"/>
  <c r="S204" i="1"/>
  <c r="M203" i="1"/>
  <c r="B204" i="1"/>
  <c r="G204" i="1"/>
  <c r="H204" i="1"/>
  <c r="I204" i="1"/>
  <c r="E204" i="1"/>
  <c r="F204" i="1"/>
  <c r="J204" i="1"/>
  <c r="N204" i="1"/>
  <c r="O204" i="1"/>
  <c r="T204" i="1"/>
  <c r="Y204" i="1"/>
  <c r="X205" i="1"/>
  <c r="Z205" i="1"/>
  <c r="P204" i="1"/>
  <c r="U204" i="1"/>
  <c r="S205" i="1"/>
  <c r="M204" i="1"/>
  <c r="B205" i="1"/>
  <c r="G205" i="1"/>
  <c r="H205" i="1"/>
  <c r="I205" i="1"/>
  <c r="E205" i="1"/>
  <c r="F205" i="1"/>
  <c r="J205" i="1"/>
  <c r="N205" i="1"/>
  <c r="O205" i="1"/>
  <c r="T205" i="1"/>
  <c r="Y205" i="1"/>
  <c r="X206" i="1"/>
  <c r="Z206" i="1"/>
  <c r="P205" i="1"/>
  <c r="U205" i="1"/>
  <c r="S206" i="1"/>
  <c r="M205" i="1"/>
  <c r="B206" i="1"/>
  <c r="G206" i="1"/>
  <c r="H206" i="1"/>
  <c r="I206" i="1"/>
  <c r="E206" i="1"/>
  <c r="F206" i="1"/>
  <c r="J206" i="1"/>
  <c r="N206" i="1"/>
  <c r="O206" i="1"/>
  <c r="T206" i="1"/>
  <c r="Y206" i="1"/>
  <c r="X207" i="1"/>
  <c r="Z207" i="1"/>
  <c r="P206" i="1"/>
  <c r="U206" i="1"/>
  <c r="S207" i="1"/>
  <c r="M206" i="1"/>
  <c r="B207" i="1"/>
  <c r="G207" i="1"/>
  <c r="H207" i="1"/>
  <c r="I207" i="1"/>
  <c r="E207" i="1"/>
  <c r="F207" i="1"/>
  <c r="J207" i="1"/>
  <c r="N207" i="1"/>
  <c r="O207" i="1"/>
  <c r="T207" i="1"/>
  <c r="Y207" i="1"/>
  <c r="X208" i="1"/>
  <c r="Z208" i="1"/>
  <c r="P207" i="1"/>
  <c r="U207" i="1"/>
  <c r="S208" i="1"/>
  <c r="M207" i="1"/>
  <c r="B208" i="1"/>
  <c r="G208" i="1"/>
  <c r="H208" i="1"/>
  <c r="I208" i="1"/>
  <c r="E208" i="1"/>
  <c r="F208" i="1"/>
  <c r="J208" i="1"/>
  <c r="N208" i="1"/>
  <c r="O208" i="1"/>
  <c r="T208" i="1"/>
  <c r="Y208" i="1"/>
  <c r="X209" i="1"/>
  <c r="Z209" i="1"/>
  <c r="P208" i="1"/>
  <c r="U208" i="1"/>
  <c r="S209" i="1"/>
  <c r="M208" i="1"/>
  <c r="B209" i="1"/>
  <c r="G209" i="1"/>
  <c r="H209" i="1"/>
  <c r="I209" i="1"/>
  <c r="E209" i="1"/>
  <c r="F209" i="1"/>
  <c r="J209" i="1"/>
  <c r="N209" i="1"/>
  <c r="O209" i="1"/>
  <c r="T209" i="1"/>
  <c r="Y209" i="1"/>
  <c r="X210" i="1"/>
  <c r="Z210" i="1"/>
  <c r="P209" i="1"/>
  <c r="U209" i="1"/>
  <c r="S210" i="1"/>
  <c r="M209" i="1"/>
  <c r="B210" i="1"/>
  <c r="G210" i="1"/>
  <c r="H210" i="1"/>
  <c r="I210" i="1"/>
  <c r="E210" i="1"/>
  <c r="F210" i="1"/>
  <c r="J210" i="1"/>
  <c r="N210" i="1"/>
  <c r="O210" i="1"/>
  <c r="T210" i="1"/>
  <c r="Y210" i="1"/>
  <c r="X211" i="1"/>
  <c r="Z211" i="1"/>
  <c r="P210" i="1"/>
  <c r="U210" i="1"/>
  <c r="S211" i="1"/>
  <c r="M210" i="1"/>
  <c r="B211" i="1"/>
  <c r="G211" i="1"/>
  <c r="H211" i="1"/>
  <c r="I211" i="1"/>
  <c r="E211" i="1"/>
  <c r="F211" i="1"/>
  <c r="J211" i="1"/>
  <c r="N211" i="1"/>
  <c r="O211" i="1"/>
  <c r="T211" i="1"/>
  <c r="Y211" i="1"/>
  <c r="X212" i="1"/>
  <c r="Z212" i="1"/>
  <c r="P211" i="1"/>
  <c r="U211" i="1"/>
  <c r="S212" i="1"/>
  <c r="M211" i="1"/>
  <c r="B212" i="1"/>
  <c r="G212" i="1"/>
  <c r="H212" i="1"/>
  <c r="I212" i="1"/>
  <c r="E212" i="1"/>
  <c r="F212" i="1"/>
  <c r="J212" i="1"/>
  <c r="N212" i="1"/>
  <c r="O212" i="1"/>
  <c r="T212" i="1"/>
  <c r="Y212" i="1"/>
  <c r="X213" i="1"/>
  <c r="Z213" i="1"/>
  <c r="P212" i="1"/>
  <c r="U212" i="1"/>
  <c r="S213" i="1"/>
  <c r="M212" i="1"/>
  <c r="B213" i="1"/>
  <c r="G213" i="1"/>
  <c r="H213" i="1"/>
  <c r="I213" i="1"/>
  <c r="E213" i="1"/>
  <c r="F213" i="1"/>
  <c r="J213" i="1"/>
  <c r="N213" i="1"/>
  <c r="O213" i="1"/>
  <c r="T213" i="1"/>
  <c r="Y213" i="1"/>
  <c r="X214" i="1"/>
  <c r="Z214" i="1"/>
  <c r="P213" i="1"/>
  <c r="U213" i="1"/>
  <c r="S214" i="1"/>
  <c r="M213" i="1"/>
  <c r="B214" i="1"/>
  <c r="G214" i="1"/>
  <c r="H214" i="1"/>
  <c r="I214" i="1"/>
  <c r="E214" i="1"/>
  <c r="F214" i="1"/>
  <c r="J214" i="1"/>
  <c r="N214" i="1"/>
  <c r="O214" i="1"/>
  <c r="T214" i="1"/>
  <c r="Y214" i="1"/>
  <c r="X215" i="1"/>
  <c r="Z215" i="1"/>
  <c r="P214" i="1"/>
  <c r="U214" i="1"/>
  <c r="S215" i="1"/>
  <c r="M214" i="1"/>
  <c r="B215" i="1"/>
  <c r="G215" i="1"/>
  <c r="H215" i="1"/>
  <c r="I215" i="1"/>
  <c r="E215" i="1"/>
  <c r="F215" i="1"/>
  <c r="J215" i="1"/>
  <c r="N215" i="1"/>
  <c r="O215" i="1"/>
  <c r="T215" i="1"/>
  <c r="Y215" i="1"/>
  <c r="X216" i="1"/>
  <c r="Z216" i="1"/>
  <c r="P215" i="1"/>
  <c r="U215" i="1"/>
  <c r="S216" i="1"/>
  <c r="M215" i="1"/>
  <c r="B216" i="1"/>
  <c r="G216" i="1"/>
  <c r="H216" i="1"/>
  <c r="I216" i="1"/>
  <c r="E216" i="1"/>
  <c r="F216" i="1"/>
  <c r="J216" i="1"/>
  <c r="N216" i="1"/>
  <c r="O216" i="1"/>
  <c r="T216" i="1"/>
  <c r="Y216" i="1"/>
  <c r="X217" i="1"/>
  <c r="Z217" i="1"/>
  <c r="P216" i="1"/>
  <c r="U216" i="1"/>
  <c r="S217" i="1"/>
  <c r="M216" i="1"/>
  <c r="B217" i="1"/>
  <c r="G217" i="1"/>
  <c r="H217" i="1"/>
  <c r="I217" i="1"/>
  <c r="E217" i="1"/>
  <c r="F217" i="1"/>
  <c r="J217" i="1"/>
  <c r="N217" i="1"/>
  <c r="O217" i="1"/>
  <c r="T217" i="1"/>
  <c r="Y217" i="1"/>
  <c r="X218" i="1"/>
  <c r="Z218" i="1"/>
  <c r="P217" i="1"/>
  <c r="U217" i="1"/>
  <c r="S218" i="1"/>
  <c r="M217" i="1"/>
  <c r="B218" i="1"/>
  <c r="G218" i="1"/>
  <c r="H218" i="1"/>
  <c r="I218" i="1"/>
  <c r="E218" i="1"/>
  <c r="F218" i="1"/>
  <c r="J218" i="1"/>
  <c r="N218" i="1"/>
  <c r="O218" i="1"/>
  <c r="T218" i="1"/>
  <c r="Y218" i="1"/>
  <c r="X219" i="1"/>
  <c r="Z219" i="1"/>
  <c r="P218" i="1"/>
  <c r="U218" i="1"/>
  <c r="S219" i="1"/>
  <c r="M218" i="1"/>
  <c r="B219" i="1"/>
  <c r="G219" i="1"/>
  <c r="H219" i="1"/>
  <c r="I219" i="1"/>
  <c r="E219" i="1"/>
  <c r="F219" i="1"/>
  <c r="J219" i="1"/>
  <c r="N219" i="1"/>
  <c r="O219" i="1"/>
  <c r="T219" i="1"/>
  <c r="Y219" i="1"/>
  <c r="X220" i="1"/>
  <c r="Z220" i="1"/>
  <c r="P219" i="1"/>
  <c r="U219" i="1"/>
  <c r="S220" i="1"/>
  <c r="M219" i="1"/>
  <c r="B220" i="1"/>
  <c r="G220" i="1"/>
  <c r="H220" i="1"/>
  <c r="I220" i="1"/>
  <c r="E220" i="1"/>
  <c r="F220" i="1"/>
  <c r="J220" i="1"/>
  <c r="N220" i="1"/>
  <c r="O220" i="1"/>
  <c r="T220" i="1"/>
  <c r="Y220" i="1"/>
  <c r="X221" i="1"/>
  <c r="Z221" i="1"/>
  <c r="P220" i="1"/>
  <c r="U220" i="1"/>
  <c r="S221" i="1"/>
  <c r="M220" i="1"/>
  <c r="B221" i="1"/>
  <c r="G221" i="1"/>
  <c r="H221" i="1"/>
  <c r="I221" i="1"/>
  <c r="E221" i="1"/>
  <c r="F221" i="1"/>
  <c r="J221" i="1"/>
  <c r="N221" i="1"/>
  <c r="O221" i="1"/>
  <c r="T221" i="1"/>
  <c r="Y221" i="1"/>
  <c r="X222" i="1"/>
  <c r="Z222" i="1"/>
  <c r="P221" i="1"/>
  <c r="U221" i="1"/>
  <c r="S222" i="1"/>
  <c r="M221" i="1"/>
  <c r="B222" i="1"/>
  <c r="G222" i="1"/>
  <c r="H222" i="1"/>
  <c r="I222" i="1"/>
  <c r="E222" i="1"/>
  <c r="F222" i="1"/>
  <c r="J222" i="1"/>
  <c r="N222" i="1"/>
  <c r="O222" i="1"/>
  <c r="T222" i="1"/>
  <c r="Y222" i="1"/>
  <c r="X223" i="1"/>
  <c r="Z223" i="1"/>
  <c r="P222" i="1"/>
  <c r="U222" i="1"/>
  <c r="S223" i="1"/>
  <c r="M222" i="1"/>
  <c r="B223" i="1"/>
  <c r="G223" i="1"/>
  <c r="H223" i="1"/>
  <c r="I223" i="1"/>
  <c r="E223" i="1"/>
  <c r="F223" i="1"/>
  <c r="J223" i="1"/>
  <c r="N223" i="1"/>
  <c r="O223" i="1"/>
  <c r="T223" i="1"/>
  <c r="Y223" i="1"/>
  <c r="X224" i="1"/>
  <c r="Z224" i="1"/>
  <c r="P223" i="1"/>
  <c r="U223" i="1"/>
  <c r="S224" i="1"/>
  <c r="M223" i="1"/>
  <c r="B224" i="1"/>
  <c r="G224" i="1"/>
  <c r="H224" i="1"/>
  <c r="I224" i="1"/>
  <c r="E224" i="1"/>
  <c r="F224" i="1"/>
  <c r="J224" i="1"/>
  <c r="N224" i="1"/>
  <c r="O224" i="1"/>
  <c r="T224" i="1"/>
  <c r="Y224" i="1"/>
  <c r="X225" i="1"/>
  <c r="Z225" i="1"/>
  <c r="P224" i="1"/>
  <c r="U224" i="1"/>
  <c r="S225" i="1"/>
  <c r="M224" i="1"/>
  <c r="B225" i="1"/>
  <c r="G225" i="1"/>
  <c r="H225" i="1"/>
  <c r="I225" i="1"/>
  <c r="E225" i="1"/>
  <c r="F225" i="1"/>
  <c r="J225" i="1"/>
  <c r="N225" i="1"/>
  <c r="O225" i="1"/>
  <c r="T225" i="1"/>
  <c r="Y225" i="1"/>
  <c r="X226" i="1"/>
  <c r="Z226" i="1"/>
  <c r="P225" i="1"/>
  <c r="U225" i="1"/>
  <c r="S226" i="1"/>
  <c r="M225" i="1"/>
  <c r="B226" i="1"/>
  <c r="G226" i="1"/>
  <c r="H226" i="1"/>
  <c r="I226" i="1"/>
  <c r="E226" i="1"/>
  <c r="F226" i="1"/>
  <c r="J226" i="1"/>
  <c r="N226" i="1"/>
  <c r="O226" i="1"/>
  <c r="T226" i="1"/>
  <c r="Y226" i="1"/>
  <c r="X227" i="1"/>
  <c r="Z227" i="1"/>
  <c r="P226" i="1"/>
  <c r="U226" i="1"/>
  <c r="S227" i="1"/>
  <c r="M226" i="1"/>
  <c r="B227" i="1"/>
  <c r="G227" i="1"/>
  <c r="H227" i="1"/>
  <c r="I227" i="1"/>
  <c r="E227" i="1"/>
  <c r="F227" i="1"/>
  <c r="J227" i="1"/>
  <c r="N227" i="1"/>
  <c r="O227" i="1"/>
  <c r="T227" i="1"/>
  <c r="Y227" i="1"/>
  <c r="X228" i="1"/>
  <c r="Z228" i="1"/>
  <c r="P227" i="1"/>
  <c r="U227" i="1"/>
  <c r="S228" i="1"/>
  <c r="M227" i="1"/>
  <c r="B228" i="1"/>
  <c r="G228" i="1"/>
  <c r="H228" i="1"/>
  <c r="I228" i="1"/>
  <c r="E228" i="1"/>
  <c r="F228" i="1"/>
  <c r="J228" i="1"/>
  <c r="N228" i="1"/>
  <c r="O228" i="1"/>
  <c r="T228" i="1"/>
  <c r="Y228" i="1"/>
  <c r="X229" i="1"/>
  <c r="Z229" i="1"/>
  <c r="P228" i="1"/>
  <c r="U228" i="1"/>
  <c r="S229" i="1"/>
  <c r="M228" i="1"/>
  <c r="B229" i="1"/>
  <c r="G229" i="1"/>
  <c r="H229" i="1"/>
  <c r="I229" i="1"/>
  <c r="E229" i="1"/>
  <c r="F229" i="1"/>
  <c r="J229" i="1"/>
  <c r="N229" i="1"/>
  <c r="O229" i="1"/>
  <c r="T229" i="1"/>
  <c r="Y229" i="1"/>
  <c r="X230" i="1"/>
  <c r="Z230" i="1"/>
  <c r="P229" i="1"/>
  <c r="U229" i="1"/>
  <c r="S230" i="1"/>
  <c r="M229" i="1"/>
  <c r="B230" i="1"/>
  <c r="G230" i="1"/>
  <c r="H230" i="1"/>
  <c r="I230" i="1"/>
  <c r="E230" i="1"/>
  <c r="F230" i="1"/>
  <c r="J230" i="1"/>
  <c r="N230" i="1"/>
  <c r="O230" i="1"/>
  <c r="T230" i="1"/>
  <c r="Y230" i="1"/>
  <c r="X231" i="1"/>
  <c r="Z231" i="1"/>
  <c r="P230" i="1"/>
  <c r="U230" i="1"/>
  <c r="S231" i="1"/>
  <c r="M230" i="1"/>
  <c r="B231" i="1"/>
  <c r="G231" i="1"/>
  <c r="H231" i="1"/>
  <c r="I231" i="1"/>
  <c r="E231" i="1"/>
  <c r="F231" i="1"/>
  <c r="J231" i="1"/>
  <c r="N231" i="1"/>
  <c r="O231" i="1"/>
  <c r="T231" i="1"/>
  <c r="Y231" i="1"/>
  <c r="X232" i="1"/>
  <c r="Z232" i="1"/>
  <c r="P231" i="1"/>
  <c r="U231" i="1"/>
  <c r="S232" i="1"/>
  <c r="M231" i="1"/>
  <c r="B232" i="1"/>
  <c r="G232" i="1"/>
  <c r="H232" i="1"/>
  <c r="I232" i="1"/>
  <c r="E232" i="1"/>
  <c r="F232" i="1"/>
  <c r="J232" i="1"/>
  <c r="N232" i="1"/>
  <c r="O232" i="1"/>
  <c r="T232" i="1"/>
  <c r="Y232" i="1"/>
  <c r="X233" i="1"/>
  <c r="Z233" i="1"/>
  <c r="P232" i="1"/>
  <c r="U232" i="1"/>
  <c r="S233" i="1"/>
  <c r="M232" i="1"/>
  <c r="B233" i="1"/>
  <c r="G233" i="1"/>
  <c r="H233" i="1"/>
  <c r="I233" i="1"/>
  <c r="E233" i="1"/>
  <c r="F233" i="1"/>
  <c r="J233" i="1"/>
  <c r="N233" i="1"/>
  <c r="O233" i="1"/>
  <c r="T233" i="1"/>
  <c r="Y233" i="1"/>
  <c r="X234" i="1"/>
  <c r="Z234" i="1"/>
  <c r="P233" i="1"/>
  <c r="U233" i="1"/>
  <c r="S234" i="1"/>
  <c r="M233" i="1"/>
  <c r="B234" i="1"/>
  <c r="G234" i="1"/>
  <c r="H234" i="1"/>
  <c r="I234" i="1"/>
  <c r="E234" i="1"/>
  <c r="F234" i="1"/>
  <c r="J234" i="1"/>
  <c r="N234" i="1"/>
  <c r="O234" i="1"/>
  <c r="T234" i="1"/>
  <c r="Y234" i="1"/>
  <c r="X235" i="1"/>
  <c r="Z235" i="1"/>
  <c r="P234" i="1"/>
  <c r="U234" i="1"/>
  <c r="S235" i="1"/>
  <c r="M234" i="1"/>
  <c r="B235" i="1"/>
  <c r="G235" i="1"/>
  <c r="H235" i="1"/>
  <c r="I235" i="1"/>
  <c r="E235" i="1"/>
  <c r="F235" i="1"/>
  <c r="J235" i="1"/>
  <c r="N235" i="1"/>
  <c r="O235" i="1"/>
  <c r="T235" i="1"/>
  <c r="Y235" i="1"/>
  <c r="X236" i="1"/>
  <c r="Z236" i="1"/>
  <c r="P235" i="1"/>
  <c r="U235" i="1"/>
  <c r="S236" i="1"/>
  <c r="M235" i="1"/>
  <c r="B236" i="1"/>
  <c r="G236" i="1"/>
  <c r="H236" i="1"/>
  <c r="I236" i="1"/>
  <c r="E236" i="1"/>
  <c r="F236" i="1"/>
  <c r="J236" i="1"/>
  <c r="N236" i="1"/>
  <c r="O236" i="1"/>
  <c r="T236" i="1"/>
  <c r="Y236" i="1"/>
  <c r="X237" i="1"/>
  <c r="Z237" i="1"/>
  <c r="P236" i="1"/>
  <c r="U236" i="1"/>
  <c r="S237" i="1"/>
  <c r="M236" i="1"/>
  <c r="B237" i="1"/>
  <c r="G237" i="1"/>
  <c r="H237" i="1"/>
  <c r="I237" i="1"/>
  <c r="E237" i="1"/>
  <c r="F237" i="1"/>
  <c r="J237" i="1"/>
  <c r="N237" i="1"/>
  <c r="O237" i="1"/>
  <c r="T237" i="1"/>
  <c r="Y237" i="1"/>
  <c r="X238" i="1"/>
  <c r="Z238" i="1"/>
  <c r="P237" i="1"/>
  <c r="U237" i="1"/>
  <c r="S238" i="1"/>
  <c r="M237" i="1"/>
  <c r="B238" i="1"/>
  <c r="G238" i="1"/>
  <c r="H238" i="1"/>
  <c r="I238" i="1"/>
  <c r="E238" i="1"/>
  <c r="F238" i="1"/>
  <c r="J238" i="1"/>
  <c r="N238" i="1"/>
  <c r="O238" i="1"/>
  <c r="T238" i="1"/>
  <c r="Y238" i="1"/>
  <c r="X239" i="1"/>
  <c r="Z239" i="1"/>
  <c r="P238" i="1"/>
  <c r="U238" i="1"/>
  <c r="S239" i="1"/>
  <c r="M238" i="1"/>
  <c r="B239" i="1"/>
  <c r="G239" i="1"/>
  <c r="H239" i="1"/>
  <c r="I239" i="1"/>
  <c r="E239" i="1"/>
  <c r="F239" i="1"/>
  <c r="J239" i="1"/>
  <c r="N239" i="1"/>
  <c r="O239" i="1"/>
  <c r="T239" i="1"/>
  <c r="Y239" i="1"/>
  <c r="X240" i="1"/>
  <c r="Z240" i="1"/>
  <c r="P239" i="1"/>
  <c r="U239" i="1"/>
  <c r="S240" i="1"/>
  <c r="M239" i="1"/>
  <c r="B240" i="1"/>
  <c r="G240" i="1"/>
  <c r="H240" i="1"/>
  <c r="I240" i="1"/>
  <c r="E240" i="1"/>
  <c r="F240" i="1"/>
  <c r="J240" i="1"/>
  <c r="N240" i="1"/>
  <c r="O240" i="1"/>
  <c r="T240" i="1"/>
  <c r="Y240" i="1"/>
  <c r="X241" i="1"/>
  <c r="Z241" i="1"/>
  <c r="P240" i="1"/>
  <c r="U240" i="1"/>
  <c r="S241" i="1"/>
  <c r="M240" i="1"/>
  <c r="B241" i="1"/>
  <c r="G241" i="1"/>
  <c r="H241" i="1"/>
  <c r="I241" i="1"/>
  <c r="E241" i="1"/>
  <c r="F241" i="1"/>
  <c r="J241" i="1"/>
  <c r="N241" i="1"/>
  <c r="O241" i="1"/>
  <c r="T241" i="1"/>
  <c r="Y241" i="1"/>
  <c r="X242" i="1"/>
  <c r="Z242" i="1"/>
  <c r="P241" i="1"/>
  <c r="U241" i="1"/>
  <c r="S242" i="1"/>
  <c r="M241" i="1"/>
  <c r="B242" i="1"/>
  <c r="G242" i="1"/>
  <c r="H242" i="1"/>
  <c r="I242" i="1"/>
  <c r="E242" i="1"/>
  <c r="F242" i="1"/>
  <c r="J242" i="1"/>
  <c r="N242" i="1"/>
  <c r="O242" i="1"/>
  <c r="T242" i="1"/>
  <c r="Y242" i="1"/>
  <c r="X243" i="1"/>
  <c r="Z243" i="1"/>
  <c r="P242" i="1"/>
  <c r="U242" i="1"/>
  <c r="S243" i="1"/>
  <c r="M242" i="1"/>
  <c r="B243" i="1"/>
  <c r="G243" i="1"/>
  <c r="H243" i="1"/>
  <c r="I243" i="1"/>
  <c r="E243" i="1"/>
  <c r="F243" i="1"/>
  <c r="J243" i="1"/>
  <c r="N243" i="1"/>
  <c r="O243" i="1"/>
  <c r="T243" i="1"/>
  <c r="Y243" i="1"/>
  <c r="X244" i="1"/>
  <c r="Z244" i="1"/>
  <c r="P243" i="1"/>
  <c r="U243" i="1"/>
  <c r="S244" i="1"/>
  <c r="M243" i="1"/>
  <c r="B244" i="1"/>
  <c r="G244" i="1"/>
  <c r="H244" i="1"/>
  <c r="I244" i="1"/>
  <c r="E244" i="1"/>
  <c r="F244" i="1"/>
  <c r="J244" i="1"/>
  <c r="N244" i="1"/>
  <c r="O244" i="1"/>
  <c r="T244" i="1"/>
  <c r="Y244" i="1"/>
  <c r="X245" i="1"/>
  <c r="Z245" i="1"/>
  <c r="P244" i="1"/>
  <c r="U244" i="1"/>
  <c r="S245" i="1"/>
  <c r="M244" i="1"/>
  <c r="B245" i="1"/>
  <c r="G245" i="1"/>
  <c r="H245" i="1"/>
  <c r="I245" i="1"/>
  <c r="E245" i="1"/>
  <c r="F245" i="1"/>
  <c r="J245" i="1"/>
  <c r="N245" i="1"/>
  <c r="O245" i="1"/>
  <c r="T245" i="1"/>
  <c r="Y245" i="1"/>
  <c r="X246" i="1"/>
  <c r="Z246" i="1"/>
  <c r="P245" i="1"/>
  <c r="U245" i="1"/>
  <c r="S246" i="1"/>
  <c r="M245" i="1"/>
  <c r="B246" i="1"/>
  <c r="G246" i="1"/>
  <c r="H246" i="1"/>
  <c r="I246" i="1"/>
  <c r="E246" i="1"/>
  <c r="F246" i="1"/>
  <c r="J246" i="1"/>
  <c r="N246" i="1"/>
  <c r="O246" i="1"/>
  <c r="T246" i="1"/>
  <c r="Y246" i="1"/>
  <c r="X247" i="1"/>
  <c r="Z247" i="1"/>
  <c r="P246" i="1"/>
  <c r="U246" i="1"/>
  <c r="S247" i="1"/>
  <c r="M246" i="1"/>
  <c r="B247" i="1"/>
  <c r="G247" i="1"/>
  <c r="H247" i="1"/>
  <c r="I247" i="1"/>
  <c r="E247" i="1"/>
  <c r="F247" i="1"/>
  <c r="J247" i="1"/>
  <c r="N247" i="1"/>
  <c r="O247" i="1"/>
  <c r="T247" i="1"/>
  <c r="Y247" i="1"/>
  <c r="X248" i="1"/>
  <c r="Z248" i="1"/>
  <c r="P247" i="1"/>
  <c r="U247" i="1"/>
  <c r="S248" i="1"/>
  <c r="M247" i="1"/>
  <c r="B248" i="1"/>
  <c r="G248" i="1"/>
  <c r="H248" i="1"/>
  <c r="I248" i="1"/>
  <c r="E248" i="1"/>
  <c r="F248" i="1"/>
  <c r="J248" i="1"/>
  <c r="N248" i="1"/>
  <c r="O248" i="1"/>
  <c r="T248" i="1"/>
  <c r="Y248" i="1"/>
  <c r="X249" i="1"/>
  <c r="Z249" i="1"/>
  <c r="P248" i="1"/>
  <c r="U248" i="1"/>
  <c r="S249" i="1"/>
  <c r="M248" i="1"/>
  <c r="B249" i="1"/>
  <c r="G249" i="1"/>
  <c r="H249" i="1"/>
  <c r="I249" i="1"/>
  <c r="E249" i="1"/>
  <c r="F249" i="1"/>
  <c r="J249" i="1"/>
  <c r="N249" i="1"/>
  <c r="O249" i="1"/>
  <c r="T249" i="1"/>
  <c r="Y249" i="1"/>
  <c r="X250" i="1"/>
  <c r="Z250" i="1"/>
  <c r="P249" i="1"/>
  <c r="U249" i="1"/>
  <c r="S250" i="1"/>
  <c r="M249" i="1"/>
  <c r="B250" i="1"/>
  <c r="G250" i="1"/>
  <c r="H250" i="1"/>
  <c r="I250" i="1"/>
  <c r="E250" i="1"/>
  <c r="F250" i="1"/>
  <c r="J250" i="1"/>
  <c r="N250" i="1"/>
  <c r="O250" i="1"/>
  <c r="T250" i="1"/>
  <c r="Y250" i="1"/>
  <c r="X251" i="1"/>
  <c r="Z251" i="1"/>
  <c r="P250" i="1"/>
  <c r="U250" i="1"/>
  <c r="S251" i="1"/>
  <c r="M250" i="1"/>
  <c r="B251" i="1"/>
  <c r="G251" i="1"/>
  <c r="H251" i="1"/>
  <c r="I251" i="1"/>
  <c r="E251" i="1"/>
  <c r="F251" i="1"/>
  <c r="J251" i="1"/>
  <c r="N251" i="1"/>
  <c r="O251" i="1"/>
  <c r="T251" i="1"/>
  <c r="Y251" i="1"/>
  <c r="X252" i="1"/>
  <c r="Z252" i="1"/>
  <c r="P251" i="1"/>
  <c r="U251" i="1"/>
  <c r="S252" i="1"/>
  <c r="M251" i="1"/>
  <c r="B252" i="1"/>
  <c r="G252" i="1"/>
  <c r="H252" i="1"/>
  <c r="I252" i="1"/>
  <c r="E252" i="1"/>
  <c r="F252" i="1"/>
  <c r="J252" i="1"/>
  <c r="N252" i="1"/>
  <c r="O252" i="1"/>
  <c r="T252" i="1"/>
  <c r="Y252" i="1"/>
  <c r="X253" i="1"/>
  <c r="Z253" i="1"/>
  <c r="P252" i="1"/>
  <c r="U252" i="1"/>
  <c r="S253" i="1"/>
  <c r="M252" i="1"/>
  <c r="B253" i="1"/>
  <c r="G253" i="1"/>
  <c r="H253" i="1"/>
  <c r="I253" i="1"/>
  <c r="E253" i="1"/>
  <c r="F253" i="1"/>
  <c r="J253" i="1"/>
  <c r="N253" i="1"/>
  <c r="O253" i="1"/>
  <c r="T253" i="1"/>
  <c r="Y253" i="1"/>
  <c r="X254" i="1"/>
  <c r="Z254" i="1"/>
  <c r="P253" i="1"/>
  <c r="U253" i="1"/>
  <c r="S254" i="1"/>
  <c r="M253" i="1"/>
  <c r="B254" i="1"/>
  <c r="G254" i="1"/>
  <c r="H254" i="1"/>
  <c r="I254" i="1"/>
  <c r="E254" i="1"/>
  <c r="F254" i="1"/>
  <c r="J254" i="1"/>
  <c r="N254" i="1"/>
  <c r="O254" i="1"/>
  <c r="T254" i="1"/>
  <c r="Y254" i="1"/>
  <c r="X255" i="1"/>
  <c r="Z255" i="1"/>
  <c r="P254" i="1"/>
  <c r="U254" i="1"/>
  <c r="S255" i="1"/>
  <c r="M254" i="1"/>
  <c r="B255" i="1"/>
  <c r="G255" i="1"/>
  <c r="H255" i="1"/>
  <c r="I255" i="1"/>
  <c r="E255" i="1"/>
  <c r="F255" i="1"/>
  <c r="J255" i="1"/>
  <c r="N255" i="1"/>
  <c r="O255" i="1"/>
  <c r="T255" i="1"/>
  <c r="Y255" i="1"/>
  <c r="X256" i="1"/>
  <c r="Z256" i="1"/>
  <c r="P255" i="1"/>
  <c r="U255" i="1"/>
  <c r="S256" i="1"/>
  <c r="M255" i="1"/>
  <c r="B256" i="1"/>
  <c r="G256" i="1"/>
  <c r="H256" i="1"/>
  <c r="I256" i="1"/>
  <c r="E256" i="1"/>
  <c r="F256" i="1"/>
  <c r="J256" i="1"/>
  <c r="N256" i="1"/>
  <c r="O256" i="1"/>
  <c r="T256" i="1"/>
  <c r="Y256" i="1"/>
  <c r="X257" i="1"/>
  <c r="Z257" i="1"/>
  <c r="P256" i="1"/>
  <c r="U256" i="1"/>
  <c r="S257" i="1"/>
  <c r="M256" i="1"/>
  <c r="B257" i="1"/>
  <c r="G257" i="1"/>
  <c r="H257" i="1"/>
  <c r="I257" i="1"/>
  <c r="E257" i="1"/>
  <c r="F257" i="1"/>
  <c r="J257" i="1"/>
  <c r="N257" i="1"/>
  <c r="O257" i="1"/>
  <c r="T257" i="1"/>
  <c r="Y257" i="1"/>
  <c r="X258" i="1"/>
  <c r="Z258" i="1"/>
  <c r="P257" i="1"/>
  <c r="U257" i="1"/>
  <c r="S258" i="1"/>
  <c r="M257" i="1"/>
  <c r="B258" i="1"/>
  <c r="G258" i="1"/>
  <c r="H258" i="1"/>
  <c r="I258" i="1"/>
  <c r="E258" i="1"/>
  <c r="F258" i="1"/>
  <c r="J258" i="1"/>
  <c r="N258" i="1"/>
  <c r="O258" i="1"/>
  <c r="T258" i="1"/>
  <c r="Y258" i="1"/>
  <c r="X259" i="1"/>
  <c r="Z259" i="1"/>
  <c r="P258" i="1"/>
  <c r="U258" i="1"/>
  <c r="S259" i="1"/>
  <c r="M258" i="1"/>
  <c r="B259" i="1"/>
  <c r="G259" i="1"/>
  <c r="H259" i="1"/>
  <c r="I259" i="1"/>
  <c r="E259" i="1"/>
  <c r="F259" i="1"/>
  <c r="J259" i="1"/>
  <c r="N259" i="1"/>
  <c r="O259" i="1"/>
  <c r="T259" i="1"/>
  <c r="Y259" i="1"/>
  <c r="X260" i="1"/>
  <c r="Z260" i="1"/>
  <c r="P259" i="1"/>
  <c r="U259" i="1"/>
  <c r="S260" i="1"/>
  <c r="M259" i="1"/>
  <c r="B260" i="1"/>
  <c r="G260" i="1"/>
  <c r="H260" i="1"/>
  <c r="I260" i="1"/>
  <c r="E260" i="1"/>
  <c r="F260" i="1"/>
  <c r="J260" i="1"/>
  <c r="N260" i="1"/>
  <c r="O260" i="1"/>
  <c r="T260" i="1"/>
  <c r="Y260" i="1"/>
  <c r="X261" i="1"/>
  <c r="Z261" i="1"/>
  <c r="P260" i="1"/>
  <c r="U260" i="1"/>
  <c r="S261" i="1"/>
  <c r="M260" i="1"/>
  <c r="B261" i="1"/>
  <c r="G261" i="1"/>
  <c r="H261" i="1"/>
  <c r="I261" i="1"/>
  <c r="E261" i="1"/>
  <c r="F261" i="1"/>
  <c r="J261" i="1"/>
  <c r="N261" i="1"/>
  <c r="O261" i="1"/>
  <c r="T261" i="1"/>
  <c r="Y261" i="1"/>
  <c r="X262" i="1"/>
  <c r="Z262" i="1"/>
  <c r="P261" i="1"/>
  <c r="U261" i="1"/>
  <c r="S262" i="1"/>
  <c r="M261" i="1"/>
  <c r="B262" i="1"/>
  <c r="G262" i="1"/>
  <c r="H262" i="1"/>
  <c r="I262" i="1"/>
  <c r="E262" i="1"/>
  <c r="F262" i="1"/>
  <c r="J262" i="1"/>
  <c r="N262" i="1"/>
  <c r="O262" i="1"/>
  <c r="T262" i="1"/>
  <c r="Y262" i="1"/>
  <c r="X263" i="1"/>
  <c r="Z263" i="1"/>
  <c r="P262" i="1"/>
  <c r="U262" i="1"/>
  <c r="S263" i="1"/>
  <c r="M262" i="1"/>
  <c r="B263" i="1"/>
  <c r="G263" i="1"/>
  <c r="H263" i="1"/>
  <c r="I263" i="1"/>
  <c r="E263" i="1"/>
  <c r="F263" i="1"/>
  <c r="J263" i="1"/>
  <c r="N263" i="1"/>
  <c r="O263" i="1"/>
  <c r="T263" i="1"/>
  <c r="Y263" i="1"/>
  <c r="X264" i="1"/>
  <c r="Z264" i="1"/>
  <c r="P263" i="1"/>
  <c r="U263" i="1"/>
  <c r="S264" i="1"/>
  <c r="M263" i="1"/>
  <c r="B264" i="1"/>
  <c r="G264" i="1"/>
  <c r="H264" i="1"/>
  <c r="I264" i="1"/>
  <c r="E264" i="1"/>
  <c r="F264" i="1"/>
  <c r="J264" i="1"/>
  <c r="N264" i="1"/>
  <c r="O264" i="1"/>
  <c r="T264" i="1"/>
  <c r="Y264" i="1"/>
  <c r="X265" i="1"/>
  <c r="Z265" i="1"/>
  <c r="P264" i="1"/>
  <c r="U264" i="1"/>
  <c r="S265" i="1"/>
  <c r="M264" i="1"/>
  <c r="B265" i="1"/>
  <c r="G265" i="1"/>
  <c r="H265" i="1"/>
  <c r="I265" i="1"/>
  <c r="E265" i="1"/>
  <c r="F265" i="1"/>
  <c r="J265" i="1"/>
  <c r="N265" i="1"/>
  <c r="O265" i="1"/>
  <c r="T265" i="1"/>
  <c r="Y265" i="1"/>
  <c r="X266" i="1"/>
  <c r="Z266" i="1"/>
  <c r="P265" i="1"/>
  <c r="U265" i="1"/>
  <c r="S266" i="1"/>
  <c r="M265" i="1"/>
  <c r="B266" i="1"/>
  <c r="G266" i="1"/>
  <c r="H266" i="1"/>
  <c r="I266" i="1"/>
  <c r="E266" i="1"/>
  <c r="F266" i="1"/>
  <c r="J266" i="1"/>
  <c r="N266" i="1"/>
  <c r="O266" i="1"/>
  <c r="T266" i="1"/>
  <c r="Y266" i="1"/>
  <c r="X267" i="1"/>
  <c r="Z267" i="1"/>
  <c r="P266" i="1"/>
  <c r="U266" i="1"/>
  <c r="S267" i="1"/>
  <c r="M266" i="1"/>
  <c r="B267" i="1"/>
  <c r="G267" i="1"/>
  <c r="H267" i="1"/>
  <c r="I267" i="1"/>
  <c r="E267" i="1"/>
  <c r="F267" i="1"/>
  <c r="J267" i="1"/>
  <c r="N267" i="1"/>
  <c r="O267" i="1"/>
  <c r="T267" i="1"/>
  <c r="Y267" i="1"/>
  <c r="X268" i="1"/>
  <c r="Z268" i="1"/>
  <c r="P267" i="1"/>
  <c r="U267" i="1"/>
  <c r="S268" i="1"/>
  <c r="M267" i="1"/>
  <c r="B268" i="1"/>
  <c r="G268" i="1"/>
  <c r="H268" i="1"/>
  <c r="I268" i="1"/>
  <c r="E268" i="1"/>
  <c r="F268" i="1"/>
  <c r="J268" i="1"/>
  <c r="N268" i="1"/>
  <c r="O268" i="1"/>
  <c r="T268" i="1"/>
  <c r="Y268" i="1"/>
  <c r="X269" i="1"/>
  <c r="Z269" i="1"/>
  <c r="P268" i="1"/>
  <c r="U268" i="1"/>
  <c r="S269" i="1"/>
  <c r="M268" i="1"/>
  <c r="B269" i="1"/>
  <c r="G269" i="1"/>
  <c r="H269" i="1"/>
  <c r="I269" i="1"/>
  <c r="E269" i="1"/>
  <c r="F269" i="1"/>
  <c r="J269" i="1"/>
  <c r="N269" i="1"/>
  <c r="O269" i="1"/>
  <c r="T269" i="1"/>
  <c r="Y269" i="1"/>
  <c r="X270" i="1"/>
  <c r="Z270" i="1"/>
  <c r="P269" i="1"/>
  <c r="U269" i="1"/>
  <c r="S270" i="1"/>
  <c r="M269" i="1"/>
  <c r="B270" i="1"/>
  <c r="G270" i="1"/>
  <c r="H270" i="1"/>
  <c r="I270" i="1"/>
  <c r="E270" i="1"/>
  <c r="F270" i="1"/>
  <c r="J270" i="1"/>
  <c r="N270" i="1"/>
  <c r="O270" i="1"/>
  <c r="T270" i="1"/>
  <c r="Y270" i="1"/>
  <c r="X271" i="1"/>
  <c r="Z271" i="1"/>
  <c r="P270" i="1"/>
  <c r="U270" i="1"/>
  <c r="S271" i="1"/>
  <c r="M270" i="1"/>
  <c r="B271" i="1"/>
  <c r="G271" i="1"/>
  <c r="H271" i="1"/>
  <c r="I271" i="1"/>
  <c r="E271" i="1"/>
  <c r="F271" i="1"/>
  <c r="J271" i="1"/>
  <c r="N271" i="1"/>
  <c r="O271" i="1"/>
  <c r="T271" i="1"/>
  <c r="Y271" i="1"/>
  <c r="X272" i="1"/>
  <c r="Z272" i="1"/>
  <c r="P271" i="1"/>
  <c r="U271" i="1"/>
  <c r="S272" i="1"/>
  <c r="M271" i="1"/>
  <c r="B272" i="1"/>
  <c r="G272" i="1"/>
  <c r="H272" i="1"/>
  <c r="I272" i="1"/>
  <c r="E272" i="1"/>
  <c r="F272" i="1"/>
  <c r="J272" i="1"/>
  <c r="N272" i="1"/>
  <c r="O272" i="1"/>
  <c r="T272" i="1"/>
  <c r="Y272" i="1"/>
  <c r="X273" i="1"/>
  <c r="Z273" i="1"/>
  <c r="P272" i="1"/>
  <c r="U272" i="1"/>
  <c r="S273" i="1"/>
  <c r="M272" i="1"/>
  <c r="B273" i="1"/>
  <c r="G273" i="1"/>
  <c r="H273" i="1"/>
  <c r="I273" i="1"/>
  <c r="E273" i="1"/>
  <c r="F273" i="1"/>
  <c r="J273" i="1"/>
  <c r="N273" i="1"/>
  <c r="O273" i="1"/>
  <c r="T273" i="1"/>
  <c r="Y273" i="1"/>
  <c r="X274" i="1"/>
  <c r="Z274" i="1"/>
  <c r="P273" i="1"/>
  <c r="U273" i="1"/>
  <c r="S274" i="1"/>
  <c r="M273" i="1"/>
  <c r="B274" i="1"/>
  <c r="G274" i="1"/>
  <c r="H274" i="1"/>
  <c r="I274" i="1"/>
  <c r="E274" i="1"/>
  <c r="F274" i="1"/>
  <c r="J274" i="1"/>
  <c r="N274" i="1"/>
  <c r="O274" i="1"/>
  <c r="T274" i="1"/>
  <c r="Y274" i="1"/>
  <c r="X275" i="1"/>
  <c r="Z275" i="1"/>
  <c r="P274" i="1"/>
  <c r="U274" i="1"/>
  <c r="S275" i="1"/>
  <c r="M274" i="1"/>
  <c r="B275" i="1"/>
  <c r="G275" i="1"/>
  <c r="H275" i="1"/>
  <c r="I275" i="1"/>
  <c r="E275" i="1"/>
  <c r="F275" i="1"/>
  <c r="J275" i="1"/>
  <c r="N275" i="1"/>
  <c r="O275" i="1"/>
  <c r="T275" i="1"/>
  <c r="Y275" i="1"/>
  <c r="X276" i="1"/>
  <c r="Z276" i="1"/>
  <c r="P275" i="1"/>
  <c r="U275" i="1"/>
  <c r="S276" i="1"/>
  <c r="M275" i="1"/>
  <c r="B276" i="1"/>
  <c r="G276" i="1"/>
  <c r="H276" i="1"/>
  <c r="I276" i="1"/>
  <c r="E276" i="1"/>
  <c r="F276" i="1"/>
  <c r="J276" i="1"/>
  <c r="N276" i="1"/>
  <c r="O276" i="1"/>
  <c r="T276" i="1"/>
  <c r="Y276" i="1"/>
  <c r="X277" i="1"/>
  <c r="Z277" i="1"/>
  <c r="P276" i="1"/>
  <c r="U276" i="1"/>
  <c r="S277" i="1"/>
  <c r="M276" i="1"/>
  <c r="B277" i="1"/>
  <c r="G277" i="1"/>
  <c r="H277" i="1"/>
  <c r="I277" i="1"/>
  <c r="E277" i="1"/>
  <c r="F277" i="1"/>
  <c r="J277" i="1"/>
  <c r="N277" i="1"/>
  <c r="O277" i="1"/>
  <c r="T277" i="1"/>
  <c r="Y277" i="1"/>
  <c r="X278" i="1"/>
  <c r="Z278" i="1"/>
  <c r="P277" i="1"/>
  <c r="U277" i="1"/>
  <c r="S278" i="1"/>
  <c r="M277" i="1"/>
  <c r="B278" i="1"/>
  <c r="G278" i="1"/>
  <c r="H278" i="1"/>
  <c r="I278" i="1"/>
  <c r="E278" i="1"/>
  <c r="F278" i="1"/>
  <c r="J278" i="1"/>
  <c r="N278" i="1"/>
  <c r="O278" i="1"/>
  <c r="T278" i="1"/>
  <c r="Y278" i="1"/>
  <c r="X279" i="1"/>
  <c r="Z279" i="1"/>
  <c r="P278" i="1"/>
  <c r="U278" i="1"/>
  <c r="S279" i="1"/>
  <c r="M278" i="1"/>
  <c r="B279" i="1"/>
  <c r="G279" i="1"/>
  <c r="H279" i="1"/>
  <c r="I279" i="1"/>
  <c r="E279" i="1"/>
  <c r="F279" i="1"/>
  <c r="J279" i="1"/>
  <c r="N279" i="1"/>
  <c r="O279" i="1"/>
  <c r="T279" i="1"/>
  <c r="Y279" i="1"/>
  <c r="X280" i="1"/>
  <c r="Z280" i="1"/>
  <c r="P279" i="1"/>
  <c r="U279" i="1"/>
  <c r="S280" i="1"/>
  <c r="M279" i="1"/>
  <c r="B280" i="1"/>
  <c r="G280" i="1"/>
  <c r="H280" i="1"/>
  <c r="I280" i="1"/>
  <c r="E280" i="1"/>
  <c r="F280" i="1"/>
  <c r="J280" i="1"/>
  <c r="N280" i="1"/>
  <c r="O280" i="1"/>
  <c r="T280" i="1"/>
  <c r="Y280" i="1"/>
  <c r="X281" i="1"/>
  <c r="Z281" i="1"/>
  <c r="P280" i="1"/>
  <c r="U280" i="1"/>
  <c r="S281" i="1"/>
  <c r="M280" i="1"/>
  <c r="B281" i="1"/>
  <c r="G281" i="1"/>
  <c r="H281" i="1"/>
  <c r="I281" i="1"/>
  <c r="E281" i="1"/>
  <c r="F281" i="1"/>
  <c r="J281" i="1"/>
  <c r="N281" i="1"/>
  <c r="O281" i="1"/>
  <c r="T281" i="1"/>
  <c r="Y281" i="1"/>
  <c r="X282" i="1"/>
  <c r="Z282" i="1"/>
  <c r="P281" i="1"/>
  <c r="U281" i="1"/>
  <c r="S282" i="1"/>
  <c r="M281" i="1"/>
  <c r="B282" i="1"/>
  <c r="G282" i="1"/>
  <c r="H282" i="1"/>
  <c r="I282" i="1"/>
  <c r="E282" i="1"/>
  <c r="F282" i="1"/>
  <c r="J282" i="1"/>
  <c r="N282" i="1"/>
  <c r="O282" i="1"/>
  <c r="T282" i="1"/>
  <c r="Y282" i="1"/>
  <c r="X283" i="1"/>
  <c r="Z283" i="1"/>
  <c r="P282" i="1"/>
  <c r="U282" i="1"/>
  <c r="S283" i="1"/>
  <c r="M282" i="1"/>
  <c r="B283" i="1"/>
  <c r="G283" i="1"/>
  <c r="H283" i="1"/>
  <c r="I283" i="1"/>
  <c r="E283" i="1"/>
  <c r="F283" i="1"/>
  <c r="J283" i="1"/>
  <c r="N283" i="1"/>
  <c r="O283" i="1"/>
  <c r="T283" i="1"/>
  <c r="Y283" i="1"/>
  <c r="X284" i="1"/>
  <c r="Z284" i="1"/>
  <c r="P283" i="1"/>
  <c r="U283" i="1"/>
  <c r="S284" i="1"/>
  <c r="M283" i="1"/>
  <c r="B284" i="1"/>
  <c r="G284" i="1"/>
  <c r="H284" i="1"/>
  <c r="I284" i="1"/>
  <c r="E284" i="1"/>
  <c r="F284" i="1"/>
  <c r="J284" i="1"/>
  <c r="N284" i="1"/>
  <c r="O284" i="1"/>
  <c r="T284" i="1"/>
  <c r="Y284" i="1"/>
  <c r="X285" i="1"/>
  <c r="Z285" i="1"/>
  <c r="P284" i="1"/>
  <c r="U284" i="1"/>
  <c r="S285" i="1"/>
  <c r="M284" i="1"/>
  <c r="B285" i="1"/>
  <c r="G285" i="1"/>
  <c r="H285" i="1"/>
  <c r="I285" i="1"/>
  <c r="E285" i="1"/>
  <c r="F285" i="1"/>
  <c r="J285" i="1"/>
  <c r="N285" i="1"/>
  <c r="O285" i="1"/>
  <c r="T285" i="1"/>
  <c r="Y285" i="1"/>
  <c r="X286" i="1"/>
  <c r="Z286" i="1"/>
  <c r="P285" i="1"/>
  <c r="U285" i="1"/>
  <c r="S286" i="1"/>
  <c r="M285" i="1"/>
  <c r="B286" i="1"/>
  <c r="G286" i="1"/>
  <c r="H286" i="1"/>
  <c r="I286" i="1"/>
  <c r="E286" i="1"/>
  <c r="F286" i="1"/>
  <c r="J286" i="1"/>
  <c r="N286" i="1"/>
  <c r="O286" i="1"/>
  <c r="T286" i="1"/>
  <c r="Y286" i="1"/>
  <c r="X287" i="1"/>
  <c r="Z287" i="1"/>
  <c r="P286" i="1"/>
  <c r="U286" i="1"/>
  <c r="S287" i="1"/>
  <c r="M286" i="1"/>
  <c r="B287" i="1"/>
  <c r="G287" i="1"/>
  <c r="H287" i="1"/>
  <c r="I287" i="1"/>
  <c r="E287" i="1"/>
  <c r="F287" i="1"/>
  <c r="J287" i="1"/>
  <c r="N287" i="1"/>
  <c r="O287" i="1"/>
  <c r="T287" i="1"/>
  <c r="Y287" i="1"/>
  <c r="X288" i="1"/>
  <c r="Z288" i="1"/>
  <c r="P287" i="1"/>
  <c r="U287" i="1"/>
  <c r="S288" i="1"/>
  <c r="M287" i="1"/>
  <c r="B288" i="1"/>
  <c r="G288" i="1"/>
  <c r="H288" i="1"/>
  <c r="I288" i="1"/>
  <c r="E288" i="1"/>
  <c r="F288" i="1"/>
  <c r="J288" i="1"/>
  <c r="N288" i="1"/>
  <c r="O288" i="1"/>
  <c r="T288" i="1"/>
  <c r="Y288" i="1"/>
  <c r="X289" i="1"/>
  <c r="Z289" i="1"/>
  <c r="P288" i="1"/>
  <c r="U288" i="1"/>
  <c r="S289" i="1"/>
  <c r="M288" i="1"/>
  <c r="B289" i="1"/>
  <c r="G289" i="1"/>
  <c r="H289" i="1"/>
  <c r="I289" i="1"/>
  <c r="E289" i="1"/>
  <c r="F289" i="1"/>
  <c r="J289" i="1"/>
  <c r="N289" i="1"/>
  <c r="O289" i="1"/>
  <c r="T289" i="1"/>
  <c r="Y289" i="1"/>
  <c r="X290" i="1"/>
  <c r="Z290" i="1"/>
  <c r="P289" i="1"/>
  <c r="U289" i="1"/>
  <c r="S290" i="1"/>
  <c r="M289" i="1"/>
  <c r="B290" i="1"/>
  <c r="G290" i="1"/>
  <c r="H290" i="1"/>
  <c r="I290" i="1"/>
  <c r="E290" i="1"/>
  <c r="F290" i="1"/>
  <c r="J290" i="1"/>
  <c r="N290" i="1"/>
  <c r="O290" i="1"/>
  <c r="T290" i="1"/>
  <c r="Y290" i="1"/>
  <c r="X291" i="1"/>
  <c r="Z291" i="1"/>
  <c r="P290" i="1"/>
  <c r="U290" i="1"/>
  <c r="S291" i="1"/>
  <c r="M290" i="1"/>
  <c r="B291" i="1"/>
  <c r="G291" i="1"/>
  <c r="H291" i="1"/>
  <c r="I291" i="1"/>
  <c r="E291" i="1"/>
  <c r="F291" i="1"/>
  <c r="J291" i="1"/>
  <c r="N291" i="1"/>
  <c r="O291" i="1"/>
  <c r="T291" i="1"/>
  <c r="Y291" i="1"/>
  <c r="X292" i="1"/>
  <c r="Z292" i="1"/>
  <c r="P291" i="1"/>
  <c r="U291" i="1"/>
  <c r="S292" i="1"/>
  <c r="M291" i="1"/>
  <c r="B292" i="1"/>
  <c r="G292" i="1"/>
  <c r="H292" i="1"/>
  <c r="I292" i="1"/>
  <c r="E292" i="1"/>
  <c r="F292" i="1"/>
  <c r="J292" i="1"/>
  <c r="N292" i="1"/>
  <c r="O292" i="1"/>
  <c r="T292" i="1"/>
  <c r="Y292" i="1"/>
  <c r="X293" i="1"/>
  <c r="Z293" i="1"/>
  <c r="P292" i="1"/>
  <c r="U292" i="1"/>
  <c r="S293" i="1"/>
  <c r="M292" i="1"/>
  <c r="B293" i="1"/>
  <c r="G293" i="1"/>
  <c r="H293" i="1"/>
  <c r="I293" i="1"/>
  <c r="E293" i="1"/>
  <c r="F293" i="1"/>
  <c r="J293" i="1"/>
  <c r="N293" i="1"/>
  <c r="O293" i="1"/>
  <c r="T293" i="1"/>
  <c r="Y293" i="1"/>
  <c r="X294" i="1"/>
  <c r="Z294" i="1"/>
  <c r="P293" i="1"/>
  <c r="U293" i="1"/>
  <c r="S294" i="1"/>
  <c r="M293" i="1"/>
  <c r="B294" i="1"/>
  <c r="G294" i="1"/>
  <c r="H294" i="1"/>
  <c r="I294" i="1"/>
  <c r="E294" i="1"/>
  <c r="F294" i="1"/>
  <c r="J294" i="1"/>
  <c r="N294" i="1"/>
  <c r="O294" i="1"/>
  <c r="T294" i="1"/>
  <c r="Y294" i="1"/>
  <c r="X295" i="1"/>
  <c r="Z295" i="1"/>
  <c r="P294" i="1"/>
  <c r="U294" i="1"/>
  <c r="S295" i="1"/>
  <c r="M294" i="1"/>
  <c r="B295" i="1"/>
  <c r="G295" i="1"/>
  <c r="H295" i="1"/>
  <c r="I295" i="1"/>
  <c r="E295" i="1"/>
  <c r="F295" i="1"/>
  <c r="J295" i="1"/>
  <c r="N295" i="1"/>
  <c r="O295" i="1"/>
  <c r="T295" i="1"/>
  <c r="Y295" i="1"/>
  <c r="X296" i="1"/>
  <c r="Z296" i="1"/>
  <c r="P295" i="1"/>
  <c r="U295" i="1"/>
  <c r="S296" i="1"/>
  <c r="M295" i="1"/>
  <c r="B296" i="1"/>
  <c r="G296" i="1"/>
  <c r="H296" i="1"/>
  <c r="I296" i="1"/>
  <c r="E296" i="1"/>
  <c r="F296" i="1"/>
  <c r="J296" i="1"/>
  <c r="N296" i="1"/>
  <c r="O296" i="1"/>
  <c r="T296" i="1"/>
  <c r="Y296" i="1"/>
  <c r="X297" i="1"/>
  <c r="Z297" i="1"/>
  <c r="P296" i="1"/>
  <c r="U296" i="1"/>
  <c r="S297" i="1"/>
  <c r="M296" i="1"/>
  <c r="B297" i="1"/>
  <c r="G297" i="1"/>
  <c r="H297" i="1"/>
  <c r="I297" i="1"/>
  <c r="E297" i="1"/>
  <c r="F297" i="1"/>
  <c r="J297" i="1"/>
  <c r="N297" i="1"/>
  <c r="O297" i="1"/>
  <c r="T297" i="1"/>
  <c r="Y297" i="1"/>
  <c r="X298" i="1"/>
  <c r="Z298" i="1"/>
  <c r="P297" i="1"/>
  <c r="U297" i="1"/>
  <c r="S298" i="1"/>
  <c r="M297" i="1"/>
  <c r="B298" i="1"/>
  <c r="G298" i="1"/>
  <c r="H298" i="1"/>
  <c r="I298" i="1"/>
  <c r="E298" i="1"/>
  <c r="F298" i="1"/>
  <c r="J298" i="1"/>
  <c r="N298" i="1"/>
  <c r="O298" i="1"/>
  <c r="T298" i="1"/>
  <c r="Y298" i="1"/>
  <c r="X299" i="1"/>
  <c r="Z299" i="1"/>
  <c r="P298" i="1"/>
  <c r="U298" i="1"/>
  <c r="S299" i="1"/>
  <c r="M298" i="1"/>
  <c r="B299" i="1"/>
  <c r="G299" i="1"/>
  <c r="H299" i="1"/>
  <c r="I299" i="1"/>
  <c r="E299" i="1"/>
  <c r="F299" i="1"/>
  <c r="J299" i="1"/>
  <c r="N299" i="1"/>
  <c r="O299" i="1"/>
  <c r="T299" i="1"/>
  <c r="Y299" i="1"/>
  <c r="X300" i="1"/>
  <c r="Z300" i="1"/>
  <c r="P299" i="1"/>
  <c r="U299" i="1"/>
  <c r="S300" i="1"/>
  <c r="M299" i="1"/>
  <c r="B300" i="1"/>
  <c r="G300" i="1"/>
  <c r="H300" i="1"/>
  <c r="I300" i="1"/>
  <c r="E300" i="1"/>
  <c r="F300" i="1"/>
  <c r="J300" i="1"/>
  <c r="N300" i="1"/>
  <c r="O300" i="1"/>
  <c r="T300" i="1"/>
  <c r="Y300" i="1"/>
  <c r="X301" i="1"/>
  <c r="Z301" i="1"/>
  <c r="P300" i="1"/>
  <c r="U300" i="1"/>
  <c r="S301" i="1"/>
  <c r="M300" i="1"/>
  <c r="B301" i="1"/>
  <c r="G301" i="1"/>
  <c r="H301" i="1"/>
  <c r="I301" i="1"/>
  <c r="E301" i="1"/>
  <c r="F301" i="1"/>
  <c r="J301" i="1"/>
  <c r="N301" i="1"/>
  <c r="O301" i="1"/>
  <c r="T301" i="1"/>
  <c r="Y301" i="1"/>
  <c r="X302" i="1"/>
  <c r="Z302" i="1"/>
  <c r="P301" i="1"/>
  <c r="U301" i="1"/>
  <c r="S302" i="1"/>
  <c r="M301" i="1"/>
  <c r="B302" i="1"/>
  <c r="G302" i="1"/>
  <c r="H302" i="1"/>
  <c r="I302" i="1"/>
  <c r="E302" i="1"/>
  <c r="F302" i="1"/>
  <c r="J302" i="1"/>
  <c r="N302" i="1"/>
  <c r="O302" i="1"/>
  <c r="T302" i="1"/>
  <c r="Y302" i="1"/>
  <c r="X303" i="1"/>
  <c r="Z303" i="1"/>
  <c r="P302" i="1"/>
  <c r="U302" i="1"/>
  <c r="S303" i="1"/>
  <c r="M302" i="1"/>
  <c r="B303" i="1"/>
  <c r="G303" i="1"/>
  <c r="H303" i="1"/>
  <c r="I303" i="1"/>
  <c r="E303" i="1"/>
  <c r="F303" i="1"/>
  <c r="J303" i="1"/>
  <c r="N303" i="1"/>
  <c r="O303" i="1"/>
  <c r="T303" i="1"/>
  <c r="Y303" i="1"/>
  <c r="X304" i="1"/>
  <c r="Z304" i="1"/>
  <c r="P303" i="1"/>
  <c r="U303" i="1"/>
  <c r="S304" i="1"/>
  <c r="M303" i="1"/>
  <c r="B304" i="1"/>
  <c r="G304" i="1"/>
  <c r="H304" i="1"/>
  <c r="I304" i="1"/>
  <c r="E304" i="1"/>
  <c r="F304" i="1"/>
  <c r="J304" i="1"/>
  <c r="N304" i="1"/>
  <c r="O304" i="1"/>
  <c r="T304" i="1"/>
  <c r="Y304" i="1"/>
  <c r="X305" i="1"/>
  <c r="Z305" i="1"/>
  <c r="P304" i="1"/>
  <c r="U304" i="1"/>
  <c r="S305" i="1"/>
  <c r="M304" i="1"/>
  <c r="B305" i="1"/>
  <c r="G305" i="1"/>
  <c r="H305" i="1"/>
  <c r="I305" i="1"/>
  <c r="E305" i="1"/>
  <c r="F305" i="1"/>
  <c r="J305" i="1"/>
  <c r="N305" i="1"/>
  <c r="O305" i="1"/>
  <c r="T305" i="1"/>
  <c r="Y305" i="1"/>
  <c r="X306" i="1"/>
  <c r="Z306" i="1"/>
  <c r="P305" i="1"/>
  <c r="U305" i="1"/>
  <c r="S306" i="1"/>
  <c r="M305" i="1"/>
  <c r="B306" i="1"/>
  <c r="G306" i="1"/>
  <c r="H306" i="1"/>
  <c r="I306" i="1"/>
  <c r="E306" i="1"/>
  <c r="F306" i="1"/>
  <c r="J306" i="1"/>
  <c r="N306" i="1"/>
  <c r="O306" i="1"/>
  <c r="T306" i="1"/>
  <c r="Y306" i="1"/>
  <c r="X307" i="1"/>
  <c r="Z307" i="1"/>
  <c r="P306" i="1"/>
  <c r="U306" i="1"/>
  <c r="S307" i="1"/>
  <c r="M306" i="1"/>
  <c r="B307" i="1"/>
  <c r="G307" i="1"/>
  <c r="H307" i="1"/>
  <c r="I307" i="1"/>
  <c r="E307" i="1"/>
  <c r="F307" i="1"/>
  <c r="J307" i="1"/>
  <c r="N307" i="1"/>
  <c r="O307" i="1"/>
  <c r="T307" i="1"/>
  <c r="Y307" i="1"/>
  <c r="X308" i="1"/>
  <c r="Z308" i="1"/>
  <c r="P307" i="1"/>
  <c r="U307" i="1"/>
  <c r="S308" i="1"/>
  <c r="M307" i="1"/>
  <c r="B308" i="1"/>
  <c r="G308" i="1"/>
  <c r="H308" i="1"/>
  <c r="I308" i="1"/>
  <c r="E308" i="1"/>
  <c r="F308" i="1"/>
  <c r="J308" i="1"/>
  <c r="N308" i="1"/>
  <c r="O308" i="1"/>
  <c r="T308" i="1"/>
  <c r="Y308" i="1"/>
  <c r="X309" i="1"/>
  <c r="Z309" i="1"/>
  <c r="P308" i="1"/>
  <c r="U308" i="1"/>
  <c r="S309" i="1"/>
  <c r="M308" i="1"/>
  <c r="B309" i="1"/>
  <c r="G309" i="1"/>
  <c r="H309" i="1"/>
  <c r="I309" i="1"/>
  <c r="E309" i="1"/>
  <c r="F309" i="1"/>
  <c r="J309" i="1"/>
  <c r="N309" i="1"/>
  <c r="O309" i="1"/>
  <c r="T309" i="1"/>
  <c r="Y309" i="1"/>
  <c r="X310" i="1"/>
  <c r="Z310" i="1"/>
  <c r="P309" i="1"/>
  <c r="U309" i="1"/>
  <c r="S310" i="1"/>
  <c r="M309" i="1"/>
  <c r="B310" i="1"/>
  <c r="G310" i="1"/>
  <c r="H310" i="1"/>
  <c r="I310" i="1"/>
  <c r="E310" i="1"/>
  <c r="F310" i="1"/>
  <c r="J310" i="1"/>
  <c r="N310" i="1"/>
  <c r="O310" i="1"/>
  <c r="T310" i="1"/>
  <c r="Y310" i="1"/>
  <c r="X311" i="1"/>
  <c r="Z311" i="1"/>
  <c r="P310" i="1"/>
  <c r="U310" i="1"/>
  <c r="S311" i="1"/>
  <c r="M310" i="1"/>
  <c r="B311" i="1"/>
  <c r="G311" i="1"/>
  <c r="H311" i="1"/>
  <c r="I311" i="1"/>
  <c r="E311" i="1"/>
  <c r="F311" i="1"/>
  <c r="J311" i="1"/>
  <c r="N311" i="1"/>
  <c r="O311" i="1"/>
  <c r="T311" i="1"/>
  <c r="Y311" i="1"/>
  <c r="X312" i="1"/>
  <c r="Z312" i="1"/>
  <c r="P311" i="1"/>
  <c r="U311" i="1"/>
  <c r="S312" i="1"/>
  <c r="M311" i="1"/>
  <c r="B312" i="1"/>
  <c r="G312" i="1"/>
  <c r="H312" i="1"/>
  <c r="I312" i="1"/>
  <c r="E312" i="1"/>
  <c r="F312" i="1"/>
  <c r="J312" i="1"/>
  <c r="N312" i="1"/>
  <c r="O312" i="1"/>
  <c r="T312" i="1"/>
  <c r="Y312" i="1"/>
  <c r="X313" i="1"/>
  <c r="Z313" i="1"/>
  <c r="P312" i="1"/>
  <c r="U312" i="1"/>
  <c r="S313" i="1"/>
  <c r="M312" i="1"/>
  <c r="B313" i="1"/>
  <c r="G313" i="1"/>
  <c r="H313" i="1"/>
  <c r="I313" i="1"/>
  <c r="E313" i="1"/>
  <c r="F313" i="1"/>
  <c r="J313" i="1"/>
  <c r="N313" i="1"/>
  <c r="O313" i="1"/>
  <c r="T313" i="1"/>
  <c r="Y313" i="1"/>
  <c r="X314" i="1"/>
  <c r="Z314" i="1"/>
  <c r="P313" i="1"/>
  <c r="U313" i="1"/>
  <c r="S314" i="1"/>
  <c r="M313" i="1"/>
  <c r="B314" i="1"/>
  <c r="G314" i="1"/>
  <c r="H314" i="1"/>
  <c r="I314" i="1"/>
  <c r="E314" i="1"/>
  <c r="F314" i="1"/>
  <c r="J314" i="1"/>
  <c r="N314" i="1"/>
  <c r="O314" i="1"/>
  <c r="T314" i="1"/>
  <c r="Y314" i="1"/>
  <c r="X315" i="1"/>
  <c r="Z315" i="1"/>
  <c r="P314" i="1"/>
  <c r="U314" i="1"/>
  <c r="S315" i="1"/>
  <c r="M314" i="1"/>
  <c r="B315" i="1"/>
  <c r="G315" i="1"/>
  <c r="H315" i="1"/>
  <c r="I315" i="1"/>
  <c r="E315" i="1"/>
  <c r="F315" i="1"/>
  <c r="J315" i="1"/>
  <c r="N315" i="1"/>
  <c r="O315" i="1"/>
  <c r="T315" i="1"/>
  <c r="Y315" i="1"/>
  <c r="X316" i="1"/>
  <c r="Z316" i="1"/>
  <c r="P315" i="1"/>
  <c r="U315" i="1"/>
  <c r="S316" i="1"/>
  <c r="M315" i="1"/>
  <c r="B316" i="1"/>
  <c r="G316" i="1"/>
  <c r="H316" i="1"/>
  <c r="I316" i="1"/>
  <c r="E316" i="1"/>
  <c r="F316" i="1"/>
  <c r="J316" i="1"/>
  <c r="N316" i="1"/>
  <c r="O316" i="1"/>
  <c r="T316" i="1"/>
  <c r="Y316" i="1"/>
  <c r="X317" i="1"/>
  <c r="Z317" i="1"/>
  <c r="P316" i="1"/>
  <c r="U316" i="1"/>
  <c r="S317" i="1"/>
  <c r="M316" i="1"/>
  <c r="B317" i="1"/>
  <c r="G317" i="1"/>
  <c r="H317" i="1"/>
  <c r="I317" i="1"/>
  <c r="E317" i="1"/>
  <c r="F317" i="1"/>
  <c r="J317" i="1"/>
  <c r="N317" i="1"/>
  <c r="O317" i="1"/>
  <c r="T317" i="1"/>
  <c r="Y317" i="1"/>
  <c r="X318" i="1"/>
  <c r="Z318" i="1"/>
  <c r="P317" i="1"/>
  <c r="U317" i="1"/>
  <c r="S318" i="1"/>
  <c r="M317" i="1"/>
  <c r="B318" i="1"/>
  <c r="G318" i="1"/>
  <c r="H318" i="1"/>
  <c r="I318" i="1"/>
  <c r="E318" i="1"/>
  <c r="F318" i="1"/>
  <c r="J318" i="1"/>
  <c r="N318" i="1"/>
  <c r="O318" i="1"/>
  <c r="T318" i="1"/>
  <c r="Y318" i="1"/>
  <c r="X319" i="1"/>
  <c r="Z319" i="1"/>
  <c r="P318" i="1"/>
  <c r="U318" i="1"/>
  <c r="S319" i="1"/>
  <c r="M318" i="1"/>
  <c r="B319" i="1"/>
  <c r="G319" i="1"/>
  <c r="H319" i="1"/>
  <c r="I319" i="1"/>
  <c r="E319" i="1"/>
  <c r="F319" i="1"/>
  <c r="J319" i="1"/>
  <c r="N319" i="1"/>
  <c r="O319" i="1"/>
  <c r="T319" i="1"/>
  <c r="Y319" i="1"/>
  <c r="X320" i="1"/>
  <c r="Z320" i="1"/>
  <c r="P319" i="1"/>
  <c r="U319" i="1"/>
  <c r="S320" i="1"/>
  <c r="M319" i="1"/>
  <c r="B320" i="1"/>
  <c r="G320" i="1"/>
  <c r="H320" i="1"/>
  <c r="I320" i="1"/>
  <c r="E320" i="1"/>
  <c r="F320" i="1"/>
  <c r="J320" i="1"/>
  <c r="N320" i="1"/>
  <c r="O320" i="1"/>
  <c r="T320" i="1"/>
  <c r="Y320" i="1"/>
  <c r="X321" i="1"/>
  <c r="Z321" i="1"/>
  <c r="P320" i="1"/>
  <c r="U320" i="1"/>
  <c r="S321" i="1"/>
  <c r="M320" i="1"/>
  <c r="B321" i="1"/>
  <c r="G321" i="1"/>
  <c r="H321" i="1"/>
  <c r="I321" i="1"/>
  <c r="E321" i="1"/>
  <c r="F321" i="1"/>
  <c r="J321" i="1"/>
  <c r="N321" i="1"/>
  <c r="O321" i="1"/>
  <c r="T321" i="1"/>
  <c r="Y321" i="1"/>
  <c r="X322" i="1"/>
  <c r="Z322" i="1"/>
  <c r="P321" i="1"/>
  <c r="U321" i="1"/>
  <c r="S322" i="1"/>
  <c r="M321" i="1"/>
  <c r="B322" i="1"/>
  <c r="G322" i="1"/>
  <c r="H322" i="1"/>
  <c r="I322" i="1"/>
  <c r="E322" i="1"/>
  <c r="F322" i="1"/>
  <c r="J322" i="1"/>
  <c r="N322" i="1"/>
  <c r="O322" i="1"/>
  <c r="T322" i="1"/>
  <c r="Y322" i="1"/>
  <c r="X323" i="1"/>
  <c r="Z323" i="1"/>
  <c r="P322" i="1"/>
  <c r="U322" i="1"/>
  <c r="S323" i="1"/>
  <c r="M322" i="1"/>
  <c r="B323" i="1"/>
  <c r="G323" i="1"/>
  <c r="H323" i="1"/>
  <c r="I323" i="1"/>
  <c r="E323" i="1"/>
  <c r="F323" i="1"/>
  <c r="J323" i="1"/>
  <c r="N323" i="1"/>
  <c r="O323" i="1"/>
  <c r="T323" i="1"/>
  <c r="Y323" i="1"/>
  <c r="X324" i="1"/>
  <c r="Z324" i="1"/>
  <c r="P323" i="1"/>
  <c r="U323" i="1"/>
  <c r="S324" i="1"/>
  <c r="M323" i="1"/>
  <c r="B324" i="1"/>
  <c r="G324" i="1"/>
  <c r="H324" i="1"/>
  <c r="I324" i="1"/>
  <c r="E324" i="1"/>
  <c r="F324" i="1"/>
  <c r="J324" i="1"/>
  <c r="N324" i="1"/>
  <c r="O324" i="1"/>
  <c r="T324" i="1"/>
  <c r="Y324" i="1"/>
  <c r="X325" i="1"/>
  <c r="Z325" i="1"/>
  <c r="P324" i="1"/>
  <c r="U324" i="1"/>
  <c r="S325" i="1"/>
  <c r="M324" i="1"/>
  <c r="B325" i="1"/>
  <c r="G325" i="1"/>
  <c r="H325" i="1"/>
  <c r="I325" i="1"/>
  <c r="E325" i="1"/>
  <c r="F325" i="1"/>
  <c r="J325" i="1"/>
  <c r="N325" i="1"/>
  <c r="O325" i="1"/>
  <c r="T325" i="1"/>
  <c r="Y325" i="1"/>
  <c r="X326" i="1"/>
  <c r="Z326" i="1"/>
  <c r="P325" i="1"/>
  <c r="U325" i="1"/>
  <c r="S326" i="1"/>
  <c r="M325" i="1"/>
  <c r="B326" i="1"/>
  <c r="G326" i="1"/>
  <c r="H326" i="1"/>
  <c r="I326" i="1"/>
  <c r="E326" i="1"/>
  <c r="F326" i="1"/>
  <c r="J326" i="1"/>
  <c r="N326" i="1"/>
  <c r="O326" i="1"/>
  <c r="T326" i="1"/>
  <c r="Y326" i="1"/>
  <c r="X327" i="1"/>
  <c r="Z327" i="1"/>
  <c r="P326" i="1"/>
  <c r="U326" i="1"/>
  <c r="S327" i="1"/>
  <c r="M326" i="1"/>
  <c r="B327" i="1"/>
  <c r="G327" i="1"/>
  <c r="H327" i="1"/>
  <c r="I327" i="1"/>
  <c r="E327" i="1"/>
  <c r="F327" i="1"/>
  <c r="J327" i="1"/>
  <c r="N327" i="1"/>
  <c r="O327" i="1"/>
  <c r="T327" i="1"/>
  <c r="Y327" i="1"/>
  <c r="X328" i="1"/>
  <c r="Z328" i="1"/>
  <c r="P327" i="1"/>
  <c r="U327" i="1"/>
  <c r="S328" i="1"/>
  <c r="M327" i="1"/>
  <c r="B328" i="1"/>
  <c r="G328" i="1"/>
  <c r="H328" i="1"/>
  <c r="I328" i="1"/>
  <c r="E328" i="1"/>
  <c r="F328" i="1"/>
  <c r="J328" i="1"/>
  <c r="N328" i="1"/>
  <c r="O328" i="1"/>
  <c r="T328" i="1"/>
  <c r="Y328" i="1"/>
  <c r="X329" i="1"/>
  <c r="Z329" i="1"/>
  <c r="P328" i="1"/>
  <c r="U328" i="1"/>
  <c r="S329" i="1"/>
  <c r="M328" i="1"/>
  <c r="B329" i="1"/>
  <c r="G329" i="1"/>
  <c r="H329" i="1"/>
  <c r="I329" i="1"/>
  <c r="E329" i="1"/>
  <c r="F329" i="1"/>
  <c r="J329" i="1"/>
  <c r="N329" i="1"/>
  <c r="O329" i="1"/>
  <c r="T329" i="1"/>
  <c r="Y329" i="1"/>
  <c r="X330" i="1"/>
  <c r="Z330" i="1"/>
  <c r="P329" i="1"/>
  <c r="U329" i="1"/>
  <c r="S330" i="1"/>
  <c r="M329" i="1"/>
  <c r="B330" i="1"/>
  <c r="G330" i="1"/>
  <c r="H330" i="1"/>
  <c r="I330" i="1"/>
  <c r="E330" i="1"/>
  <c r="F330" i="1"/>
  <c r="J330" i="1"/>
  <c r="N330" i="1"/>
  <c r="O330" i="1"/>
  <c r="T330" i="1"/>
  <c r="Y330" i="1"/>
  <c r="X331" i="1"/>
  <c r="Z331" i="1"/>
  <c r="P330" i="1"/>
  <c r="U330" i="1"/>
  <c r="S331" i="1"/>
  <c r="M330" i="1"/>
  <c r="B331" i="1"/>
  <c r="G331" i="1"/>
  <c r="H331" i="1"/>
  <c r="I331" i="1"/>
  <c r="E331" i="1"/>
  <c r="F331" i="1"/>
  <c r="J331" i="1"/>
  <c r="N331" i="1"/>
  <c r="O331" i="1"/>
  <c r="T331" i="1"/>
  <c r="Y331" i="1"/>
  <c r="X332" i="1"/>
  <c r="Z332" i="1"/>
  <c r="P331" i="1"/>
  <c r="U331" i="1"/>
  <c r="S332" i="1"/>
  <c r="M331" i="1"/>
  <c r="B332" i="1"/>
  <c r="G332" i="1"/>
  <c r="H332" i="1"/>
  <c r="I332" i="1"/>
  <c r="E332" i="1"/>
  <c r="F332" i="1"/>
  <c r="J332" i="1"/>
  <c r="N332" i="1"/>
  <c r="O332" i="1"/>
  <c r="T332" i="1"/>
  <c r="Y332" i="1"/>
  <c r="X333" i="1"/>
  <c r="Z333" i="1"/>
  <c r="P332" i="1"/>
  <c r="U332" i="1"/>
  <c r="S333" i="1"/>
  <c r="M332" i="1"/>
  <c r="B333" i="1"/>
  <c r="G333" i="1"/>
  <c r="H333" i="1"/>
  <c r="I333" i="1"/>
  <c r="E333" i="1"/>
  <c r="F333" i="1"/>
  <c r="J333" i="1"/>
  <c r="N333" i="1"/>
  <c r="O333" i="1"/>
  <c r="T333" i="1"/>
  <c r="Y333" i="1"/>
  <c r="X334" i="1"/>
  <c r="Z334" i="1"/>
  <c r="P333" i="1"/>
  <c r="U333" i="1"/>
  <c r="S334" i="1"/>
  <c r="M333" i="1"/>
  <c r="B334" i="1"/>
  <c r="G334" i="1"/>
  <c r="H334" i="1"/>
  <c r="I334" i="1"/>
  <c r="E334" i="1"/>
  <c r="F334" i="1"/>
  <c r="J334" i="1"/>
  <c r="N334" i="1"/>
  <c r="O334" i="1"/>
  <c r="T334" i="1"/>
  <c r="Y334" i="1"/>
  <c r="X335" i="1"/>
  <c r="Z335" i="1"/>
  <c r="P334" i="1"/>
  <c r="U334" i="1"/>
  <c r="S335" i="1"/>
  <c r="M334" i="1"/>
  <c r="B335" i="1"/>
  <c r="G335" i="1"/>
  <c r="H335" i="1"/>
  <c r="I335" i="1"/>
  <c r="E335" i="1"/>
  <c r="F335" i="1"/>
  <c r="J335" i="1"/>
  <c r="N335" i="1"/>
  <c r="O335" i="1"/>
  <c r="T335" i="1"/>
  <c r="Y335" i="1"/>
  <c r="X336" i="1"/>
  <c r="Z336" i="1"/>
  <c r="P335" i="1"/>
  <c r="U335" i="1"/>
  <c r="S336" i="1"/>
  <c r="M335" i="1"/>
  <c r="B336" i="1"/>
  <c r="G336" i="1"/>
  <c r="H336" i="1"/>
  <c r="I336" i="1"/>
  <c r="E336" i="1"/>
  <c r="F336" i="1"/>
  <c r="J336" i="1"/>
  <c r="N336" i="1"/>
  <c r="O336" i="1"/>
  <c r="T336" i="1"/>
  <c r="Y336" i="1"/>
  <c r="X337" i="1"/>
  <c r="Z337" i="1"/>
  <c r="P336" i="1"/>
  <c r="U336" i="1"/>
  <c r="S337" i="1"/>
  <c r="M336" i="1"/>
  <c r="B337" i="1"/>
  <c r="G337" i="1"/>
  <c r="H337" i="1"/>
  <c r="I337" i="1"/>
  <c r="E337" i="1"/>
  <c r="F337" i="1"/>
  <c r="J337" i="1"/>
  <c r="N337" i="1"/>
  <c r="O337" i="1"/>
  <c r="T337" i="1"/>
  <c r="Y337" i="1"/>
  <c r="X338" i="1"/>
  <c r="Z338" i="1"/>
  <c r="P337" i="1"/>
  <c r="U337" i="1"/>
  <c r="S338" i="1"/>
  <c r="M337" i="1"/>
  <c r="B338" i="1"/>
  <c r="G338" i="1"/>
  <c r="H338" i="1"/>
  <c r="I338" i="1"/>
  <c r="E338" i="1"/>
  <c r="F338" i="1"/>
  <c r="J338" i="1"/>
  <c r="N338" i="1"/>
  <c r="O338" i="1"/>
  <c r="T338" i="1"/>
  <c r="Y338" i="1"/>
  <c r="X339" i="1"/>
  <c r="Z339" i="1"/>
  <c r="P338" i="1"/>
  <c r="U338" i="1"/>
  <c r="S339" i="1"/>
  <c r="M338" i="1"/>
  <c r="B339" i="1"/>
  <c r="G339" i="1"/>
  <c r="H339" i="1"/>
  <c r="I339" i="1"/>
  <c r="E339" i="1"/>
  <c r="F339" i="1"/>
  <c r="J339" i="1"/>
  <c r="N339" i="1"/>
  <c r="O339" i="1"/>
  <c r="T339" i="1"/>
  <c r="Y339" i="1"/>
  <c r="X340" i="1"/>
  <c r="Z340" i="1"/>
  <c r="P339" i="1"/>
  <c r="U339" i="1"/>
  <c r="S340" i="1"/>
  <c r="M339" i="1"/>
  <c r="B340" i="1"/>
  <c r="G340" i="1"/>
  <c r="H340" i="1"/>
  <c r="I340" i="1"/>
  <c r="E340" i="1"/>
  <c r="F340" i="1"/>
  <c r="J340" i="1"/>
  <c r="N340" i="1"/>
  <c r="O340" i="1"/>
  <c r="T340" i="1"/>
  <c r="Y340" i="1"/>
  <c r="X341" i="1"/>
  <c r="Z341" i="1"/>
  <c r="P340" i="1"/>
  <c r="U340" i="1"/>
  <c r="S341" i="1"/>
  <c r="M340" i="1"/>
  <c r="B341" i="1"/>
  <c r="G341" i="1"/>
  <c r="H341" i="1"/>
  <c r="I341" i="1"/>
  <c r="E341" i="1"/>
  <c r="F341" i="1"/>
  <c r="J341" i="1"/>
  <c r="N341" i="1"/>
  <c r="O341" i="1"/>
  <c r="T341" i="1"/>
  <c r="Y341" i="1"/>
  <c r="X342" i="1"/>
  <c r="Z342" i="1"/>
  <c r="P341" i="1"/>
  <c r="U341" i="1"/>
  <c r="S342" i="1"/>
  <c r="M341" i="1"/>
  <c r="B342" i="1"/>
  <c r="G342" i="1"/>
  <c r="H342" i="1"/>
  <c r="I342" i="1"/>
  <c r="E342" i="1"/>
  <c r="F342" i="1"/>
  <c r="J342" i="1"/>
  <c r="N342" i="1"/>
  <c r="O342" i="1"/>
  <c r="T342" i="1"/>
  <c r="Y342" i="1"/>
  <c r="X343" i="1"/>
  <c r="Z343" i="1"/>
  <c r="P342" i="1"/>
  <c r="U342" i="1"/>
  <c r="S343" i="1"/>
  <c r="M342" i="1"/>
  <c r="B343" i="1"/>
  <c r="G343" i="1"/>
  <c r="H343" i="1"/>
  <c r="I343" i="1"/>
  <c r="E343" i="1"/>
  <c r="F343" i="1"/>
  <c r="J343" i="1"/>
  <c r="N343" i="1"/>
  <c r="O343" i="1"/>
  <c r="T343" i="1"/>
  <c r="Y343" i="1"/>
  <c r="X344" i="1"/>
  <c r="Z344" i="1"/>
  <c r="P343" i="1"/>
  <c r="U343" i="1"/>
  <c r="S344" i="1"/>
  <c r="M343" i="1"/>
  <c r="B344" i="1"/>
  <c r="G344" i="1"/>
  <c r="H344" i="1"/>
  <c r="I344" i="1"/>
  <c r="E344" i="1"/>
  <c r="F344" i="1"/>
  <c r="J344" i="1"/>
  <c r="N344" i="1"/>
  <c r="O344" i="1"/>
  <c r="T344" i="1"/>
  <c r="Y344" i="1"/>
  <c r="X345" i="1"/>
  <c r="Z345" i="1"/>
  <c r="P344" i="1"/>
  <c r="U344" i="1"/>
  <c r="S345" i="1"/>
  <c r="M344" i="1"/>
  <c r="B345" i="1"/>
  <c r="G345" i="1"/>
  <c r="H345" i="1"/>
  <c r="I345" i="1"/>
  <c r="E345" i="1"/>
  <c r="F345" i="1"/>
  <c r="J345" i="1"/>
  <c r="N345" i="1"/>
  <c r="O345" i="1"/>
  <c r="T345" i="1"/>
  <c r="Y345" i="1"/>
  <c r="X346" i="1"/>
  <c r="Z346" i="1"/>
  <c r="P345" i="1"/>
  <c r="U345" i="1"/>
  <c r="S346" i="1"/>
  <c r="M345" i="1"/>
  <c r="B346" i="1"/>
  <c r="G346" i="1"/>
  <c r="H346" i="1"/>
  <c r="I346" i="1"/>
  <c r="E346" i="1"/>
  <c r="F346" i="1"/>
  <c r="J346" i="1"/>
  <c r="N346" i="1"/>
  <c r="O346" i="1"/>
  <c r="T346" i="1"/>
  <c r="Y346" i="1"/>
  <c r="X347" i="1"/>
  <c r="Z347" i="1"/>
  <c r="P346" i="1"/>
  <c r="U346" i="1"/>
  <c r="S347" i="1"/>
  <c r="M346" i="1"/>
  <c r="B347" i="1"/>
  <c r="G347" i="1"/>
  <c r="H347" i="1"/>
  <c r="I347" i="1"/>
  <c r="E347" i="1"/>
  <c r="F347" i="1"/>
  <c r="J347" i="1"/>
  <c r="N347" i="1"/>
  <c r="O347" i="1"/>
  <c r="T347" i="1"/>
  <c r="Y347" i="1"/>
  <c r="X348" i="1"/>
  <c r="Z348" i="1"/>
  <c r="P347" i="1"/>
  <c r="U347" i="1"/>
  <c r="S348" i="1"/>
  <c r="M347" i="1"/>
  <c r="B348" i="1"/>
  <c r="G348" i="1"/>
  <c r="H348" i="1"/>
  <c r="I348" i="1"/>
  <c r="E348" i="1"/>
  <c r="F348" i="1"/>
  <c r="J348" i="1"/>
  <c r="N348" i="1"/>
  <c r="O348" i="1"/>
  <c r="T348" i="1"/>
  <c r="Y348" i="1"/>
  <c r="X349" i="1"/>
  <c r="Z349" i="1"/>
  <c r="P348" i="1"/>
  <c r="U348" i="1"/>
  <c r="S349" i="1"/>
  <c r="M348" i="1"/>
  <c r="B349" i="1"/>
  <c r="G349" i="1"/>
  <c r="H349" i="1"/>
  <c r="I349" i="1"/>
  <c r="E349" i="1"/>
  <c r="F349" i="1"/>
  <c r="J349" i="1"/>
  <c r="N349" i="1"/>
  <c r="O349" i="1"/>
  <c r="T349" i="1"/>
  <c r="Y349" i="1"/>
  <c r="X350" i="1"/>
  <c r="Z350" i="1"/>
  <c r="P349" i="1"/>
  <c r="U349" i="1"/>
  <c r="S350" i="1"/>
  <c r="M349" i="1"/>
  <c r="B350" i="1"/>
  <c r="G350" i="1"/>
  <c r="H350" i="1"/>
  <c r="I350" i="1"/>
  <c r="E350" i="1"/>
  <c r="F350" i="1"/>
  <c r="J350" i="1"/>
  <c r="N350" i="1"/>
  <c r="O350" i="1"/>
  <c r="T350" i="1"/>
  <c r="Y350" i="1"/>
  <c r="X351" i="1"/>
  <c r="Z351" i="1"/>
  <c r="P350" i="1"/>
  <c r="U350" i="1"/>
  <c r="S351" i="1"/>
  <c r="M350" i="1"/>
  <c r="B351" i="1"/>
  <c r="G351" i="1"/>
  <c r="H351" i="1"/>
  <c r="I351" i="1"/>
  <c r="E351" i="1"/>
  <c r="F351" i="1"/>
  <c r="J351" i="1"/>
  <c r="N351" i="1"/>
  <c r="O351" i="1"/>
  <c r="T351" i="1"/>
  <c r="Y351" i="1"/>
  <c r="X352" i="1"/>
  <c r="Z352" i="1"/>
  <c r="P351" i="1"/>
  <c r="U351" i="1"/>
  <c r="S352" i="1"/>
  <c r="M351" i="1"/>
  <c r="B352" i="1"/>
  <c r="G352" i="1"/>
  <c r="H352" i="1"/>
  <c r="I352" i="1"/>
  <c r="E352" i="1"/>
  <c r="F352" i="1"/>
  <c r="J352" i="1"/>
  <c r="N352" i="1"/>
  <c r="O352" i="1"/>
  <c r="T352" i="1"/>
  <c r="Y352" i="1"/>
  <c r="X353" i="1"/>
  <c r="Z353" i="1"/>
  <c r="P352" i="1"/>
  <c r="U352" i="1"/>
  <c r="S353" i="1"/>
  <c r="M352" i="1"/>
  <c r="B353" i="1"/>
  <c r="G353" i="1"/>
  <c r="H353" i="1"/>
  <c r="I353" i="1"/>
  <c r="E353" i="1"/>
  <c r="F353" i="1"/>
  <c r="J353" i="1"/>
  <c r="N353" i="1"/>
  <c r="O353" i="1"/>
  <c r="T353" i="1"/>
  <c r="Y353" i="1"/>
  <c r="X354" i="1"/>
  <c r="Z354" i="1"/>
  <c r="P353" i="1"/>
  <c r="U353" i="1"/>
  <c r="S354" i="1"/>
  <c r="M353" i="1"/>
  <c r="B354" i="1"/>
  <c r="G354" i="1"/>
  <c r="H354" i="1"/>
  <c r="I354" i="1"/>
  <c r="E354" i="1"/>
  <c r="F354" i="1"/>
  <c r="J354" i="1"/>
  <c r="N354" i="1"/>
  <c r="O354" i="1"/>
  <c r="T354" i="1"/>
  <c r="Y354" i="1"/>
  <c r="X355" i="1"/>
  <c r="Z355" i="1"/>
  <c r="P354" i="1"/>
  <c r="U354" i="1"/>
  <c r="S355" i="1"/>
  <c r="M354" i="1"/>
  <c r="B355" i="1"/>
  <c r="G355" i="1"/>
  <c r="H355" i="1"/>
  <c r="I355" i="1"/>
  <c r="E355" i="1"/>
  <c r="F355" i="1"/>
  <c r="J355" i="1"/>
  <c r="N355" i="1"/>
  <c r="O355" i="1"/>
  <c r="T355" i="1"/>
  <c r="Y355" i="1"/>
  <c r="X356" i="1"/>
  <c r="Z356" i="1"/>
  <c r="P355" i="1"/>
  <c r="U355" i="1"/>
  <c r="S356" i="1"/>
  <c r="M355" i="1"/>
  <c r="B356" i="1"/>
  <c r="G356" i="1"/>
  <c r="H356" i="1"/>
  <c r="I356" i="1"/>
  <c r="E356" i="1"/>
  <c r="F356" i="1"/>
  <c r="J356" i="1"/>
  <c r="N356" i="1"/>
  <c r="O356" i="1"/>
  <c r="T356" i="1"/>
  <c r="Y356" i="1"/>
  <c r="X357" i="1"/>
  <c r="Z357" i="1"/>
  <c r="P356" i="1"/>
  <c r="U356" i="1"/>
  <c r="S357" i="1"/>
  <c r="M356" i="1"/>
  <c r="B357" i="1"/>
  <c r="G357" i="1"/>
  <c r="H357" i="1"/>
  <c r="I357" i="1"/>
  <c r="E357" i="1"/>
  <c r="F357" i="1"/>
  <c r="J357" i="1"/>
  <c r="N357" i="1"/>
  <c r="O357" i="1"/>
  <c r="T357" i="1"/>
  <c r="Y357" i="1"/>
  <c r="X358" i="1"/>
  <c r="Z358" i="1"/>
  <c r="P357" i="1"/>
  <c r="U357" i="1"/>
  <c r="S358" i="1"/>
  <c r="M357" i="1"/>
  <c r="B358" i="1"/>
  <c r="G358" i="1"/>
  <c r="H358" i="1"/>
  <c r="I358" i="1"/>
  <c r="E358" i="1"/>
  <c r="F358" i="1"/>
  <c r="J358" i="1"/>
  <c r="N358" i="1"/>
  <c r="O358" i="1"/>
  <c r="T358" i="1"/>
  <c r="Y358" i="1"/>
  <c r="X359" i="1"/>
  <c r="Z359" i="1"/>
  <c r="P358" i="1"/>
  <c r="U358" i="1"/>
  <c r="S359" i="1"/>
  <c r="M358" i="1"/>
  <c r="B359" i="1"/>
  <c r="G359" i="1"/>
  <c r="H359" i="1"/>
  <c r="I359" i="1"/>
  <c r="E359" i="1"/>
  <c r="F359" i="1"/>
  <c r="J359" i="1"/>
  <c r="N359" i="1"/>
  <c r="O359" i="1"/>
  <c r="T359" i="1"/>
  <c r="Y359" i="1"/>
  <c r="X360" i="1"/>
  <c r="Z360" i="1"/>
  <c r="P359" i="1"/>
  <c r="U359" i="1"/>
  <c r="S360" i="1"/>
  <c r="M359" i="1"/>
  <c r="B360" i="1"/>
  <c r="G360" i="1"/>
  <c r="H360" i="1"/>
  <c r="I360" i="1"/>
  <c r="E360" i="1"/>
  <c r="F360" i="1"/>
  <c r="J360" i="1"/>
  <c r="N360" i="1"/>
  <c r="O360" i="1"/>
  <c r="T360" i="1"/>
  <c r="Y360" i="1"/>
  <c r="X361" i="1"/>
  <c r="Z361" i="1"/>
  <c r="P360" i="1"/>
  <c r="U360" i="1"/>
  <c r="S361" i="1"/>
  <c r="M360" i="1"/>
  <c r="B361" i="1"/>
  <c r="G361" i="1"/>
  <c r="H361" i="1"/>
  <c r="I361" i="1"/>
  <c r="E361" i="1"/>
  <c r="F361" i="1"/>
  <c r="J361" i="1"/>
  <c r="N361" i="1"/>
  <c r="O361" i="1"/>
  <c r="T361" i="1"/>
  <c r="Y361" i="1"/>
  <c r="X362" i="1"/>
  <c r="Z362" i="1"/>
  <c r="P361" i="1"/>
  <c r="U361" i="1"/>
  <c r="S362" i="1"/>
  <c r="M361" i="1"/>
  <c r="B362" i="1"/>
  <c r="G362" i="1"/>
  <c r="H362" i="1"/>
  <c r="I362" i="1"/>
  <c r="E362" i="1"/>
  <c r="F362" i="1"/>
  <c r="J362" i="1"/>
  <c r="N362" i="1"/>
  <c r="O362" i="1"/>
  <c r="T362" i="1"/>
  <c r="Y362" i="1"/>
  <c r="X363" i="1"/>
  <c r="Z363" i="1"/>
  <c r="P362" i="1"/>
  <c r="U362" i="1"/>
  <c r="S363" i="1"/>
  <c r="M362" i="1"/>
  <c r="B363" i="1"/>
  <c r="G363" i="1"/>
  <c r="H363" i="1"/>
  <c r="I363" i="1"/>
  <c r="E363" i="1"/>
  <c r="F363" i="1"/>
  <c r="J363" i="1"/>
  <c r="N363" i="1"/>
  <c r="O363" i="1"/>
  <c r="T363" i="1"/>
  <c r="Y363" i="1"/>
  <c r="X364" i="1"/>
  <c r="Z364" i="1"/>
  <c r="P363" i="1"/>
  <c r="U363" i="1"/>
  <c r="S364" i="1"/>
  <c r="M363" i="1"/>
  <c r="B364" i="1"/>
  <c r="G364" i="1"/>
  <c r="H364" i="1"/>
  <c r="I364" i="1"/>
  <c r="E364" i="1"/>
  <c r="F364" i="1"/>
  <c r="J364" i="1"/>
  <c r="N364" i="1"/>
  <c r="O364" i="1"/>
  <c r="T364" i="1"/>
  <c r="Y364" i="1"/>
  <c r="X365" i="1"/>
  <c r="Z365" i="1"/>
  <c r="P364" i="1"/>
  <c r="U364" i="1"/>
  <c r="S365" i="1"/>
  <c r="M364" i="1"/>
  <c r="B365" i="1"/>
  <c r="G365" i="1"/>
  <c r="H365" i="1"/>
  <c r="I365" i="1"/>
  <c r="E365" i="1"/>
  <c r="F365" i="1"/>
  <c r="J365" i="1"/>
  <c r="N365" i="1"/>
  <c r="O365" i="1"/>
  <c r="T365" i="1"/>
  <c r="Y365" i="1"/>
  <c r="X366" i="1"/>
  <c r="Z366" i="1"/>
  <c r="P365" i="1"/>
  <c r="U365" i="1"/>
  <c r="S366" i="1"/>
  <c r="M365" i="1"/>
  <c r="B366" i="1"/>
  <c r="G366" i="1"/>
  <c r="H366" i="1"/>
  <c r="I366" i="1"/>
  <c r="E366" i="1"/>
  <c r="F366" i="1"/>
  <c r="J366" i="1"/>
  <c r="N366" i="1"/>
  <c r="O366" i="1"/>
  <c r="T366" i="1"/>
  <c r="Y366" i="1"/>
  <c r="X367" i="1"/>
  <c r="Z367" i="1"/>
  <c r="P366" i="1"/>
  <c r="U366" i="1"/>
  <c r="S367" i="1"/>
  <c r="M366" i="1"/>
  <c r="B367" i="1"/>
  <c r="G367" i="1"/>
  <c r="H367" i="1"/>
  <c r="I367" i="1"/>
  <c r="E367" i="1"/>
  <c r="F367" i="1"/>
  <c r="J367" i="1"/>
  <c r="N367" i="1"/>
  <c r="O367" i="1"/>
  <c r="T367" i="1"/>
  <c r="Y367" i="1"/>
  <c r="X368" i="1"/>
  <c r="Z368" i="1"/>
  <c r="P367" i="1"/>
  <c r="U367" i="1"/>
  <c r="S368" i="1"/>
  <c r="M367" i="1"/>
  <c r="B368" i="1"/>
  <c r="G368" i="1"/>
  <c r="H368" i="1"/>
  <c r="I368" i="1"/>
  <c r="E368" i="1"/>
  <c r="F368" i="1"/>
  <c r="J368" i="1"/>
  <c r="N368" i="1"/>
  <c r="O368" i="1"/>
  <c r="T368" i="1"/>
  <c r="Y368" i="1"/>
  <c r="X369" i="1"/>
  <c r="Z369" i="1"/>
  <c r="P368" i="1"/>
  <c r="U368" i="1"/>
  <c r="S369" i="1"/>
  <c r="M368" i="1"/>
  <c r="B369" i="1"/>
  <c r="G369" i="1"/>
  <c r="H369" i="1"/>
  <c r="I369" i="1"/>
  <c r="E369" i="1"/>
  <c r="F369" i="1"/>
  <c r="J369" i="1"/>
  <c r="N369" i="1"/>
  <c r="O369" i="1"/>
  <c r="T369" i="1"/>
  <c r="Y369" i="1"/>
  <c r="X370" i="1"/>
  <c r="Z370" i="1"/>
  <c r="P369" i="1"/>
  <c r="U369" i="1"/>
  <c r="S370" i="1"/>
  <c r="M369" i="1"/>
  <c r="B370" i="1"/>
  <c r="G370" i="1"/>
  <c r="H370" i="1"/>
  <c r="I370" i="1"/>
  <c r="E370" i="1"/>
  <c r="F370" i="1"/>
  <c r="J370" i="1"/>
  <c r="N370" i="1"/>
  <c r="O370" i="1"/>
  <c r="T370" i="1"/>
  <c r="Y370" i="1"/>
  <c r="X371" i="1"/>
  <c r="Z371" i="1"/>
  <c r="P370" i="1"/>
  <c r="U370" i="1"/>
  <c r="S371" i="1"/>
  <c r="M370" i="1"/>
  <c r="B371" i="1"/>
  <c r="G371" i="1"/>
  <c r="H371" i="1"/>
  <c r="I371" i="1"/>
  <c r="E371" i="1"/>
  <c r="F371" i="1"/>
  <c r="J371" i="1"/>
  <c r="N371" i="1"/>
  <c r="O371" i="1"/>
  <c r="T371" i="1"/>
  <c r="Y371" i="1"/>
  <c r="X372" i="1"/>
  <c r="Z372" i="1"/>
  <c r="N8" i="1"/>
  <c r="P371" i="1"/>
  <c r="U371" i="1"/>
  <c r="S372" i="1"/>
  <c r="M371" i="1"/>
  <c r="B372" i="1"/>
  <c r="G372" i="1"/>
  <c r="H372" i="1"/>
  <c r="I372" i="1"/>
  <c r="E372" i="1"/>
  <c r="F372" i="1"/>
  <c r="J372" i="1"/>
  <c r="N372" i="1"/>
  <c r="O372" i="1"/>
  <c r="T372" i="1"/>
  <c r="Y372" i="1"/>
  <c r="N9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N5" i="1"/>
  <c r="P372" i="1"/>
  <c r="U372" i="1"/>
  <c r="N6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N2" i="1"/>
  <c r="N3" i="1"/>
  <c r="L15" i="1"/>
  <c r="D16" i="1"/>
  <c r="K16" i="1"/>
  <c r="L16" i="1"/>
  <c r="D17" i="1"/>
  <c r="K17" i="1"/>
  <c r="L17" i="1"/>
  <c r="D18" i="1"/>
  <c r="K18" i="1"/>
  <c r="L18" i="1"/>
  <c r="D19" i="1"/>
  <c r="K19" i="1"/>
  <c r="L19" i="1"/>
  <c r="D20" i="1"/>
  <c r="K20" i="1"/>
  <c r="L20" i="1"/>
  <c r="D21" i="1"/>
  <c r="K21" i="1"/>
  <c r="L21" i="1"/>
  <c r="D22" i="1"/>
  <c r="K22" i="1"/>
  <c r="L22" i="1"/>
  <c r="D23" i="1"/>
  <c r="K23" i="1"/>
  <c r="L23" i="1"/>
  <c r="D24" i="1"/>
  <c r="K24" i="1"/>
  <c r="L24" i="1"/>
  <c r="D25" i="1"/>
  <c r="K25" i="1"/>
  <c r="L25" i="1"/>
  <c r="D26" i="1"/>
  <c r="K26" i="1"/>
  <c r="L26" i="1"/>
  <c r="D27" i="1"/>
  <c r="K27" i="1"/>
  <c r="L27" i="1"/>
  <c r="D28" i="1"/>
  <c r="K28" i="1"/>
  <c r="L28" i="1"/>
  <c r="D29" i="1"/>
  <c r="K29" i="1"/>
  <c r="L29" i="1"/>
  <c r="D30" i="1"/>
  <c r="K30" i="1"/>
  <c r="L30" i="1"/>
  <c r="D31" i="1"/>
  <c r="K31" i="1"/>
  <c r="L31" i="1"/>
  <c r="D32" i="1"/>
  <c r="K32" i="1"/>
  <c r="L32" i="1"/>
  <c r="D33" i="1"/>
  <c r="K33" i="1"/>
  <c r="L33" i="1"/>
  <c r="D34" i="1"/>
  <c r="K34" i="1"/>
  <c r="L34" i="1"/>
  <c r="D35" i="1"/>
  <c r="K35" i="1"/>
  <c r="L35" i="1"/>
  <c r="D36" i="1"/>
  <c r="K36" i="1"/>
  <c r="L36" i="1"/>
  <c r="D37" i="1"/>
  <c r="K37" i="1"/>
  <c r="L37" i="1"/>
  <c r="D38" i="1"/>
  <c r="K38" i="1"/>
  <c r="L38" i="1"/>
  <c r="D39" i="1"/>
  <c r="K39" i="1"/>
  <c r="L39" i="1"/>
  <c r="D40" i="1"/>
  <c r="K40" i="1"/>
  <c r="L40" i="1"/>
  <c r="D41" i="1"/>
  <c r="K41" i="1"/>
  <c r="L41" i="1"/>
  <c r="D42" i="1"/>
  <c r="K42" i="1"/>
  <c r="L42" i="1"/>
  <c r="D43" i="1"/>
  <c r="K43" i="1"/>
  <c r="L43" i="1"/>
  <c r="D44" i="1"/>
  <c r="K44" i="1"/>
  <c r="L44" i="1"/>
  <c r="D45" i="1"/>
  <c r="K45" i="1"/>
  <c r="L45" i="1"/>
  <c r="D46" i="1"/>
  <c r="K46" i="1"/>
  <c r="L46" i="1"/>
  <c r="D47" i="1"/>
  <c r="K47" i="1"/>
  <c r="L47" i="1"/>
  <c r="D48" i="1"/>
  <c r="K48" i="1"/>
  <c r="L48" i="1"/>
  <c r="D49" i="1"/>
  <c r="K49" i="1"/>
  <c r="L49" i="1"/>
  <c r="D50" i="1"/>
  <c r="K50" i="1"/>
  <c r="L50" i="1"/>
  <c r="D51" i="1"/>
  <c r="K51" i="1"/>
  <c r="L51" i="1"/>
  <c r="D52" i="1"/>
  <c r="K52" i="1"/>
  <c r="L52" i="1"/>
  <c r="D53" i="1"/>
  <c r="K53" i="1"/>
  <c r="L53" i="1"/>
  <c r="D54" i="1"/>
  <c r="K54" i="1"/>
  <c r="L54" i="1"/>
  <c r="D55" i="1"/>
  <c r="K55" i="1"/>
  <c r="L55" i="1"/>
  <c r="D56" i="1"/>
  <c r="K56" i="1"/>
  <c r="L56" i="1"/>
  <c r="D57" i="1"/>
  <c r="K57" i="1"/>
  <c r="L57" i="1"/>
  <c r="D58" i="1"/>
  <c r="K58" i="1"/>
  <c r="L58" i="1"/>
  <c r="D59" i="1"/>
  <c r="K59" i="1"/>
  <c r="L59" i="1"/>
  <c r="D60" i="1"/>
  <c r="K60" i="1"/>
  <c r="L60" i="1"/>
  <c r="D61" i="1"/>
  <c r="K61" i="1"/>
  <c r="L61" i="1"/>
  <c r="D62" i="1"/>
  <c r="K62" i="1"/>
  <c r="L62" i="1"/>
  <c r="D63" i="1"/>
  <c r="K63" i="1"/>
  <c r="L63" i="1"/>
  <c r="D64" i="1"/>
  <c r="K64" i="1"/>
  <c r="L64" i="1"/>
  <c r="D65" i="1"/>
  <c r="K65" i="1"/>
  <c r="L65" i="1"/>
  <c r="D66" i="1"/>
  <c r="K66" i="1"/>
  <c r="L66" i="1"/>
  <c r="D67" i="1"/>
  <c r="K67" i="1"/>
  <c r="L67" i="1"/>
  <c r="D68" i="1"/>
  <c r="K68" i="1"/>
  <c r="L68" i="1"/>
  <c r="D69" i="1"/>
  <c r="K69" i="1"/>
  <c r="L69" i="1"/>
  <c r="D70" i="1"/>
  <c r="K70" i="1"/>
  <c r="L70" i="1"/>
  <c r="D71" i="1"/>
  <c r="K71" i="1"/>
  <c r="L71" i="1"/>
  <c r="D72" i="1"/>
  <c r="K72" i="1"/>
  <c r="L72" i="1"/>
  <c r="D73" i="1"/>
  <c r="K73" i="1"/>
  <c r="L73" i="1"/>
  <c r="D74" i="1"/>
  <c r="K74" i="1"/>
  <c r="L74" i="1"/>
  <c r="D75" i="1"/>
  <c r="K75" i="1"/>
  <c r="L75" i="1"/>
  <c r="D76" i="1"/>
  <c r="K76" i="1"/>
  <c r="L76" i="1"/>
  <c r="D77" i="1"/>
  <c r="K77" i="1"/>
  <c r="L77" i="1"/>
  <c r="D78" i="1"/>
  <c r="K78" i="1"/>
  <c r="L78" i="1"/>
  <c r="D79" i="1"/>
  <c r="K79" i="1"/>
  <c r="L79" i="1"/>
  <c r="D80" i="1"/>
  <c r="K80" i="1"/>
  <c r="L80" i="1"/>
  <c r="D81" i="1"/>
  <c r="K81" i="1"/>
  <c r="L81" i="1"/>
  <c r="D82" i="1"/>
  <c r="K82" i="1"/>
  <c r="L82" i="1"/>
  <c r="D83" i="1"/>
  <c r="K83" i="1"/>
  <c r="L83" i="1"/>
  <c r="D84" i="1"/>
  <c r="K84" i="1"/>
  <c r="L84" i="1"/>
  <c r="D85" i="1"/>
  <c r="K85" i="1"/>
  <c r="L85" i="1"/>
  <c r="D86" i="1"/>
  <c r="K86" i="1"/>
  <c r="L86" i="1"/>
  <c r="D87" i="1"/>
  <c r="K87" i="1"/>
  <c r="L87" i="1"/>
  <c r="D88" i="1"/>
  <c r="K88" i="1"/>
  <c r="L88" i="1"/>
  <c r="D89" i="1"/>
  <c r="K89" i="1"/>
  <c r="L89" i="1"/>
  <c r="D90" i="1"/>
  <c r="K90" i="1"/>
  <c r="L90" i="1"/>
  <c r="D91" i="1"/>
  <c r="K91" i="1"/>
  <c r="L91" i="1"/>
  <c r="D92" i="1"/>
  <c r="K92" i="1"/>
  <c r="L92" i="1"/>
  <c r="D93" i="1"/>
  <c r="K93" i="1"/>
  <c r="L93" i="1"/>
  <c r="D94" i="1"/>
  <c r="K94" i="1"/>
  <c r="L94" i="1"/>
  <c r="D95" i="1"/>
  <c r="K95" i="1"/>
  <c r="L95" i="1"/>
  <c r="D96" i="1"/>
  <c r="K96" i="1"/>
  <c r="L96" i="1"/>
  <c r="D97" i="1"/>
  <c r="K97" i="1"/>
  <c r="L97" i="1"/>
  <c r="D98" i="1"/>
  <c r="K98" i="1"/>
  <c r="L98" i="1"/>
  <c r="D99" i="1"/>
  <c r="K99" i="1"/>
  <c r="L99" i="1"/>
  <c r="D100" i="1"/>
  <c r="K100" i="1"/>
  <c r="L100" i="1"/>
  <c r="D101" i="1"/>
  <c r="K101" i="1"/>
  <c r="L101" i="1"/>
  <c r="D102" i="1"/>
  <c r="K102" i="1"/>
  <c r="L102" i="1"/>
  <c r="D103" i="1"/>
  <c r="K103" i="1"/>
  <c r="L103" i="1"/>
  <c r="D104" i="1"/>
  <c r="K104" i="1"/>
  <c r="L104" i="1"/>
  <c r="D105" i="1"/>
  <c r="K105" i="1"/>
  <c r="L105" i="1"/>
  <c r="D106" i="1"/>
  <c r="K106" i="1"/>
  <c r="L106" i="1"/>
  <c r="D107" i="1"/>
  <c r="K107" i="1"/>
  <c r="L107" i="1"/>
  <c r="D108" i="1"/>
  <c r="K108" i="1"/>
  <c r="L108" i="1"/>
  <c r="D109" i="1"/>
  <c r="K109" i="1"/>
  <c r="L109" i="1"/>
  <c r="D110" i="1"/>
  <c r="K110" i="1"/>
  <c r="L110" i="1"/>
  <c r="D111" i="1"/>
  <c r="K111" i="1"/>
  <c r="L111" i="1"/>
  <c r="D112" i="1"/>
  <c r="K112" i="1"/>
  <c r="L112" i="1"/>
  <c r="D113" i="1"/>
  <c r="K113" i="1"/>
  <c r="L113" i="1"/>
  <c r="D114" i="1"/>
  <c r="K114" i="1"/>
  <c r="L114" i="1"/>
  <c r="D115" i="1"/>
  <c r="K115" i="1"/>
  <c r="L115" i="1"/>
  <c r="D116" i="1"/>
  <c r="K116" i="1"/>
  <c r="L116" i="1"/>
  <c r="D117" i="1"/>
  <c r="K117" i="1"/>
  <c r="L117" i="1"/>
  <c r="D118" i="1"/>
  <c r="K118" i="1"/>
  <c r="L118" i="1"/>
  <c r="D119" i="1"/>
  <c r="K119" i="1"/>
  <c r="L119" i="1"/>
  <c r="D120" i="1"/>
  <c r="K120" i="1"/>
  <c r="L120" i="1"/>
  <c r="D121" i="1"/>
  <c r="K121" i="1"/>
  <c r="L121" i="1"/>
  <c r="D122" i="1"/>
  <c r="K122" i="1"/>
  <c r="L122" i="1"/>
  <c r="D123" i="1"/>
  <c r="K123" i="1"/>
  <c r="L123" i="1"/>
  <c r="D124" i="1"/>
  <c r="K124" i="1"/>
  <c r="L124" i="1"/>
  <c r="D125" i="1"/>
  <c r="K125" i="1"/>
  <c r="L125" i="1"/>
  <c r="D126" i="1"/>
  <c r="K126" i="1"/>
  <c r="L126" i="1"/>
  <c r="D127" i="1"/>
  <c r="K127" i="1"/>
  <c r="L127" i="1"/>
  <c r="D128" i="1"/>
  <c r="K128" i="1"/>
  <c r="L128" i="1"/>
  <c r="D129" i="1"/>
  <c r="K129" i="1"/>
  <c r="L129" i="1"/>
  <c r="D130" i="1"/>
  <c r="K130" i="1"/>
  <c r="L130" i="1"/>
  <c r="D131" i="1"/>
  <c r="K131" i="1"/>
  <c r="L131" i="1"/>
  <c r="D132" i="1"/>
  <c r="K132" i="1"/>
  <c r="L132" i="1"/>
  <c r="D133" i="1"/>
  <c r="K133" i="1"/>
  <c r="L133" i="1"/>
  <c r="D134" i="1"/>
  <c r="K134" i="1"/>
  <c r="L134" i="1"/>
  <c r="D135" i="1"/>
  <c r="K135" i="1"/>
  <c r="L135" i="1"/>
  <c r="D136" i="1"/>
  <c r="K136" i="1"/>
  <c r="L136" i="1"/>
  <c r="D137" i="1"/>
  <c r="K137" i="1"/>
  <c r="L137" i="1"/>
  <c r="D138" i="1"/>
  <c r="K138" i="1"/>
  <c r="L138" i="1"/>
  <c r="D139" i="1"/>
  <c r="K139" i="1"/>
  <c r="L139" i="1"/>
  <c r="D140" i="1"/>
  <c r="K140" i="1"/>
  <c r="L140" i="1"/>
  <c r="D141" i="1"/>
  <c r="K141" i="1"/>
  <c r="L141" i="1"/>
  <c r="D142" i="1"/>
  <c r="K142" i="1"/>
  <c r="L142" i="1"/>
  <c r="D143" i="1"/>
  <c r="K143" i="1"/>
  <c r="L143" i="1"/>
  <c r="D144" i="1"/>
  <c r="K144" i="1"/>
  <c r="L144" i="1"/>
  <c r="D145" i="1"/>
  <c r="K145" i="1"/>
  <c r="L145" i="1"/>
  <c r="D146" i="1"/>
  <c r="K146" i="1"/>
  <c r="L146" i="1"/>
  <c r="D147" i="1"/>
  <c r="K147" i="1"/>
  <c r="L147" i="1"/>
  <c r="D148" i="1"/>
  <c r="K148" i="1"/>
  <c r="L148" i="1"/>
  <c r="D149" i="1"/>
  <c r="K149" i="1"/>
  <c r="L149" i="1"/>
  <c r="D150" i="1"/>
  <c r="K150" i="1"/>
  <c r="L150" i="1"/>
  <c r="D151" i="1"/>
  <c r="K151" i="1"/>
  <c r="L151" i="1"/>
  <c r="D152" i="1"/>
  <c r="K152" i="1"/>
  <c r="L152" i="1"/>
  <c r="D153" i="1"/>
  <c r="K153" i="1"/>
  <c r="L153" i="1"/>
  <c r="D154" i="1"/>
  <c r="K154" i="1"/>
  <c r="L154" i="1"/>
  <c r="D155" i="1"/>
  <c r="K155" i="1"/>
  <c r="L155" i="1"/>
  <c r="D156" i="1"/>
  <c r="K156" i="1"/>
  <c r="L156" i="1"/>
  <c r="D157" i="1"/>
  <c r="K157" i="1"/>
  <c r="L157" i="1"/>
  <c r="D158" i="1"/>
  <c r="K158" i="1"/>
  <c r="L158" i="1"/>
  <c r="D159" i="1"/>
  <c r="K159" i="1"/>
  <c r="L159" i="1"/>
  <c r="D160" i="1"/>
  <c r="K160" i="1"/>
  <c r="L160" i="1"/>
  <c r="D161" i="1"/>
  <c r="K161" i="1"/>
  <c r="L161" i="1"/>
  <c r="D162" i="1"/>
  <c r="K162" i="1"/>
  <c r="L162" i="1"/>
  <c r="D163" i="1"/>
  <c r="K163" i="1"/>
  <c r="L163" i="1"/>
  <c r="D164" i="1"/>
  <c r="K164" i="1"/>
  <c r="L164" i="1"/>
  <c r="D165" i="1"/>
  <c r="K165" i="1"/>
  <c r="L165" i="1"/>
  <c r="D166" i="1"/>
  <c r="K166" i="1"/>
  <c r="L166" i="1"/>
  <c r="D167" i="1"/>
  <c r="K167" i="1"/>
  <c r="L167" i="1"/>
  <c r="D168" i="1"/>
  <c r="K168" i="1"/>
  <c r="L168" i="1"/>
  <c r="D169" i="1"/>
  <c r="K169" i="1"/>
  <c r="L169" i="1"/>
  <c r="D170" i="1"/>
  <c r="K170" i="1"/>
  <c r="L170" i="1"/>
  <c r="D171" i="1"/>
  <c r="K171" i="1"/>
  <c r="L171" i="1"/>
  <c r="D172" i="1"/>
  <c r="K172" i="1"/>
  <c r="L172" i="1"/>
  <c r="D173" i="1"/>
  <c r="K173" i="1"/>
  <c r="L173" i="1"/>
  <c r="D174" i="1"/>
  <c r="K174" i="1"/>
  <c r="L174" i="1"/>
  <c r="D175" i="1"/>
  <c r="K175" i="1"/>
  <c r="L175" i="1"/>
  <c r="D176" i="1"/>
  <c r="K176" i="1"/>
  <c r="L176" i="1"/>
  <c r="D177" i="1"/>
  <c r="K177" i="1"/>
  <c r="L177" i="1"/>
  <c r="D178" i="1"/>
  <c r="K178" i="1"/>
  <c r="L178" i="1"/>
  <c r="D179" i="1"/>
  <c r="K179" i="1"/>
  <c r="L179" i="1"/>
  <c r="D180" i="1"/>
  <c r="K180" i="1"/>
  <c r="L180" i="1"/>
  <c r="D181" i="1"/>
  <c r="K181" i="1"/>
  <c r="L181" i="1"/>
  <c r="D182" i="1"/>
  <c r="K182" i="1"/>
  <c r="L182" i="1"/>
  <c r="D183" i="1"/>
  <c r="K183" i="1"/>
  <c r="L183" i="1"/>
  <c r="D184" i="1"/>
  <c r="K184" i="1"/>
  <c r="L184" i="1"/>
  <c r="D185" i="1"/>
  <c r="K185" i="1"/>
  <c r="L185" i="1"/>
  <c r="D186" i="1"/>
  <c r="K186" i="1"/>
  <c r="L186" i="1"/>
  <c r="D187" i="1"/>
  <c r="K187" i="1"/>
  <c r="L187" i="1"/>
  <c r="D188" i="1"/>
  <c r="K188" i="1"/>
  <c r="L188" i="1"/>
  <c r="D189" i="1"/>
  <c r="K189" i="1"/>
  <c r="L189" i="1"/>
  <c r="D190" i="1"/>
  <c r="K190" i="1"/>
  <c r="L190" i="1"/>
  <c r="D191" i="1"/>
  <c r="K191" i="1"/>
  <c r="L191" i="1"/>
  <c r="D192" i="1"/>
  <c r="K192" i="1"/>
  <c r="L192" i="1"/>
  <c r="D193" i="1"/>
  <c r="K193" i="1"/>
  <c r="L193" i="1"/>
  <c r="D194" i="1"/>
  <c r="K194" i="1"/>
  <c r="L194" i="1"/>
  <c r="D195" i="1"/>
  <c r="K195" i="1"/>
  <c r="L195" i="1"/>
  <c r="D196" i="1"/>
  <c r="K196" i="1"/>
  <c r="L196" i="1"/>
  <c r="D197" i="1"/>
  <c r="K197" i="1"/>
  <c r="L197" i="1"/>
  <c r="D198" i="1"/>
  <c r="K198" i="1"/>
  <c r="L198" i="1"/>
  <c r="D199" i="1"/>
  <c r="K199" i="1"/>
  <c r="L199" i="1"/>
  <c r="D200" i="1"/>
  <c r="K200" i="1"/>
  <c r="L200" i="1"/>
  <c r="D201" i="1"/>
  <c r="K201" i="1"/>
  <c r="L201" i="1"/>
  <c r="D202" i="1"/>
  <c r="K202" i="1"/>
  <c r="L202" i="1"/>
  <c r="D203" i="1"/>
  <c r="K203" i="1"/>
  <c r="L203" i="1"/>
  <c r="D204" i="1"/>
  <c r="K204" i="1"/>
  <c r="L204" i="1"/>
  <c r="D205" i="1"/>
  <c r="K205" i="1"/>
  <c r="L205" i="1"/>
  <c r="D206" i="1"/>
  <c r="K206" i="1"/>
  <c r="L206" i="1"/>
  <c r="D207" i="1"/>
  <c r="K207" i="1"/>
  <c r="L207" i="1"/>
  <c r="D208" i="1"/>
  <c r="K208" i="1"/>
  <c r="L208" i="1"/>
  <c r="D209" i="1"/>
  <c r="K209" i="1"/>
  <c r="L209" i="1"/>
  <c r="D210" i="1"/>
  <c r="K210" i="1"/>
  <c r="L210" i="1"/>
  <c r="D211" i="1"/>
  <c r="K211" i="1"/>
  <c r="L211" i="1"/>
  <c r="D212" i="1"/>
  <c r="K212" i="1"/>
  <c r="L212" i="1"/>
  <c r="D213" i="1"/>
  <c r="K213" i="1"/>
  <c r="L213" i="1"/>
  <c r="D214" i="1"/>
  <c r="K214" i="1"/>
  <c r="L214" i="1"/>
  <c r="D215" i="1"/>
  <c r="K215" i="1"/>
  <c r="L215" i="1"/>
  <c r="D216" i="1"/>
  <c r="K216" i="1"/>
  <c r="L216" i="1"/>
  <c r="D217" i="1"/>
  <c r="K217" i="1"/>
  <c r="L217" i="1"/>
  <c r="D218" i="1"/>
  <c r="K218" i="1"/>
  <c r="L218" i="1"/>
  <c r="D219" i="1"/>
  <c r="K219" i="1"/>
  <c r="L219" i="1"/>
  <c r="D220" i="1"/>
  <c r="K220" i="1"/>
  <c r="L220" i="1"/>
  <c r="D221" i="1"/>
  <c r="K221" i="1"/>
  <c r="L221" i="1"/>
  <c r="D222" i="1"/>
  <c r="K222" i="1"/>
  <c r="L222" i="1"/>
  <c r="D223" i="1"/>
  <c r="K223" i="1"/>
  <c r="L223" i="1"/>
  <c r="D224" i="1"/>
  <c r="K224" i="1"/>
  <c r="L224" i="1"/>
  <c r="D225" i="1"/>
  <c r="K225" i="1"/>
  <c r="L225" i="1"/>
  <c r="D226" i="1"/>
  <c r="K226" i="1"/>
  <c r="L226" i="1"/>
  <c r="D227" i="1"/>
  <c r="K227" i="1"/>
  <c r="L227" i="1"/>
  <c r="D228" i="1"/>
  <c r="K228" i="1"/>
  <c r="L228" i="1"/>
  <c r="D229" i="1"/>
  <c r="K229" i="1"/>
  <c r="L229" i="1"/>
  <c r="D230" i="1"/>
  <c r="K230" i="1"/>
  <c r="L230" i="1"/>
  <c r="D231" i="1"/>
  <c r="K231" i="1"/>
  <c r="L231" i="1"/>
  <c r="D232" i="1"/>
  <c r="K232" i="1"/>
  <c r="L232" i="1"/>
  <c r="D233" i="1"/>
  <c r="K233" i="1"/>
  <c r="L233" i="1"/>
  <c r="D234" i="1"/>
  <c r="K234" i="1"/>
  <c r="L234" i="1"/>
  <c r="D235" i="1"/>
  <c r="K235" i="1"/>
  <c r="L235" i="1"/>
  <c r="D236" i="1"/>
  <c r="K236" i="1"/>
  <c r="L236" i="1"/>
  <c r="D237" i="1"/>
  <c r="K237" i="1"/>
  <c r="L237" i="1"/>
  <c r="D238" i="1"/>
  <c r="K238" i="1"/>
  <c r="L238" i="1"/>
  <c r="D239" i="1"/>
  <c r="K239" i="1"/>
  <c r="L239" i="1"/>
  <c r="D240" i="1"/>
  <c r="K240" i="1"/>
  <c r="L240" i="1"/>
  <c r="D241" i="1"/>
  <c r="K241" i="1"/>
  <c r="L241" i="1"/>
  <c r="D242" i="1"/>
  <c r="K242" i="1"/>
  <c r="L242" i="1"/>
  <c r="D243" i="1"/>
  <c r="K243" i="1"/>
  <c r="L243" i="1"/>
  <c r="D244" i="1"/>
  <c r="K244" i="1"/>
  <c r="L244" i="1"/>
  <c r="D245" i="1"/>
  <c r="K245" i="1"/>
  <c r="L245" i="1"/>
  <c r="D246" i="1"/>
  <c r="K246" i="1"/>
  <c r="L246" i="1"/>
  <c r="D247" i="1"/>
  <c r="K247" i="1"/>
  <c r="L247" i="1"/>
  <c r="D248" i="1"/>
  <c r="K248" i="1"/>
  <c r="L248" i="1"/>
  <c r="D249" i="1"/>
  <c r="K249" i="1"/>
  <c r="L249" i="1"/>
  <c r="D250" i="1"/>
  <c r="K250" i="1"/>
  <c r="L250" i="1"/>
  <c r="D251" i="1"/>
  <c r="K251" i="1"/>
  <c r="L251" i="1"/>
  <c r="D252" i="1"/>
  <c r="K252" i="1"/>
  <c r="L252" i="1"/>
  <c r="D253" i="1"/>
  <c r="K253" i="1"/>
  <c r="L253" i="1"/>
  <c r="D254" i="1"/>
  <c r="K254" i="1"/>
  <c r="L254" i="1"/>
  <c r="D255" i="1"/>
  <c r="K255" i="1"/>
  <c r="L255" i="1"/>
  <c r="D256" i="1"/>
  <c r="K256" i="1"/>
  <c r="L256" i="1"/>
  <c r="D257" i="1"/>
  <c r="K257" i="1"/>
  <c r="L257" i="1"/>
  <c r="D258" i="1"/>
  <c r="K258" i="1"/>
  <c r="L258" i="1"/>
  <c r="D259" i="1"/>
  <c r="K259" i="1"/>
  <c r="L259" i="1"/>
  <c r="D260" i="1"/>
  <c r="K260" i="1"/>
  <c r="L260" i="1"/>
  <c r="D261" i="1"/>
  <c r="K261" i="1"/>
  <c r="L261" i="1"/>
  <c r="D262" i="1"/>
  <c r="K262" i="1"/>
  <c r="L262" i="1"/>
  <c r="D263" i="1"/>
  <c r="K263" i="1"/>
  <c r="L263" i="1"/>
  <c r="D264" i="1"/>
  <c r="K264" i="1"/>
  <c r="L264" i="1"/>
  <c r="D265" i="1"/>
  <c r="K265" i="1"/>
  <c r="L265" i="1"/>
  <c r="D266" i="1"/>
  <c r="K266" i="1"/>
  <c r="L266" i="1"/>
  <c r="D267" i="1"/>
  <c r="K267" i="1"/>
  <c r="L267" i="1"/>
  <c r="D268" i="1"/>
  <c r="K268" i="1"/>
  <c r="L268" i="1"/>
  <c r="D269" i="1"/>
  <c r="K269" i="1"/>
  <c r="L269" i="1"/>
  <c r="D270" i="1"/>
  <c r="K270" i="1"/>
  <c r="L270" i="1"/>
  <c r="D271" i="1"/>
  <c r="K271" i="1"/>
  <c r="L271" i="1"/>
  <c r="D272" i="1"/>
  <c r="K272" i="1"/>
  <c r="L272" i="1"/>
  <c r="D273" i="1"/>
  <c r="K273" i="1"/>
  <c r="L273" i="1"/>
  <c r="D274" i="1"/>
  <c r="K274" i="1"/>
  <c r="L274" i="1"/>
  <c r="D275" i="1"/>
  <c r="K275" i="1"/>
  <c r="L275" i="1"/>
  <c r="D276" i="1"/>
  <c r="K276" i="1"/>
  <c r="L276" i="1"/>
  <c r="D277" i="1"/>
  <c r="K277" i="1"/>
  <c r="L277" i="1"/>
  <c r="D278" i="1"/>
  <c r="K278" i="1"/>
  <c r="L278" i="1"/>
  <c r="D279" i="1"/>
  <c r="K279" i="1"/>
  <c r="L279" i="1"/>
  <c r="D280" i="1"/>
  <c r="K280" i="1"/>
  <c r="L280" i="1"/>
  <c r="D281" i="1"/>
  <c r="K281" i="1"/>
  <c r="L281" i="1"/>
  <c r="D282" i="1"/>
  <c r="K282" i="1"/>
  <c r="L282" i="1"/>
  <c r="D283" i="1"/>
  <c r="K283" i="1"/>
  <c r="L283" i="1"/>
  <c r="D284" i="1"/>
  <c r="K284" i="1"/>
  <c r="L284" i="1"/>
  <c r="D285" i="1"/>
  <c r="K285" i="1"/>
  <c r="L285" i="1"/>
  <c r="D286" i="1"/>
  <c r="K286" i="1"/>
  <c r="L286" i="1"/>
  <c r="D287" i="1"/>
  <c r="K287" i="1"/>
  <c r="L287" i="1"/>
  <c r="D288" i="1"/>
  <c r="K288" i="1"/>
  <c r="L288" i="1"/>
  <c r="D289" i="1"/>
  <c r="K289" i="1"/>
  <c r="L289" i="1"/>
  <c r="D290" i="1"/>
  <c r="K290" i="1"/>
  <c r="L290" i="1"/>
  <c r="D291" i="1"/>
  <c r="K291" i="1"/>
  <c r="L291" i="1"/>
  <c r="D292" i="1"/>
  <c r="K292" i="1"/>
  <c r="L292" i="1"/>
  <c r="D293" i="1"/>
  <c r="K293" i="1"/>
  <c r="L293" i="1"/>
  <c r="D294" i="1"/>
  <c r="K294" i="1"/>
  <c r="L294" i="1"/>
  <c r="D295" i="1"/>
  <c r="K295" i="1"/>
  <c r="L295" i="1"/>
  <c r="D296" i="1"/>
  <c r="K296" i="1"/>
  <c r="L296" i="1"/>
  <c r="D297" i="1"/>
  <c r="K297" i="1"/>
  <c r="L297" i="1"/>
  <c r="D298" i="1"/>
  <c r="K298" i="1"/>
  <c r="L298" i="1"/>
  <c r="D299" i="1"/>
  <c r="K299" i="1"/>
  <c r="L299" i="1"/>
  <c r="D300" i="1"/>
  <c r="K300" i="1"/>
  <c r="L300" i="1"/>
  <c r="D301" i="1"/>
  <c r="K301" i="1"/>
  <c r="L301" i="1"/>
  <c r="D302" i="1"/>
  <c r="K302" i="1"/>
  <c r="L302" i="1"/>
  <c r="D303" i="1"/>
  <c r="K303" i="1"/>
  <c r="L303" i="1"/>
  <c r="D304" i="1"/>
  <c r="K304" i="1"/>
  <c r="L304" i="1"/>
  <c r="D305" i="1"/>
  <c r="K305" i="1"/>
  <c r="L305" i="1"/>
  <c r="D306" i="1"/>
  <c r="K306" i="1"/>
  <c r="L306" i="1"/>
  <c r="D307" i="1"/>
  <c r="K307" i="1"/>
  <c r="L307" i="1"/>
  <c r="D308" i="1"/>
  <c r="K308" i="1"/>
  <c r="L308" i="1"/>
  <c r="D309" i="1"/>
  <c r="K309" i="1"/>
  <c r="L309" i="1"/>
  <c r="D310" i="1"/>
  <c r="K310" i="1"/>
  <c r="L310" i="1"/>
  <c r="D311" i="1"/>
  <c r="K311" i="1"/>
  <c r="L311" i="1"/>
  <c r="D312" i="1"/>
  <c r="K312" i="1"/>
  <c r="L312" i="1"/>
  <c r="D313" i="1"/>
  <c r="K313" i="1"/>
  <c r="L313" i="1"/>
  <c r="D314" i="1"/>
  <c r="K314" i="1"/>
  <c r="L314" i="1"/>
  <c r="D315" i="1"/>
  <c r="K315" i="1"/>
  <c r="L315" i="1"/>
  <c r="D316" i="1"/>
  <c r="K316" i="1"/>
  <c r="L316" i="1"/>
  <c r="D317" i="1"/>
  <c r="K317" i="1"/>
  <c r="L317" i="1"/>
  <c r="D318" i="1"/>
  <c r="K318" i="1"/>
  <c r="L318" i="1"/>
  <c r="D319" i="1"/>
  <c r="K319" i="1"/>
  <c r="L319" i="1"/>
  <c r="D320" i="1"/>
  <c r="K320" i="1"/>
  <c r="L320" i="1"/>
  <c r="D321" i="1"/>
  <c r="K321" i="1"/>
  <c r="L321" i="1"/>
  <c r="D322" i="1"/>
  <c r="K322" i="1"/>
  <c r="L322" i="1"/>
  <c r="D323" i="1"/>
  <c r="K323" i="1"/>
  <c r="L323" i="1"/>
  <c r="D324" i="1"/>
  <c r="K324" i="1"/>
  <c r="L324" i="1"/>
  <c r="D325" i="1"/>
  <c r="K325" i="1"/>
  <c r="L325" i="1"/>
  <c r="D326" i="1"/>
  <c r="K326" i="1"/>
  <c r="L326" i="1"/>
  <c r="D327" i="1"/>
  <c r="K327" i="1"/>
  <c r="L327" i="1"/>
  <c r="D328" i="1"/>
  <c r="K328" i="1"/>
  <c r="L328" i="1"/>
  <c r="D329" i="1"/>
  <c r="K329" i="1"/>
  <c r="L329" i="1"/>
  <c r="D330" i="1"/>
  <c r="K330" i="1"/>
  <c r="L330" i="1"/>
  <c r="D331" i="1"/>
  <c r="K331" i="1"/>
  <c r="L331" i="1"/>
  <c r="D332" i="1"/>
  <c r="K332" i="1"/>
  <c r="L332" i="1"/>
  <c r="D333" i="1"/>
  <c r="K333" i="1"/>
  <c r="L333" i="1"/>
  <c r="D334" i="1"/>
  <c r="K334" i="1"/>
  <c r="L334" i="1"/>
  <c r="D335" i="1"/>
  <c r="K335" i="1"/>
  <c r="L335" i="1"/>
  <c r="D336" i="1"/>
  <c r="K336" i="1"/>
  <c r="L336" i="1"/>
  <c r="D337" i="1"/>
  <c r="K337" i="1"/>
  <c r="L337" i="1"/>
  <c r="D338" i="1"/>
  <c r="K338" i="1"/>
  <c r="L338" i="1"/>
  <c r="D339" i="1"/>
  <c r="K339" i="1"/>
  <c r="L339" i="1"/>
  <c r="D340" i="1"/>
  <c r="K340" i="1"/>
  <c r="L340" i="1"/>
  <c r="D341" i="1"/>
  <c r="K341" i="1"/>
  <c r="L341" i="1"/>
  <c r="D342" i="1"/>
  <c r="K342" i="1"/>
  <c r="L342" i="1"/>
  <c r="D343" i="1"/>
  <c r="K343" i="1"/>
  <c r="L343" i="1"/>
  <c r="D344" i="1"/>
  <c r="K344" i="1"/>
  <c r="L344" i="1"/>
  <c r="D345" i="1"/>
  <c r="K345" i="1"/>
  <c r="L345" i="1"/>
  <c r="D346" i="1"/>
  <c r="K346" i="1"/>
  <c r="L346" i="1"/>
  <c r="D347" i="1"/>
  <c r="K347" i="1"/>
  <c r="L347" i="1"/>
  <c r="D348" i="1"/>
  <c r="K348" i="1"/>
  <c r="L348" i="1"/>
  <c r="D349" i="1"/>
  <c r="K349" i="1"/>
  <c r="L349" i="1"/>
  <c r="D350" i="1"/>
  <c r="K350" i="1"/>
  <c r="L350" i="1"/>
  <c r="D351" i="1"/>
  <c r="K351" i="1"/>
  <c r="L351" i="1"/>
  <c r="D352" i="1"/>
  <c r="K352" i="1"/>
  <c r="L352" i="1"/>
  <c r="D353" i="1"/>
  <c r="K353" i="1"/>
  <c r="L353" i="1"/>
  <c r="D354" i="1"/>
  <c r="K354" i="1"/>
  <c r="L354" i="1"/>
  <c r="D355" i="1"/>
  <c r="K355" i="1"/>
  <c r="L355" i="1"/>
  <c r="D356" i="1"/>
  <c r="K356" i="1"/>
  <c r="L356" i="1"/>
  <c r="D357" i="1"/>
  <c r="K357" i="1"/>
  <c r="L357" i="1"/>
  <c r="D358" i="1"/>
  <c r="K358" i="1"/>
  <c r="L358" i="1"/>
  <c r="D359" i="1"/>
  <c r="K359" i="1"/>
  <c r="L359" i="1"/>
  <c r="D360" i="1"/>
  <c r="K360" i="1"/>
  <c r="L360" i="1"/>
  <c r="D361" i="1"/>
  <c r="K361" i="1"/>
  <c r="L361" i="1"/>
  <c r="D362" i="1"/>
  <c r="K362" i="1"/>
  <c r="L362" i="1"/>
  <c r="D363" i="1"/>
  <c r="K363" i="1"/>
  <c r="L363" i="1"/>
  <c r="D364" i="1"/>
  <c r="K364" i="1"/>
  <c r="L364" i="1"/>
  <c r="D365" i="1"/>
  <c r="K365" i="1"/>
  <c r="L365" i="1"/>
  <c r="D366" i="1"/>
  <c r="K366" i="1"/>
  <c r="L366" i="1"/>
  <c r="D367" i="1"/>
  <c r="K367" i="1"/>
  <c r="L367" i="1"/>
  <c r="D368" i="1"/>
  <c r="K368" i="1"/>
  <c r="L368" i="1"/>
  <c r="D369" i="1"/>
  <c r="K369" i="1"/>
  <c r="L369" i="1"/>
  <c r="D370" i="1"/>
  <c r="K370" i="1"/>
  <c r="L370" i="1"/>
  <c r="D371" i="1"/>
  <c r="K371" i="1"/>
  <c r="L371" i="1"/>
  <c r="D372" i="1"/>
  <c r="K372" i="1"/>
  <c r="L372" i="1"/>
  <c r="N12" i="1"/>
  <c r="N11" i="1"/>
  <c r="S15" i="1"/>
  <c r="G15" i="1"/>
  <c r="B15" i="1"/>
  <c r="H15" i="1"/>
  <c r="I15" i="1"/>
  <c r="N15" i="1"/>
  <c r="X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Z15" i="1"/>
  <c r="V15" i="1"/>
  <c r="Q15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J6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J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J5" i="1"/>
  <c r="X373" i="1"/>
  <c r="S373" i="1"/>
  <c r="A372" i="1"/>
  <c r="M372" i="1"/>
  <c r="B373" i="1"/>
  <c r="G373" i="1"/>
  <c r="H373" i="1"/>
  <c r="I373" i="1"/>
  <c r="E373" i="1"/>
  <c r="F373" i="1"/>
  <c r="J373" i="1"/>
  <c r="N373" i="1"/>
  <c r="O373" i="1"/>
  <c r="T373" i="1"/>
  <c r="Y373" i="1"/>
  <c r="X374" i="1"/>
  <c r="Z374" i="1"/>
  <c r="M373" i="1"/>
  <c r="B374" i="1"/>
  <c r="D374" i="1"/>
  <c r="D15" i="1"/>
  <c r="AG15" i="1"/>
  <c r="K15" i="1"/>
  <c r="AF15" i="1"/>
  <c r="AD15" i="1"/>
  <c r="C15" i="1"/>
  <c r="AC15" i="1"/>
  <c r="AE15" i="1"/>
  <c r="AH15" i="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A3" i="10"/>
  <c r="E3" i="10"/>
  <c r="I3" i="10"/>
  <c r="M3" i="10"/>
  <c r="G3" i="10"/>
  <c r="F3" i="10"/>
  <c r="A6" i="10"/>
  <c r="I6" i="10"/>
  <c r="E6" i="10"/>
  <c r="A5" i="10"/>
  <c r="I5" i="10"/>
  <c r="E5" i="10"/>
  <c r="A4" i="10"/>
  <c r="I4" i="10"/>
  <c r="E4" i="10"/>
  <c r="B3" i="10"/>
  <c r="J3" i="10"/>
  <c r="H3" i="10"/>
  <c r="C3" i="10"/>
  <c r="K3" i="10"/>
  <c r="D3" i="10"/>
  <c r="L3" i="10"/>
  <c r="M4" i="10"/>
  <c r="F4" i="10"/>
  <c r="C4" i="10"/>
  <c r="G4" i="10"/>
  <c r="B4" i="10"/>
  <c r="H4" i="10"/>
  <c r="M5" i="10"/>
  <c r="G5" i="10"/>
  <c r="D4" i="10"/>
  <c r="F5" i="10"/>
  <c r="H5" i="10"/>
  <c r="A7" i="11"/>
  <c r="E7" i="10"/>
  <c r="A7" i="10"/>
  <c r="I7" i="10"/>
  <c r="C16" i="1"/>
  <c r="AC16" i="1"/>
  <c r="A8" i="11"/>
  <c r="I8" i="10"/>
  <c r="A8" i="10"/>
  <c r="E8" i="10"/>
  <c r="B5" i="10"/>
  <c r="J5" i="10"/>
  <c r="AF16" i="1"/>
  <c r="M6" i="10"/>
  <c r="A9" i="11"/>
  <c r="A9" i="10"/>
  <c r="I9" i="10"/>
  <c r="E9" i="10"/>
  <c r="C5" i="10"/>
  <c r="K5" i="10"/>
  <c r="B6" i="11"/>
  <c r="C6" i="11"/>
  <c r="AF17" i="1"/>
  <c r="G6" i="10"/>
  <c r="D5" i="10"/>
  <c r="L5" i="10"/>
  <c r="M7" i="10"/>
  <c r="F6" i="10"/>
  <c r="A10" i="11"/>
  <c r="I10" i="10"/>
  <c r="E10" i="10"/>
  <c r="A10" i="10"/>
  <c r="D6" i="11"/>
  <c r="A11" i="11"/>
  <c r="A11" i="10"/>
  <c r="E11" i="10"/>
  <c r="I11" i="10"/>
  <c r="C17" i="1"/>
  <c r="AC17" i="1"/>
  <c r="AG16" i="1"/>
  <c r="AH16" i="1"/>
  <c r="H6" i="10"/>
  <c r="B6" i="10"/>
  <c r="J6" i="10"/>
  <c r="A12" i="11"/>
  <c r="I12" i="10"/>
  <c r="E12" i="10"/>
  <c r="A12" i="10"/>
  <c r="A13" i="10"/>
  <c r="E13" i="10"/>
  <c r="I13" i="10"/>
  <c r="A13" i="11"/>
  <c r="AF18" i="1"/>
  <c r="M8" i="10"/>
  <c r="C6" i="10"/>
  <c r="K6" i="10"/>
  <c r="B7" i="11"/>
  <c r="C18" i="1"/>
  <c r="AC18" i="1"/>
  <c r="C19" i="1"/>
  <c r="AC19" i="1"/>
  <c r="C7" i="11"/>
  <c r="M9" i="10"/>
  <c r="F7" i="10"/>
  <c r="D6" i="10"/>
  <c r="L6" i="10"/>
  <c r="AD16" i="1"/>
  <c r="AE16" i="1"/>
  <c r="A14" i="10"/>
  <c r="A14" i="11"/>
  <c r="I14" i="10"/>
  <c r="E14" i="10"/>
  <c r="AF19" i="1"/>
  <c r="A15" i="11"/>
  <c r="E15" i="10"/>
  <c r="A15" i="10"/>
  <c r="I15" i="10"/>
  <c r="G7" i="10"/>
  <c r="D7" i="11"/>
  <c r="AF20" i="1"/>
  <c r="M10" i="10"/>
  <c r="C7" i="10"/>
  <c r="K7" i="10"/>
  <c r="AG17" i="1"/>
  <c r="AH17" i="1"/>
  <c r="H7" i="10"/>
  <c r="A16" i="11"/>
  <c r="I16" i="10"/>
  <c r="A16" i="10"/>
  <c r="E16" i="10"/>
  <c r="B7" i="10"/>
  <c r="J7" i="10"/>
  <c r="A17" i="11"/>
  <c r="A17" i="10"/>
  <c r="I17" i="10"/>
  <c r="E17" i="10"/>
  <c r="AD17" i="1"/>
  <c r="AE17" i="1"/>
  <c r="D7" i="10"/>
  <c r="L7" i="10"/>
  <c r="C20" i="1"/>
  <c r="AC20" i="1"/>
  <c r="B8" i="11"/>
  <c r="C8" i="11"/>
  <c r="I18" i="10"/>
  <c r="A18" i="10"/>
  <c r="E18" i="10"/>
  <c r="A18" i="11"/>
  <c r="D8" i="11"/>
  <c r="G8" i="10"/>
  <c r="F8" i="10"/>
  <c r="B9" i="11"/>
  <c r="A19" i="11"/>
  <c r="A19" i="10"/>
  <c r="E19" i="10"/>
  <c r="I19" i="10"/>
  <c r="C21" i="1"/>
  <c r="AC21" i="1"/>
  <c r="C8" i="10"/>
  <c r="K8" i="10"/>
  <c r="AF21" i="1"/>
  <c r="M11" i="10"/>
  <c r="AG18" i="1"/>
  <c r="AH18" i="1"/>
  <c r="H8" i="10"/>
  <c r="B8" i="10"/>
  <c r="J8" i="10"/>
  <c r="AD18" i="1"/>
  <c r="AE18" i="1"/>
  <c r="D8" i="10"/>
  <c r="L8" i="10"/>
  <c r="C9" i="11"/>
  <c r="F9" i="10"/>
  <c r="A20" i="11"/>
  <c r="I20" i="10"/>
  <c r="E20" i="10"/>
  <c r="A20" i="10"/>
  <c r="G9" i="10"/>
  <c r="D9" i="11"/>
  <c r="C22" i="1"/>
  <c r="AC22" i="1"/>
  <c r="A21" i="11"/>
  <c r="A21" i="10"/>
  <c r="E21" i="10"/>
  <c r="I21" i="10"/>
  <c r="AF22" i="1"/>
  <c r="M12" i="10"/>
  <c r="C9" i="10"/>
  <c r="K9" i="10"/>
  <c r="AG19" i="1"/>
  <c r="AH19" i="1"/>
  <c r="H9" i="10"/>
  <c r="A22" i="10"/>
  <c r="I22" i="10"/>
  <c r="A22" i="11"/>
  <c r="E22" i="10"/>
  <c r="B9" i="10"/>
  <c r="J9" i="10"/>
  <c r="M13" i="10"/>
  <c r="A23" i="11"/>
  <c r="E23" i="10"/>
  <c r="A23" i="10"/>
  <c r="I23" i="10"/>
  <c r="AF23" i="1"/>
  <c r="AD19" i="1"/>
  <c r="AE19" i="1"/>
  <c r="D9" i="10"/>
  <c r="L9" i="10"/>
  <c r="C10" i="11"/>
  <c r="B10" i="11"/>
  <c r="C23" i="1"/>
  <c r="AC23" i="1"/>
  <c r="D10" i="11"/>
  <c r="F10" i="10"/>
  <c r="C24" i="1"/>
  <c r="AC24" i="1"/>
  <c r="A24" i="11"/>
  <c r="I24" i="10"/>
  <c r="A24" i="10"/>
  <c r="E24" i="10"/>
  <c r="G10" i="10"/>
  <c r="AF24" i="1"/>
  <c r="M14" i="10"/>
  <c r="B10" i="10"/>
  <c r="J10" i="10"/>
  <c r="AG20" i="1"/>
  <c r="AH20" i="1"/>
  <c r="H10" i="10"/>
  <c r="A25" i="11"/>
  <c r="A25" i="10"/>
  <c r="I25" i="10"/>
  <c r="E25" i="10"/>
  <c r="B11" i="11"/>
  <c r="F11" i="10"/>
  <c r="AF25" i="1"/>
  <c r="M15" i="10"/>
  <c r="C25" i="1"/>
  <c r="AC25" i="1"/>
  <c r="A26" i="11"/>
  <c r="I26" i="10"/>
  <c r="E26" i="10"/>
  <c r="A26" i="10"/>
  <c r="C10" i="10"/>
  <c r="K10" i="10"/>
  <c r="C11" i="11"/>
  <c r="A27" i="10"/>
  <c r="E27" i="10"/>
  <c r="A27" i="11"/>
  <c r="I27" i="10"/>
  <c r="AD20" i="1"/>
  <c r="AE20" i="1"/>
  <c r="D10" i="10"/>
  <c r="L10" i="10"/>
  <c r="D11" i="11"/>
  <c r="C26" i="1"/>
  <c r="AC26" i="1"/>
  <c r="AF26" i="1"/>
  <c r="M16" i="10"/>
  <c r="A28" i="11"/>
  <c r="I28" i="10"/>
  <c r="E28" i="10"/>
  <c r="A28" i="10"/>
  <c r="G11" i="10"/>
  <c r="B11" i="10"/>
  <c r="J11" i="10"/>
  <c r="A29" i="11"/>
  <c r="A29" i="10"/>
  <c r="E29" i="10"/>
  <c r="I29" i="10"/>
  <c r="AG21" i="1"/>
  <c r="AH21" i="1"/>
  <c r="H11" i="10"/>
  <c r="AD21" i="1"/>
  <c r="AE21" i="1"/>
  <c r="D11" i="10"/>
  <c r="L11" i="10"/>
  <c r="A30" i="11"/>
  <c r="A30" i="10"/>
  <c r="I30" i="10"/>
  <c r="E30" i="10"/>
  <c r="B12" i="11"/>
  <c r="C11" i="10"/>
  <c r="K11" i="10"/>
  <c r="M17" i="10"/>
  <c r="AF27" i="1"/>
  <c r="F12" i="10"/>
  <c r="C12" i="11"/>
  <c r="A31" i="11"/>
  <c r="E31" i="10"/>
  <c r="A31" i="10"/>
  <c r="I31" i="10"/>
  <c r="D12" i="11"/>
  <c r="C27" i="1"/>
  <c r="AC27" i="1"/>
  <c r="C12" i="10"/>
  <c r="A32" i="11"/>
  <c r="I32" i="10"/>
  <c r="A32" i="10"/>
  <c r="E32" i="10"/>
  <c r="B12" i="10"/>
  <c r="J12" i="10"/>
  <c r="G12" i="10"/>
  <c r="M18" i="10"/>
  <c r="C28" i="1"/>
  <c r="AC28" i="1"/>
  <c r="AG22" i="1"/>
  <c r="AH22" i="1"/>
  <c r="H12" i="10"/>
  <c r="AF28" i="1"/>
  <c r="B13" i="11"/>
  <c r="A33" i="11"/>
  <c r="A33" i="10"/>
  <c r="I33" i="10"/>
  <c r="E33" i="10"/>
  <c r="AD22" i="1"/>
  <c r="AE22" i="1"/>
  <c r="D12" i="10"/>
  <c r="L12" i="10"/>
  <c r="K12" i="10"/>
  <c r="C13" i="11"/>
  <c r="M19" i="10"/>
  <c r="A34" i="11"/>
  <c r="I34" i="10"/>
  <c r="A34" i="10"/>
  <c r="E34" i="10"/>
  <c r="G13" i="10"/>
  <c r="C29" i="1"/>
  <c r="AC29" i="1"/>
  <c r="F13" i="10"/>
  <c r="D13" i="11"/>
  <c r="AF29" i="1"/>
  <c r="B14" i="11"/>
  <c r="C13" i="10"/>
  <c r="K13" i="10"/>
  <c r="M20" i="10"/>
  <c r="B13" i="10"/>
  <c r="J13" i="10"/>
  <c r="A35" i="11"/>
  <c r="A35" i="10"/>
  <c r="E35" i="10"/>
  <c r="I35" i="10"/>
  <c r="AF30" i="1"/>
  <c r="C30" i="1"/>
  <c r="AC30" i="1"/>
  <c r="AG23" i="1"/>
  <c r="AH23" i="1"/>
  <c r="H13" i="10"/>
  <c r="C14" i="11"/>
  <c r="AD23" i="1"/>
  <c r="AE23" i="1"/>
  <c r="D13" i="10"/>
  <c r="L13" i="10"/>
  <c r="F14" i="10"/>
  <c r="I36" i="10"/>
  <c r="E36" i="10"/>
  <c r="A36" i="11"/>
  <c r="A36" i="10"/>
  <c r="C31" i="1"/>
  <c r="AC31" i="1"/>
  <c r="AF31" i="1"/>
  <c r="M21" i="10"/>
  <c r="G14" i="10"/>
  <c r="A37" i="11"/>
  <c r="A37" i="10"/>
  <c r="E37" i="10"/>
  <c r="I37" i="10"/>
  <c r="D14" i="11"/>
  <c r="C15" i="11"/>
  <c r="A38" i="11"/>
  <c r="A38" i="10"/>
  <c r="I38" i="10"/>
  <c r="E38" i="10"/>
  <c r="C14" i="10"/>
  <c r="K14" i="10"/>
  <c r="AG24" i="1"/>
  <c r="AH24" i="1"/>
  <c r="H14" i="10"/>
  <c r="B14" i="10"/>
  <c r="J14" i="10"/>
  <c r="M22" i="10"/>
  <c r="AF32" i="1"/>
  <c r="B15" i="11"/>
  <c r="A39" i="11"/>
  <c r="E39" i="10"/>
  <c r="A39" i="10"/>
  <c r="I39" i="10"/>
  <c r="G15" i="10"/>
  <c r="AD24" i="1"/>
  <c r="AE24" i="1"/>
  <c r="D14" i="10"/>
  <c r="L14" i="10"/>
  <c r="C32" i="1"/>
  <c r="AC32" i="1"/>
  <c r="B15" i="10"/>
  <c r="F15" i="10"/>
  <c r="D15" i="11"/>
  <c r="A40" i="11"/>
  <c r="I40" i="10"/>
  <c r="A40" i="10"/>
  <c r="E40" i="10"/>
  <c r="C33" i="1"/>
  <c r="AC33" i="1"/>
  <c r="M23" i="10"/>
  <c r="AF33" i="1"/>
  <c r="A41" i="10"/>
  <c r="I41" i="10"/>
  <c r="E41" i="10"/>
  <c r="A41" i="11"/>
  <c r="C15" i="10"/>
  <c r="K15" i="10"/>
  <c r="J15" i="10"/>
  <c r="AG25" i="1"/>
  <c r="AH25" i="1"/>
  <c r="H15" i="10"/>
  <c r="B16" i="11"/>
  <c r="AD25" i="1"/>
  <c r="AE25" i="1"/>
  <c r="D15" i="10"/>
  <c r="L15" i="10"/>
  <c r="A42" i="11"/>
  <c r="I42" i="10"/>
  <c r="E42" i="10"/>
  <c r="A42" i="10"/>
  <c r="C16" i="11"/>
  <c r="M24" i="10"/>
  <c r="AF34" i="1"/>
  <c r="F16" i="10"/>
  <c r="C34" i="1"/>
  <c r="AC34" i="1"/>
  <c r="A43" i="11"/>
  <c r="A43" i="10"/>
  <c r="E43" i="10"/>
  <c r="I43" i="10"/>
  <c r="G16" i="10"/>
  <c r="D16" i="11"/>
  <c r="B16" i="10"/>
  <c r="J16" i="10"/>
  <c r="A44" i="11"/>
  <c r="I44" i="10"/>
  <c r="E44" i="10"/>
  <c r="A44" i="10"/>
  <c r="AG26" i="1"/>
  <c r="AH26" i="1"/>
  <c r="H16" i="10"/>
  <c r="A45" i="11"/>
  <c r="A45" i="10"/>
  <c r="E45" i="10"/>
  <c r="I45" i="10"/>
  <c r="C16" i="10"/>
  <c r="K16" i="10"/>
  <c r="AF35" i="1"/>
  <c r="M25" i="10"/>
  <c r="B17" i="11"/>
  <c r="F17" i="10"/>
  <c r="AD26" i="1"/>
  <c r="AE26" i="1"/>
  <c r="D16" i="10"/>
  <c r="L16" i="10"/>
  <c r="C17" i="11"/>
  <c r="C35" i="1"/>
  <c r="AC35" i="1"/>
  <c r="A46" i="10"/>
  <c r="I46" i="10"/>
  <c r="E46" i="10"/>
  <c r="A46" i="11"/>
  <c r="D17" i="11"/>
  <c r="C36" i="1"/>
  <c r="AC36" i="1"/>
  <c r="M26" i="10"/>
  <c r="AF36" i="1"/>
  <c r="A47" i="11"/>
  <c r="E47" i="10"/>
  <c r="A47" i="10"/>
  <c r="I47" i="10"/>
  <c r="G17" i="10"/>
  <c r="C18" i="11"/>
  <c r="A48" i="11"/>
  <c r="I48" i="10"/>
  <c r="E48" i="10"/>
  <c r="A48" i="10"/>
  <c r="D18" i="11"/>
  <c r="C17" i="10"/>
  <c r="K17" i="10"/>
  <c r="AD27" i="1"/>
  <c r="AE27" i="1"/>
  <c r="D17" i="10"/>
  <c r="H17" i="10"/>
  <c r="L17" i="10"/>
  <c r="AG27" i="1"/>
  <c r="AH27" i="1"/>
  <c r="B17" i="10"/>
  <c r="J17" i="10"/>
  <c r="M27" i="10"/>
  <c r="AF37" i="1"/>
  <c r="A49" i="11"/>
  <c r="A49" i="10"/>
  <c r="I49" i="10"/>
  <c r="E49" i="10"/>
  <c r="B18" i="11"/>
  <c r="H18" i="10"/>
  <c r="C37" i="1"/>
  <c r="AC37" i="1"/>
  <c r="G18" i="10"/>
  <c r="A50" i="11"/>
  <c r="I50" i="10"/>
  <c r="A50" i="10"/>
  <c r="E50" i="10"/>
  <c r="B18" i="10"/>
  <c r="F18" i="10"/>
  <c r="J18" i="10"/>
  <c r="M28" i="10"/>
  <c r="AF38" i="1"/>
  <c r="AG28" i="1"/>
  <c r="AH28" i="1"/>
  <c r="C38" i="1"/>
  <c r="AC38" i="1"/>
  <c r="A51" i="11"/>
  <c r="A51" i="10"/>
  <c r="E51" i="10"/>
  <c r="I51" i="10"/>
  <c r="B19" i="11"/>
  <c r="C18" i="10"/>
  <c r="K18" i="10"/>
  <c r="F19" i="10"/>
  <c r="A52" i="11"/>
  <c r="I52" i="10"/>
  <c r="E52" i="10"/>
  <c r="A52" i="10"/>
  <c r="C19" i="11"/>
  <c r="AD28" i="1"/>
  <c r="AE28" i="1"/>
  <c r="D18" i="10"/>
  <c r="L18" i="10"/>
  <c r="M29" i="10"/>
  <c r="D19" i="11"/>
  <c r="G19" i="10"/>
  <c r="AF39" i="1"/>
  <c r="A53" i="11"/>
  <c r="A53" i="10"/>
  <c r="E53" i="10"/>
  <c r="I53" i="10"/>
  <c r="AG29" i="1"/>
  <c r="AH29" i="1"/>
  <c r="H19" i="10"/>
  <c r="C39" i="1"/>
  <c r="AC39" i="1"/>
  <c r="A54" i="11"/>
  <c r="A54" i="10"/>
  <c r="I54" i="10"/>
  <c r="E54" i="10"/>
  <c r="B19" i="10"/>
  <c r="J19" i="10"/>
  <c r="M30" i="10"/>
  <c r="B20" i="11"/>
  <c r="AF40" i="1"/>
  <c r="A55" i="11"/>
  <c r="E55" i="10"/>
  <c r="A55" i="10"/>
  <c r="I55" i="10"/>
  <c r="C19" i="10"/>
  <c r="K19" i="10"/>
  <c r="AD29" i="1"/>
  <c r="AE29" i="1"/>
  <c r="D19" i="10"/>
  <c r="L19" i="10"/>
  <c r="F20" i="10"/>
  <c r="C40" i="1"/>
  <c r="AC40" i="1"/>
  <c r="C20" i="11"/>
  <c r="A56" i="11"/>
  <c r="I56" i="10"/>
  <c r="A56" i="10"/>
  <c r="E56" i="10"/>
  <c r="G20" i="10"/>
  <c r="A57" i="11"/>
  <c r="A57" i="10"/>
  <c r="I57" i="10"/>
  <c r="E57" i="10"/>
  <c r="D20" i="11"/>
  <c r="C21" i="11"/>
  <c r="AG30" i="1"/>
  <c r="AH30" i="1"/>
  <c r="H20" i="10"/>
  <c r="C20" i="10"/>
  <c r="K20" i="10"/>
  <c r="C41" i="1"/>
  <c r="AC41" i="1"/>
  <c r="A58" i="11"/>
  <c r="I58" i="10"/>
  <c r="E58" i="10"/>
  <c r="A58" i="10"/>
  <c r="AF41" i="1"/>
  <c r="B20" i="10"/>
  <c r="J20" i="10"/>
  <c r="M31" i="10"/>
  <c r="B21" i="11"/>
  <c r="G21" i="10"/>
  <c r="A59" i="11"/>
  <c r="A59" i="10"/>
  <c r="E59" i="10"/>
  <c r="I59" i="10"/>
  <c r="M32" i="10"/>
  <c r="D20" i="10"/>
  <c r="L20" i="10"/>
  <c r="AD30" i="1"/>
  <c r="AE30" i="1"/>
  <c r="AF42" i="1"/>
  <c r="C42" i="1"/>
  <c r="AC42" i="1"/>
  <c r="A60" i="11"/>
  <c r="I60" i="10"/>
  <c r="E60" i="10"/>
  <c r="A60" i="10"/>
  <c r="B21" i="10"/>
  <c r="F21" i="10"/>
  <c r="J21" i="10"/>
  <c r="D21" i="11"/>
  <c r="B22" i="11"/>
  <c r="AG31" i="1"/>
  <c r="AH31" i="1"/>
  <c r="H21" i="10"/>
  <c r="A61" i="10"/>
  <c r="A61" i="11"/>
  <c r="E61" i="10"/>
  <c r="I61" i="10"/>
  <c r="AF43" i="1"/>
  <c r="M33" i="10"/>
  <c r="C21" i="10"/>
  <c r="K21" i="10"/>
  <c r="C43" i="1"/>
  <c r="AC43" i="1"/>
  <c r="F22" i="10"/>
  <c r="AD31" i="1"/>
  <c r="AE31" i="1"/>
  <c r="D21" i="10"/>
  <c r="L21" i="10"/>
  <c r="C22" i="11"/>
  <c r="A62" i="11"/>
  <c r="A62" i="10"/>
  <c r="I62" i="10"/>
  <c r="E62" i="10"/>
  <c r="A63" i="11"/>
  <c r="E63" i="10"/>
  <c r="A63" i="10"/>
  <c r="I63" i="10"/>
  <c r="D22" i="11"/>
  <c r="G22" i="10"/>
  <c r="AG32" i="1"/>
  <c r="AH32" i="1"/>
  <c r="H22" i="10"/>
  <c r="A64" i="11"/>
  <c r="I64" i="10"/>
  <c r="A64" i="10"/>
  <c r="E64" i="10"/>
  <c r="M34" i="10"/>
  <c r="AF44" i="1"/>
  <c r="C44" i="1"/>
  <c r="AC44" i="1"/>
  <c r="B22" i="10"/>
  <c r="J22" i="10"/>
  <c r="AD32" i="1"/>
  <c r="AE32" i="1"/>
  <c r="D22" i="10"/>
  <c r="L22" i="10"/>
  <c r="B23" i="11"/>
  <c r="A65" i="11"/>
  <c r="A65" i="10"/>
  <c r="I65" i="10"/>
  <c r="E65" i="10"/>
  <c r="C22" i="10"/>
  <c r="K22" i="10"/>
  <c r="A66" i="11"/>
  <c r="I66" i="10"/>
  <c r="A66" i="10"/>
  <c r="E66" i="10"/>
  <c r="F23" i="10"/>
  <c r="C23" i="11"/>
  <c r="D23" i="11"/>
  <c r="C45" i="1"/>
  <c r="AC45" i="1"/>
  <c r="AF45" i="1"/>
  <c r="M35" i="10"/>
  <c r="G23" i="10"/>
  <c r="B23" i="10"/>
  <c r="J23" i="10"/>
  <c r="A67" i="11"/>
  <c r="A67" i="10"/>
  <c r="E67" i="10"/>
  <c r="I67" i="10"/>
  <c r="AG33" i="1"/>
  <c r="AH33" i="1"/>
  <c r="H23" i="10"/>
  <c r="AF46" i="1"/>
  <c r="M36" i="10"/>
  <c r="C23" i="10"/>
  <c r="K23" i="10"/>
  <c r="B24" i="11"/>
  <c r="A68" i="11"/>
  <c r="I68" i="10"/>
  <c r="E68" i="10"/>
  <c r="A68" i="10"/>
  <c r="C46" i="1"/>
  <c r="AC46" i="1"/>
  <c r="F24" i="10"/>
  <c r="A69" i="10"/>
  <c r="E69" i="10"/>
  <c r="A69" i="11"/>
  <c r="I69" i="10"/>
  <c r="C24" i="11"/>
  <c r="AD33" i="1"/>
  <c r="AE33" i="1"/>
  <c r="D23" i="10"/>
  <c r="L23" i="10"/>
  <c r="A70" i="10"/>
  <c r="I70" i="10"/>
  <c r="E70" i="10"/>
  <c r="A70" i="11"/>
  <c r="C47" i="1"/>
  <c r="AC47" i="1"/>
  <c r="D24" i="11"/>
  <c r="G24" i="10"/>
  <c r="AF47" i="1"/>
  <c r="M37" i="10"/>
  <c r="AG34" i="1"/>
  <c r="AH34" i="1"/>
  <c r="H24" i="10"/>
  <c r="B24" i="10"/>
  <c r="J24" i="10"/>
  <c r="A71" i="11"/>
  <c r="E71" i="10"/>
  <c r="A71" i="10"/>
  <c r="I71" i="10"/>
  <c r="A72" i="11"/>
  <c r="I72" i="10"/>
  <c r="A72" i="10"/>
  <c r="E72" i="10"/>
  <c r="B25" i="11"/>
  <c r="AF48" i="1"/>
  <c r="AD34" i="1"/>
  <c r="AE34" i="1"/>
  <c r="D24" i="10"/>
  <c r="L24" i="10"/>
  <c r="M38" i="10"/>
  <c r="C24" i="10"/>
  <c r="K24" i="10"/>
  <c r="C48" i="1"/>
  <c r="AC48" i="1"/>
  <c r="B25" i="10"/>
  <c r="C25" i="11"/>
  <c r="F25" i="10"/>
  <c r="A73" i="10"/>
  <c r="I73" i="10"/>
  <c r="A73" i="11"/>
  <c r="E73" i="10"/>
  <c r="D25" i="11"/>
  <c r="C25" i="10"/>
  <c r="B26" i="11"/>
  <c r="J25" i="10"/>
  <c r="G25" i="10"/>
  <c r="AG35" i="1"/>
  <c r="AH35" i="1"/>
  <c r="H25" i="10"/>
  <c r="A74" i="11"/>
  <c r="I74" i="10"/>
  <c r="E74" i="10"/>
  <c r="A74" i="10"/>
  <c r="AF49" i="1"/>
  <c r="F26" i="10"/>
  <c r="C26" i="11"/>
  <c r="K25" i="10"/>
  <c r="C49" i="1"/>
  <c r="AC49" i="1"/>
  <c r="AD35" i="1"/>
  <c r="AE35" i="1"/>
  <c r="D25" i="10"/>
  <c r="L25" i="10"/>
  <c r="A75" i="11"/>
  <c r="A75" i="10"/>
  <c r="E75" i="10"/>
  <c r="I75" i="10"/>
  <c r="M39" i="10"/>
  <c r="D26" i="11"/>
  <c r="M40" i="10"/>
  <c r="AF50" i="1"/>
  <c r="A76" i="11"/>
  <c r="I76" i="10"/>
  <c r="E76" i="10"/>
  <c r="A76" i="10"/>
  <c r="G26" i="10"/>
  <c r="C26" i="10"/>
  <c r="K26" i="10"/>
  <c r="A77" i="10"/>
  <c r="A77" i="11"/>
  <c r="E77" i="10"/>
  <c r="I77" i="10"/>
  <c r="AG36" i="1"/>
  <c r="AH36" i="1"/>
  <c r="H26" i="10"/>
  <c r="C50" i="1"/>
  <c r="AC50" i="1"/>
  <c r="B26" i="10"/>
  <c r="J26" i="10"/>
  <c r="C27" i="11"/>
  <c r="B27" i="11"/>
  <c r="G27" i="10"/>
  <c r="A78" i="10"/>
  <c r="I78" i="10"/>
  <c r="A78" i="11"/>
  <c r="E78" i="10"/>
  <c r="AD36" i="1"/>
  <c r="AE36" i="1"/>
  <c r="D26" i="10"/>
  <c r="L26" i="10"/>
  <c r="F27" i="10"/>
  <c r="AF51" i="1"/>
  <c r="A79" i="11"/>
  <c r="E79" i="10"/>
  <c r="A79" i="10"/>
  <c r="I79" i="10"/>
  <c r="M41" i="10"/>
  <c r="D27" i="11"/>
  <c r="AG37" i="1"/>
  <c r="AH37" i="1"/>
  <c r="H27" i="10"/>
  <c r="A80" i="11"/>
  <c r="I80" i="10"/>
  <c r="A80" i="10"/>
  <c r="E80" i="10"/>
  <c r="B28" i="11"/>
  <c r="C27" i="10"/>
  <c r="K27" i="10"/>
  <c r="B27" i="10"/>
  <c r="J27" i="10"/>
  <c r="C51" i="1"/>
  <c r="AC51" i="1"/>
  <c r="C28" i="11"/>
  <c r="A81" i="11"/>
  <c r="A81" i="10"/>
  <c r="I81" i="10"/>
  <c r="E81" i="10"/>
  <c r="F28" i="10"/>
  <c r="AD37" i="1"/>
  <c r="AE37" i="1"/>
  <c r="D27" i="10"/>
  <c r="L27" i="10"/>
  <c r="D28" i="11"/>
  <c r="A82" i="11"/>
  <c r="I82" i="10"/>
  <c r="A82" i="10"/>
  <c r="E82" i="10"/>
  <c r="M42" i="10"/>
  <c r="C52" i="1"/>
  <c r="AC52" i="1"/>
  <c r="G28" i="10"/>
  <c r="AF52" i="1"/>
  <c r="C28" i="10"/>
  <c r="C29" i="11"/>
  <c r="K28" i="10"/>
  <c r="A83" i="11"/>
  <c r="A83" i="10"/>
  <c r="E83" i="10"/>
  <c r="I83" i="10"/>
  <c r="AG38" i="1"/>
  <c r="AH38" i="1"/>
  <c r="H28" i="10"/>
  <c r="B28" i="10"/>
  <c r="J28" i="10"/>
  <c r="A84" i="11"/>
  <c r="I84" i="10"/>
  <c r="E84" i="10"/>
  <c r="A84" i="10"/>
  <c r="B29" i="11"/>
  <c r="C53" i="1"/>
  <c r="AC53" i="1"/>
  <c r="G29" i="10"/>
  <c r="AF53" i="1"/>
  <c r="M43" i="10"/>
  <c r="AD38" i="1"/>
  <c r="AE38" i="1"/>
  <c r="D28" i="10"/>
  <c r="L28" i="10"/>
  <c r="D29" i="11"/>
  <c r="A85" i="11"/>
  <c r="A85" i="10"/>
  <c r="E85" i="10"/>
  <c r="I85" i="10"/>
  <c r="F29" i="10"/>
  <c r="B30" i="11"/>
  <c r="B29" i="10"/>
  <c r="J29" i="10"/>
  <c r="A86" i="10"/>
  <c r="I86" i="10"/>
  <c r="E86" i="10"/>
  <c r="A86" i="11"/>
  <c r="AF54" i="1"/>
  <c r="AG39" i="1"/>
  <c r="AH39" i="1"/>
  <c r="H29" i="10"/>
  <c r="M44" i="10"/>
  <c r="C29" i="10"/>
  <c r="K29" i="10"/>
  <c r="AD39" i="1"/>
  <c r="AE39" i="1"/>
  <c r="D29" i="10"/>
  <c r="L29" i="10"/>
  <c r="A87" i="11"/>
  <c r="E87" i="10"/>
  <c r="A87" i="10"/>
  <c r="I87" i="10"/>
  <c r="F30" i="10"/>
  <c r="C54" i="1"/>
  <c r="AC54" i="1"/>
  <c r="D30" i="11"/>
  <c r="C30" i="11"/>
  <c r="A88" i="11"/>
  <c r="I88" i="10"/>
  <c r="A88" i="10"/>
  <c r="E88" i="10"/>
  <c r="AG40" i="1"/>
  <c r="AH40" i="1"/>
  <c r="H30" i="10"/>
  <c r="A89" i="11"/>
  <c r="A89" i="10"/>
  <c r="I89" i="10"/>
  <c r="E89" i="10"/>
  <c r="AF55" i="1"/>
  <c r="B30" i="10"/>
  <c r="J30" i="10"/>
  <c r="C55" i="1"/>
  <c r="AC55" i="1"/>
  <c r="G30" i="10"/>
  <c r="M45" i="10"/>
  <c r="C30" i="10"/>
  <c r="K30" i="10"/>
  <c r="C56" i="1"/>
  <c r="AC56" i="1"/>
  <c r="M46" i="10"/>
  <c r="A90" i="11"/>
  <c r="I90" i="10"/>
  <c r="E90" i="10"/>
  <c r="A90" i="10"/>
  <c r="B31" i="11"/>
  <c r="AF56" i="1"/>
  <c r="M47" i="10"/>
  <c r="F31" i="10"/>
  <c r="AD40" i="1"/>
  <c r="AE40" i="1"/>
  <c r="D30" i="10"/>
  <c r="L30" i="10"/>
  <c r="C31" i="11"/>
  <c r="C57" i="1"/>
  <c r="AC57" i="1"/>
  <c r="A91" i="10"/>
  <c r="E91" i="10"/>
  <c r="A91" i="11"/>
  <c r="I91" i="10"/>
  <c r="AF57" i="1"/>
  <c r="D31" i="11"/>
  <c r="A92" i="11"/>
  <c r="I92" i="10"/>
  <c r="E92" i="10"/>
  <c r="A92" i="10"/>
  <c r="M48" i="10"/>
  <c r="AF58" i="1"/>
  <c r="G31" i="10"/>
  <c r="A93" i="11"/>
  <c r="A93" i="10"/>
  <c r="E93" i="10"/>
  <c r="I93" i="10"/>
  <c r="B31" i="10"/>
  <c r="J31" i="10"/>
  <c r="C58" i="1"/>
  <c r="AC58" i="1"/>
  <c r="AG41" i="1"/>
  <c r="AH41" i="1"/>
  <c r="H31" i="10"/>
  <c r="B32" i="11"/>
  <c r="A94" i="11"/>
  <c r="A94" i="10"/>
  <c r="I94" i="10"/>
  <c r="E94" i="10"/>
  <c r="C31" i="10"/>
  <c r="K31" i="10"/>
  <c r="F32" i="10"/>
  <c r="AF59" i="1"/>
  <c r="M49" i="10"/>
  <c r="AD41" i="1"/>
  <c r="AE41" i="1"/>
  <c r="D31" i="10"/>
  <c r="L31" i="10"/>
  <c r="C32" i="11"/>
  <c r="A95" i="11"/>
  <c r="E95" i="10"/>
  <c r="A95" i="10"/>
  <c r="I95" i="10"/>
  <c r="C59" i="1"/>
  <c r="AC59" i="1"/>
  <c r="G32" i="10"/>
  <c r="D32" i="11"/>
  <c r="A96" i="11"/>
  <c r="I96" i="10"/>
  <c r="A96" i="10"/>
  <c r="E96" i="10"/>
  <c r="AF60" i="1"/>
  <c r="C32" i="10"/>
  <c r="K32" i="10"/>
  <c r="M50" i="10"/>
  <c r="C33" i="11"/>
  <c r="AD42" i="1"/>
  <c r="AE42" i="1"/>
  <c r="D32" i="10"/>
  <c r="AG42" i="1"/>
  <c r="AH42" i="1"/>
  <c r="H32" i="10"/>
  <c r="B32" i="10"/>
  <c r="J32" i="10"/>
  <c r="A97" i="11"/>
  <c r="A97" i="10"/>
  <c r="I97" i="10"/>
  <c r="E97" i="10"/>
  <c r="C60" i="1"/>
  <c r="AC60" i="1"/>
  <c r="D33" i="11"/>
  <c r="B33" i="11"/>
  <c r="G33" i="10"/>
  <c r="A98" i="11"/>
  <c r="I98" i="10"/>
  <c r="A98" i="10"/>
  <c r="E98" i="10"/>
  <c r="L32" i="10"/>
  <c r="C61" i="1"/>
  <c r="AC61" i="1"/>
  <c r="F33" i="10"/>
  <c r="M51" i="10"/>
  <c r="B34" i="11"/>
  <c r="AF61" i="1"/>
  <c r="B33" i="10"/>
  <c r="AG43" i="1"/>
  <c r="AH43" i="1"/>
  <c r="H33" i="10"/>
  <c r="A99" i="11"/>
  <c r="A99" i="10"/>
  <c r="E99" i="10"/>
  <c r="I99" i="10"/>
  <c r="F34" i="10"/>
  <c r="J33" i="10"/>
  <c r="I100" i="10"/>
  <c r="E100" i="10"/>
  <c r="A100" i="10"/>
  <c r="A100" i="11"/>
  <c r="C33" i="10"/>
  <c r="K33" i="10"/>
  <c r="C62" i="1"/>
  <c r="AC62" i="1"/>
  <c r="AF62" i="1"/>
  <c r="C34" i="11"/>
  <c r="A101" i="10"/>
  <c r="E101" i="10"/>
  <c r="A101" i="11"/>
  <c r="I101" i="10"/>
  <c r="M52" i="10"/>
  <c r="AD43" i="1"/>
  <c r="AE43" i="1"/>
  <c r="D33" i="10"/>
  <c r="L33" i="10"/>
  <c r="G34" i="10"/>
  <c r="D34" i="11"/>
  <c r="A102" i="10"/>
  <c r="A102" i="11"/>
  <c r="I102" i="10"/>
  <c r="E102" i="10"/>
  <c r="B34" i="10"/>
  <c r="J34" i="10"/>
  <c r="A103" i="11"/>
  <c r="E103" i="10"/>
  <c r="A103" i="10"/>
  <c r="I103" i="10"/>
  <c r="C63" i="1"/>
  <c r="AC63" i="1"/>
  <c r="AF63" i="1"/>
  <c r="M53" i="10"/>
  <c r="AG44" i="1"/>
  <c r="AH44" i="1"/>
  <c r="H34" i="10"/>
  <c r="A104" i="11"/>
  <c r="I104" i="10"/>
  <c r="A104" i="10"/>
  <c r="E104" i="10"/>
  <c r="AD44" i="1"/>
  <c r="AE44" i="1"/>
  <c r="D34" i="10"/>
  <c r="L34" i="10"/>
  <c r="C34" i="10"/>
  <c r="K34" i="10"/>
  <c r="B35" i="11"/>
  <c r="AF64" i="1"/>
  <c r="C35" i="11"/>
  <c r="M54" i="10"/>
  <c r="D35" i="11"/>
  <c r="A105" i="10"/>
  <c r="I105" i="10"/>
  <c r="E105" i="10"/>
  <c r="A105" i="11"/>
  <c r="F35" i="10"/>
  <c r="C64" i="1"/>
  <c r="AC64" i="1"/>
  <c r="C65" i="1"/>
  <c r="AC65" i="1"/>
  <c r="G35" i="10"/>
  <c r="B36" i="11"/>
  <c r="B35" i="10"/>
  <c r="J35" i="10"/>
  <c r="M55" i="10"/>
  <c r="A106" i="11"/>
  <c r="I106" i="10"/>
  <c r="E106" i="10"/>
  <c r="A106" i="10"/>
  <c r="AF65" i="1"/>
  <c r="AG45" i="1"/>
  <c r="AH45" i="1"/>
  <c r="H35" i="10"/>
  <c r="C35" i="10"/>
  <c r="K35" i="10"/>
  <c r="C36" i="11"/>
  <c r="F36" i="10"/>
  <c r="A107" i="11"/>
  <c r="A107" i="10"/>
  <c r="E107" i="10"/>
  <c r="I107" i="10"/>
  <c r="A108" i="11"/>
  <c r="I108" i="10"/>
  <c r="E108" i="10"/>
  <c r="A108" i="10"/>
  <c r="M56" i="10"/>
  <c r="AF66" i="1"/>
  <c r="G36" i="10"/>
  <c r="AD45" i="1"/>
  <c r="AE45" i="1"/>
  <c r="D35" i="10"/>
  <c r="L35" i="10"/>
  <c r="A109" i="11"/>
  <c r="A109" i="10"/>
  <c r="E109" i="10"/>
  <c r="I109" i="10"/>
  <c r="D36" i="11"/>
  <c r="C66" i="1"/>
  <c r="AC66" i="1"/>
  <c r="C36" i="10"/>
  <c r="K36" i="10"/>
  <c r="B36" i="10"/>
  <c r="J36" i="10"/>
  <c r="A110" i="11"/>
  <c r="A110" i="10"/>
  <c r="I110" i="10"/>
  <c r="E110" i="10"/>
  <c r="AG46" i="1"/>
  <c r="AH46" i="1"/>
  <c r="H36" i="10"/>
  <c r="AF67" i="1"/>
  <c r="A111" i="11"/>
  <c r="E111" i="10"/>
  <c r="A111" i="10"/>
  <c r="I111" i="10"/>
  <c r="AD46" i="1"/>
  <c r="AE46" i="1"/>
  <c r="D36" i="10"/>
  <c r="L36" i="10"/>
  <c r="B37" i="11"/>
  <c r="C67" i="1"/>
  <c r="AC67" i="1"/>
  <c r="M57" i="10"/>
  <c r="C37" i="11"/>
  <c r="A112" i="11"/>
  <c r="I112" i="10"/>
  <c r="A112" i="10"/>
  <c r="E112" i="10"/>
  <c r="D37" i="11"/>
  <c r="C68" i="1"/>
  <c r="AC68" i="1"/>
  <c r="AF68" i="1"/>
  <c r="M58" i="10"/>
  <c r="G37" i="10"/>
  <c r="F37" i="10"/>
  <c r="B38" i="11"/>
  <c r="A113" i="11"/>
  <c r="A113" i="10"/>
  <c r="I113" i="10"/>
  <c r="E113" i="10"/>
  <c r="B37" i="10"/>
  <c r="J37" i="10"/>
  <c r="C37" i="10"/>
  <c r="K37" i="10"/>
  <c r="AG47" i="1"/>
  <c r="AH47" i="1"/>
  <c r="H37" i="10"/>
  <c r="I114" i="10"/>
  <c r="A114" i="10"/>
  <c r="A114" i="11"/>
  <c r="E114" i="10"/>
  <c r="F38" i="10"/>
  <c r="C38" i="11"/>
  <c r="C69" i="1"/>
  <c r="AC69" i="1"/>
  <c r="AD47" i="1"/>
  <c r="AE47" i="1"/>
  <c r="D37" i="10"/>
  <c r="L37" i="10"/>
  <c r="M59" i="10"/>
  <c r="AF69" i="1"/>
  <c r="A115" i="11"/>
  <c r="A115" i="10"/>
  <c r="E115" i="10"/>
  <c r="I115" i="10"/>
  <c r="G38" i="10"/>
  <c r="A116" i="11"/>
  <c r="I116" i="10"/>
  <c r="E116" i="10"/>
  <c r="A116" i="10"/>
  <c r="D38" i="11"/>
  <c r="AG48" i="1"/>
  <c r="AH48" i="1"/>
  <c r="H38" i="10"/>
  <c r="C38" i="10"/>
  <c r="K38" i="10"/>
  <c r="C70" i="1"/>
  <c r="AC70" i="1"/>
  <c r="M60" i="10"/>
  <c r="A117" i="11"/>
  <c r="A117" i="10"/>
  <c r="E117" i="10"/>
  <c r="I117" i="10"/>
  <c r="AF70" i="1"/>
  <c r="B38" i="10"/>
  <c r="J38" i="10"/>
  <c r="AD48" i="1"/>
  <c r="AE48" i="1"/>
  <c r="D38" i="10"/>
  <c r="L38" i="10"/>
  <c r="B39" i="11"/>
  <c r="C39" i="11"/>
  <c r="A118" i="10"/>
  <c r="A118" i="11"/>
  <c r="I118" i="10"/>
  <c r="E118" i="10"/>
  <c r="M61" i="10"/>
  <c r="AF71" i="1"/>
  <c r="F39" i="10"/>
  <c r="B39" i="10"/>
  <c r="J39" i="10"/>
  <c r="D39" i="11"/>
  <c r="G39" i="10"/>
  <c r="A119" i="11"/>
  <c r="E119" i="10"/>
  <c r="A119" i="10"/>
  <c r="I119" i="10"/>
  <c r="C71" i="1"/>
  <c r="AC71" i="1"/>
  <c r="A120" i="11"/>
  <c r="I120" i="10"/>
  <c r="A120" i="10"/>
  <c r="E120" i="10"/>
  <c r="C39" i="10"/>
  <c r="K39" i="10"/>
  <c r="AG49" i="1"/>
  <c r="AH49" i="1"/>
  <c r="H39" i="10"/>
  <c r="B40" i="11"/>
  <c r="C40" i="11"/>
  <c r="A121" i="11"/>
  <c r="A121" i="10"/>
  <c r="I121" i="10"/>
  <c r="E121" i="10"/>
  <c r="AD49" i="1"/>
  <c r="AE49" i="1"/>
  <c r="D39" i="10"/>
  <c r="L39" i="10"/>
  <c r="B40" i="10"/>
  <c r="F40" i="10"/>
  <c r="J40" i="10"/>
  <c r="D40" i="11"/>
  <c r="M62" i="10"/>
  <c r="AF72" i="1"/>
  <c r="A122" i="11"/>
  <c r="I122" i="10"/>
  <c r="E122" i="10"/>
  <c r="A122" i="10"/>
  <c r="G40" i="10"/>
  <c r="AG50" i="1"/>
  <c r="AH50" i="1"/>
  <c r="H40" i="10"/>
  <c r="B41" i="11"/>
  <c r="C40" i="10"/>
  <c r="K40" i="10"/>
  <c r="C72" i="1"/>
  <c r="AC72" i="1"/>
  <c r="A123" i="10"/>
  <c r="A123" i="11"/>
  <c r="E123" i="10"/>
  <c r="I123" i="10"/>
  <c r="AD50" i="1"/>
  <c r="AE50" i="1"/>
  <c r="D40" i="10"/>
  <c r="L40" i="10"/>
  <c r="A124" i="11"/>
  <c r="I124" i="10"/>
  <c r="E124" i="10"/>
  <c r="A124" i="10"/>
  <c r="F41" i="10"/>
  <c r="C73" i="1"/>
  <c r="AC73" i="1"/>
  <c r="AF73" i="1"/>
  <c r="M63" i="10"/>
  <c r="A125" i="11"/>
  <c r="A125" i="10"/>
  <c r="E125" i="10"/>
  <c r="I125" i="10"/>
  <c r="D41" i="11"/>
  <c r="C41" i="11"/>
  <c r="A126" i="11"/>
  <c r="A126" i="10"/>
  <c r="I126" i="10"/>
  <c r="E126" i="10"/>
  <c r="G41" i="10"/>
  <c r="AG51" i="1"/>
  <c r="AH51" i="1"/>
  <c r="H41" i="10"/>
  <c r="C42" i="11"/>
  <c r="M64" i="10"/>
  <c r="C41" i="10"/>
  <c r="K41" i="10"/>
  <c r="B41" i="10"/>
  <c r="J41" i="10"/>
  <c r="AF74" i="1"/>
  <c r="C74" i="1"/>
  <c r="AC74" i="1"/>
  <c r="A127" i="11"/>
  <c r="E127" i="10"/>
  <c r="A127" i="10"/>
  <c r="I127" i="10"/>
  <c r="B42" i="11"/>
  <c r="G42" i="10"/>
  <c r="AD51" i="1"/>
  <c r="AE51" i="1"/>
  <c r="D41" i="10"/>
  <c r="L41" i="10"/>
  <c r="C75" i="1"/>
  <c r="AC75" i="1"/>
  <c r="M65" i="10"/>
  <c r="F42" i="10"/>
  <c r="A128" i="11"/>
  <c r="I128" i="10"/>
  <c r="A128" i="10"/>
  <c r="E128" i="10"/>
  <c r="AF75" i="1"/>
  <c r="D42" i="11"/>
  <c r="A129" i="11"/>
  <c r="A129" i="10"/>
  <c r="I129" i="10"/>
  <c r="E129" i="10"/>
  <c r="AG52" i="1"/>
  <c r="AH52" i="1"/>
  <c r="H42" i="10"/>
  <c r="B42" i="10"/>
  <c r="J42" i="10"/>
  <c r="C42" i="10"/>
  <c r="K42" i="10"/>
  <c r="C43" i="11"/>
  <c r="C76" i="1"/>
  <c r="AC76" i="1"/>
  <c r="AD52" i="1"/>
  <c r="AE52" i="1"/>
  <c r="D42" i="10"/>
  <c r="L42" i="10"/>
  <c r="B43" i="11"/>
  <c r="AF76" i="1"/>
  <c r="M66" i="10"/>
  <c r="A130" i="11"/>
  <c r="I130" i="10"/>
  <c r="A130" i="10"/>
  <c r="E130" i="10"/>
  <c r="A131" i="11"/>
  <c r="A131" i="10"/>
  <c r="E131" i="10"/>
  <c r="I131" i="10"/>
  <c r="G43" i="10"/>
  <c r="F43" i="10"/>
  <c r="B43" i="10"/>
  <c r="J43" i="10"/>
  <c r="D43" i="11"/>
  <c r="C77" i="1"/>
  <c r="AC77" i="1"/>
  <c r="AG53" i="1"/>
  <c r="AH53" i="1"/>
  <c r="H43" i="10"/>
  <c r="AF77" i="1"/>
  <c r="I132" i="10"/>
  <c r="E132" i="10"/>
  <c r="A132" i="11"/>
  <c r="A132" i="10"/>
  <c r="M67" i="10"/>
  <c r="AD53" i="1"/>
  <c r="AE53" i="1"/>
  <c r="D43" i="10"/>
  <c r="L43" i="10"/>
  <c r="C44" i="11"/>
  <c r="A133" i="11"/>
  <c r="A133" i="10"/>
  <c r="E133" i="10"/>
  <c r="I133" i="10"/>
  <c r="C43" i="10"/>
  <c r="K43" i="10"/>
  <c r="B44" i="11"/>
  <c r="B44" i="10"/>
  <c r="A134" i="10"/>
  <c r="I134" i="10"/>
  <c r="A134" i="11"/>
  <c r="E134" i="10"/>
  <c r="F44" i="10"/>
  <c r="D44" i="11"/>
  <c r="M68" i="10"/>
  <c r="G44" i="10"/>
  <c r="AF78" i="1"/>
  <c r="B45" i="11"/>
  <c r="J44" i="10"/>
  <c r="AG54" i="1"/>
  <c r="AH54" i="1"/>
  <c r="H44" i="10"/>
  <c r="A135" i="11"/>
  <c r="E135" i="10"/>
  <c r="A135" i="10"/>
  <c r="I135" i="10"/>
  <c r="C78" i="1"/>
  <c r="AC78" i="1"/>
  <c r="C44" i="10"/>
  <c r="K44" i="10"/>
  <c r="A136" i="11"/>
  <c r="I136" i="10"/>
  <c r="A136" i="10"/>
  <c r="E136" i="10"/>
  <c r="F45" i="10"/>
  <c r="C45" i="11"/>
  <c r="AD54" i="1"/>
  <c r="AE54" i="1"/>
  <c r="D44" i="10"/>
  <c r="L44" i="10"/>
  <c r="M69" i="10"/>
  <c r="G45" i="10"/>
  <c r="AF79" i="1"/>
  <c r="A137" i="10"/>
  <c r="I137" i="10"/>
  <c r="E137" i="10"/>
  <c r="A137" i="11"/>
  <c r="D45" i="11"/>
  <c r="AG55" i="1"/>
  <c r="AH55" i="1"/>
  <c r="H45" i="10"/>
  <c r="C46" i="11"/>
  <c r="I138" i="10"/>
  <c r="A138" i="11"/>
  <c r="E138" i="10"/>
  <c r="A138" i="10"/>
  <c r="C79" i="1"/>
  <c r="AC79" i="1"/>
  <c r="B45" i="10"/>
  <c r="J45" i="10"/>
  <c r="C45" i="10"/>
  <c r="K45" i="10"/>
  <c r="A139" i="11"/>
  <c r="A139" i="10"/>
  <c r="E139" i="10"/>
  <c r="I139" i="10"/>
  <c r="G46" i="10"/>
  <c r="B46" i="11"/>
  <c r="C80" i="1"/>
  <c r="AC80" i="1"/>
  <c r="M70" i="10"/>
  <c r="AF80" i="1"/>
  <c r="AD55" i="1"/>
  <c r="AE55" i="1"/>
  <c r="D45" i="10"/>
  <c r="L45" i="10"/>
  <c r="F46" i="10"/>
  <c r="D46" i="11"/>
  <c r="B46" i="10"/>
  <c r="J46" i="10"/>
  <c r="A140" i="11"/>
  <c r="I140" i="10"/>
  <c r="E140" i="10"/>
  <c r="A140" i="10"/>
  <c r="AG56" i="1"/>
  <c r="AH56" i="1"/>
  <c r="H46" i="10"/>
  <c r="B47" i="11"/>
  <c r="A141" i="11"/>
  <c r="A141" i="10"/>
  <c r="E141" i="10"/>
  <c r="I141" i="10"/>
  <c r="M71" i="10"/>
  <c r="C81" i="1"/>
  <c r="AC81" i="1"/>
  <c r="AF81" i="1"/>
  <c r="AD56" i="1"/>
  <c r="AE56" i="1"/>
  <c r="D46" i="10"/>
  <c r="L46" i="10"/>
  <c r="C46" i="10"/>
  <c r="K46" i="10"/>
  <c r="F47" i="10"/>
  <c r="A142" i="11"/>
  <c r="A142" i="10"/>
  <c r="I142" i="10"/>
  <c r="E142" i="10"/>
  <c r="C82" i="1"/>
  <c r="AC82" i="1"/>
  <c r="A143" i="11"/>
  <c r="E143" i="10"/>
  <c r="A143" i="10"/>
  <c r="I143" i="10"/>
  <c r="M72" i="10"/>
  <c r="AF82" i="1"/>
  <c r="C47" i="11"/>
  <c r="D47" i="11"/>
  <c r="B47" i="10"/>
  <c r="J47" i="10"/>
  <c r="A144" i="11"/>
  <c r="I144" i="10"/>
  <c r="A144" i="10"/>
  <c r="E144" i="10"/>
  <c r="AG57" i="1"/>
  <c r="AH57" i="1"/>
  <c r="H47" i="10"/>
  <c r="G47" i="10"/>
  <c r="C47" i="10"/>
  <c r="K47" i="10"/>
  <c r="B48" i="11"/>
  <c r="M73" i="10"/>
  <c r="C83" i="1"/>
  <c r="AC83" i="1"/>
  <c r="AF83" i="1"/>
  <c r="A145" i="11"/>
  <c r="A145" i="10"/>
  <c r="I145" i="10"/>
  <c r="E145" i="10"/>
  <c r="C48" i="11"/>
  <c r="AD57" i="1"/>
  <c r="AE57" i="1"/>
  <c r="D47" i="10"/>
  <c r="L47" i="10"/>
  <c r="A146" i="11"/>
  <c r="I146" i="10"/>
  <c r="A146" i="10"/>
  <c r="E146" i="10"/>
  <c r="F48" i="10"/>
  <c r="G48" i="10"/>
  <c r="A147" i="11"/>
  <c r="A147" i="10"/>
  <c r="E147" i="10"/>
  <c r="I147" i="10"/>
  <c r="D48" i="11"/>
  <c r="C84" i="1"/>
  <c r="AC84" i="1"/>
  <c r="M74" i="10"/>
  <c r="AF84" i="1"/>
  <c r="B48" i="10"/>
  <c r="J48" i="10"/>
  <c r="A148" i="11"/>
  <c r="I148" i="10"/>
  <c r="E148" i="10"/>
  <c r="A148" i="10"/>
  <c r="AG58" i="1"/>
  <c r="AH58" i="1"/>
  <c r="H48" i="10"/>
  <c r="AD58" i="1"/>
  <c r="AE58" i="1"/>
  <c r="D48" i="10"/>
  <c r="L48" i="10"/>
  <c r="B49" i="11"/>
  <c r="M75" i="10"/>
  <c r="AF85" i="1"/>
  <c r="A149" i="11"/>
  <c r="A149" i="10"/>
  <c r="E149" i="10"/>
  <c r="I149" i="10"/>
  <c r="C48" i="10"/>
  <c r="K48" i="10"/>
  <c r="C85" i="1"/>
  <c r="AC85" i="1"/>
  <c r="F49" i="10"/>
  <c r="A150" i="11"/>
  <c r="A150" i="10"/>
  <c r="I150" i="10"/>
  <c r="E150" i="10"/>
  <c r="C49" i="11"/>
  <c r="B49" i="10"/>
  <c r="J49" i="10"/>
  <c r="D49" i="11"/>
  <c r="C50" i="11"/>
  <c r="D50" i="11"/>
  <c r="C49" i="10"/>
  <c r="G49" i="10"/>
  <c r="K49" i="10"/>
  <c r="AG59" i="1"/>
  <c r="AH59" i="1"/>
  <c r="H49" i="10"/>
  <c r="A151" i="11"/>
  <c r="E151" i="10"/>
  <c r="A151" i="10"/>
  <c r="I151" i="10"/>
  <c r="B50" i="11"/>
  <c r="AD59" i="1"/>
  <c r="AE59" i="1"/>
  <c r="D49" i="10"/>
  <c r="L49" i="10"/>
  <c r="C86" i="1"/>
  <c r="AC86" i="1"/>
  <c r="F50" i="10"/>
  <c r="M76" i="10"/>
  <c r="AF86" i="1"/>
  <c r="G50" i="10"/>
  <c r="A152" i="11"/>
  <c r="I152" i="10"/>
  <c r="A152" i="10"/>
  <c r="E152" i="10"/>
  <c r="AG60" i="1"/>
  <c r="AH60" i="1"/>
  <c r="H50" i="10"/>
  <c r="A153" i="10"/>
  <c r="I153" i="10"/>
  <c r="E153" i="10"/>
  <c r="A153" i="11"/>
  <c r="B51" i="11"/>
  <c r="B50" i="10"/>
  <c r="J50" i="10"/>
  <c r="C50" i="10"/>
  <c r="K50" i="10"/>
  <c r="A154" i="11"/>
  <c r="E154" i="10"/>
  <c r="I154" i="10"/>
  <c r="A154" i="10"/>
  <c r="AF87" i="1"/>
  <c r="M77" i="10"/>
  <c r="AD60" i="1"/>
  <c r="AE60" i="1"/>
  <c r="D50" i="10"/>
  <c r="L50" i="10"/>
  <c r="C51" i="11"/>
  <c r="F51" i="10"/>
  <c r="C87" i="1"/>
  <c r="AC87" i="1"/>
  <c r="G51" i="10"/>
  <c r="D51" i="11"/>
  <c r="E155" i="10"/>
  <c r="I155" i="10"/>
  <c r="A155" i="11"/>
  <c r="A155" i="10"/>
  <c r="AG61" i="1"/>
  <c r="AH61" i="1"/>
  <c r="H51" i="10"/>
  <c r="C52" i="11"/>
  <c r="B51" i="10"/>
  <c r="J51" i="10"/>
  <c r="C51" i="10"/>
  <c r="K51" i="10"/>
  <c r="A156" i="11"/>
  <c r="A156" i="10"/>
  <c r="I156" i="10"/>
  <c r="E156" i="10"/>
  <c r="C88" i="1"/>
  <c r="AC88" i="1"/>
  <c r="A157" i="11"/>
  <c r="E157" i="10"/>
  <c r="I157" i="10"/>
  <c r="A157" i="10"/>
  <c r="AD61" i="1"/>
  <c r="AE61" i="1"/>
  <c r="D51" i="10"/>
  <c r="L51" i="10"/>
  <c r="M78" i="10"/>
  <c r="AF88" i="1"/>
  <c r="G52" i="10"/>
  <c r="B52" i="11"/>
  <c r="A158" i="11"/>
  <c r="E158" i="10"/>
  <c r="A158" i="10"/>
  <c r="I158" i="10"/>
  <c r="F52" i="10"/>
  <c r="D52" i="11"/>
  <c r="I159" i="10"/>
  <c r="A159" i="11"/>
  <c r="E159" i="10"/>
  <c r="A159" i="10"/>
  <c r="C89" i="1"/>
  <c r="AC89" i="1"/>
  <c r="B53" i="11"/>
  <c r="AG62" i="1"/>
  <c r="AH62" i="1"/>
  <c r="H52" i="10"/>
  <c r="AF89" i="1"/>
  <c r="C52" i="10"/>
  <c r="K52" i="10"/>
  <c r="M79" i="10"/>
  <c r="B52" i="10"/>
  <c r="J52" i="10"/>
  <c r="AD62" i="1"/>
  <c r="AE62" i="1"/>
  <c r="D52" i="10"/>
  <c r="L52" i="10"/>
  <c r="C53" i="11"/>
  <c r="F53" i="10"/>
  <c r="A160" i="10"/>
  <c r="A160" i="11"/>
  <c r="E160" i="10"/>
  <c r="I160" i="10"/>
  <c r="G53" i="10"/>
  <c r="M80" i="10"/>
  <c r="AF90" i="1"/>
  <c r="C53" i="10"/>
  <c r="K53" i="10"/>
  <c r="A161" i="11"/>
  <c r="E161" i="10"/>
  <c r="A161" i="10"/>
  <c r="I161" i="10"/>
  <c r="D53" i="11"/>
  <c r="C90" i="1"/>
  <c r="AC90" i="1"/>
  <c r="C91" i="1"/>
  <c r="AC91" i="1"/>
  <c r="AF91" i="1"/>
  <c r="C54" i="11"/>
  <c r="AG63" i="1"/>
  <c r="AH63" i="1"/>
  <c r="H53" i="10"/>
  <c r="M81" i="10"/>
  <c r="A162" i="11"/>
  <c r="A162" i="10"/>
  <c r="E162" i="10"/>
  <c r="I162" i="10"/>
  <c r="B53" i="10"/>
  <c r="J53" i="10"/>
  <c r="B54" i="11"/>
  <c r="G54" i="10"/>
  <c r="A163" i="11"/>
  <c r="E163" i="10"/>
  <c r="I163" i="10"/>
  <c r="A163" i="10"/>
  <c r="AD63" i="1"/>
  <c r="AE63" i="1"/>
  <c r="D53" i="10"/>
  <c r="L53" i="10"/>
  <c r="F54" i="10"/>
  <c r="M82" i="10"/>
  <c r="A164" i="10"/>
  <c r="I164" i="10"/>
  <c r="A164" i="11"/>
  <c r="E164" i="10"/>
  <c r="C92" i="1"/>
  <c r="AC92" i="1"/>
  <c r="AF92" i="1"/>
  <c r="B54" i="10"/>
  <c r="J54" i="10"/>
  <c r="D54" i="11"/>
  <c r="B55" i="11"/>
  <c r="AG64" i="1"/>
  <c r="AH64" i="1"/>
  <c r="H54" i="10"/>
  <c r="A165" i="11"/>
  <c r="E165" i="10"/>
  <c r="I165" i="10"/>
  <c r="A165" i="10"/>
  <c r="F55" i="10"/>
  <c r="A166" i="11"/>
  <c r="E166" i="10"/>
  <c r="A166" i="10"/>
  <c r="I166" i="10"/>
  <c r="M83" i="10"/>
  <c r="AD64" i="1"/>
  <c r="AE64" i="1"/>
  <c r="D54" i="10"/>
  <c r="L54" i="10"/>
  <c r="AF93" i="1"/>
  <c r="C54" i="10"/>
  <c r="K54" i="10"/>
  <c r="C93" i="1"/>
  <c r="AC93" i="1"/>
  <c r="C55" i="11"/>
  <c r="A167" i="11"/>
  <c r="I167" i="10"/>
  <c r="E167" i="10"/>
  <c r="A167" i="10"/>
  <c r="D55" i="11"/>
  <c r="B55" i="10"/>
  <c r="J55" i="10"/>
  <c r="M84" i="10"/>
  <c r="G55" i="10"/>
  <c r="A168" i="11"/>
  <c r="A168" i="10"/>
  <c r="E168" i="10"/>
  <c r="I168" i="10"/>
  <c r="AG65" i="1"/>
  <c r="AH65" i="1"/>
  <c r="H55" i="10"/>
  <c r="C94" i="1"/>
  <c r="AC94" i="1"/>
  <c r="AF94" i="1"/>
  <c r="AF95" i="1"/>
  <c r="B56" i="11"/>
  <c r="M85" i="10"/>
  <c r="A169" i="11"/>
  <c r="E169" i="10"/>
  <c r="A169" i="10"/>
  <c r="I169" i="10"/>
  <c r="AD65" i="1"/>
  <c r="AE65" i="1"/>
  <c r="D55" i="10"/>
  <c r="L55" i="10"/>
  <c r="C55" i="10"/>
  <c r="K55" i="10"/>
  <c r="F56" i="10"/>
  <c r="C95" i="1"/>
  <c r="AC95" i="1"/>
  <c r="A170" i="11"/>
  <c r="A170" i="10"/>
  <c r="I170" i="10"/>
  <c r="E170" i="10"/>
  <c r="C56" i="11"/>
  <c r="B56" i="10"/>
  <c r="J56" i="10"/>
  <c r="D56" i="11"/>
  <c r="C56" i="10"/>
  <c r="G56" i="10"/>
  <c r="K56" i="10"/>
  <c r="AF96" i="1"/>
  <c r="A171" i="11"/>
  <c r="E171" i="10"/>
  <c r="I171" i="10"/>
  <c r="A171" i="10"/>
  <c r="M86" i="10"/>
  <c r="C96" i="1"/>
  <c r="AC96" i="1"/>
  <c r="AG66" i="1"/>
  <c r="AH66" i="1"/>
  <c r="H56" i="10"/>
  <c r="C57" i="11"/>
  <c r="A172" i="11"/>
  <c r="A172" i="10"/>
  <c r="I172" i="10"/>
  <c r="E172" i="10"/>
  <c r="B57" i="11"/>
  <c r="G57" i="10"/>
  <c r="F57" i="10"/>
  <c r="A173" i="11"/>
  <c r="E173" i="10"/>
  <c r="I173" i="10"/>
  <c r="A173" i="10"/>
  <c r="AF97" i="1"/>
  <c r="M87" i="10"/>
  <c r="AD66" i="1"/>
  <c r="AE66" i="1"/>
  <c r="D56" i="10"/>
  <c r="L56" i="10"/>
  <c r="C97" i="1"/>
  <c r="AC97" i="1"/>
  <c r="A174" i="11"/>
  <c r="E174" i="10"/>
  <c r="A174" i="10"/>
  <c r="I174" i="10"/>
  <c r="D57" i="11"/>
  <c r="C58" i="11"/>
  <c r="AG67" i="1"/>
  <c r="AH67" i="1"/>
  <c r="H57" i="10"/>
  <c r="AD67" i="1"/>
  <c r="AE67" i="1"/>
  <c r="D57" i="10"/>
  <c r="C57" i="10"/>
  <c r="K57" i="10"/>
  <c r="A175" i="11"/>
  <c r="I175" i="10"/>
  <c r="E175" i="10"/>
  <c r="A175" i="10"/>
  <c r="B57" i="10"/>
  <c r="J57" i="10"/>
  <c r="C98" i="1"/>
  <c r="AC98" i="1"/>
  <c r="M88" i="10"/>
  <c r="AF98" i="1"/>
  <c r="A176" i="11"/>
  <c r="A176" i="10"/>
  <c r="I176" i="10"/>
  <c r="E176" i="10"/>
  <c r="B58" i="11"/>
  <c r="G58" i="10"/>
  <c r="D58" i="11"/>
  <c r="L57" i="10"/>
  <c r="A177" i="11"/>
  <c r="E177" i="10"/>
  <c r="A177" i="10"/>
  <c r="I177" i="10"/>
  <c r="F58" i="10"/>
  <c r="AG68" i="1"/>
  <c r="AH68" i="1"/>
  <c r="H58" i="10"/>
  <c r="M89" i="10"/>
  <c r="C58" i="10"/>
  <c r="K58" i="10"/>
  <c r="B58" i="10"/>
  <c r="J58" i="10"/>
  <c r="AF99" i="1"/>
  <c r="A178" i="11"/>
  <c r="A178" i="10"/>
  <c r="E178" i="10"/>
  <c r="I178" i="10"/>
  <c r="A179" i="11"/>
  <c r="E179" i="10"/>
  <c r="I179" i="10"/>
  <c r="A179" i="10"/>
  <c r="B59" i="11"/>
  <c r="C99" i="1"/>
  <c r="AC99" i="1"/>
  <c r="C59" i="11"/>
  <c r="AD68" i="1"/>
  <c r="AE68" i="1"/>
  <c r="D58" i="10"/>
  <c r="L58" i="10"/>
  <c r="B59" i="10"/>
  <c r="G59" i="10"/>
  <c r="F59" i="10"/>
  <c r="M90" i="10"/>
  <c r="D59" i="11"/>
  <c r="AF100" i="1"/>
  <c r="A180" i="11"/>
  <c r="A180" i="10"/>
  <c r="I180" i="10"/>
  <c r="E180" i="10"/>
  <c r="B60" i="11"/>
  <c r="C59" i="10"/>
  <c r="K59" i="10"/>
  <c r="A181" i="11"/>
  <c r="E181" i="10"/>
  <c r="I181" i="10"/>
  <c r="A181" i="10"/>
  <c r="AG69" i="1"/>
  <c r="AH69" i="1"/>
  <c r="H59" i="10"/>
  <c r="J59" i="10"/>
  <c r="C100" i="1"/>
  <c r="AC100" i="1"/>
  <c r="M91" i="10"/>
  <c r="AF101" i="1"/>
  <c r="AD69" i="1"/>
  <c r="AE69" i="1"/>
  <c r="D59" i="10"/>
  <c r="L59" i="10"/>
  <c r="C60" i="11"/>
  <c r="F60" i="10"/>
  <c r="A182" i="11"/>
  <c r="E182" i="10"/>
  <c r="A182" i="10"/>
  <c r="I182" i="10"/>
  <c r="C101" i="1"/>
  <c r="AC101" i="1"/>
  <c r="A183" i="11"/>
  <c r="I183" i="10"/>
  <c r="E183" i="10"/>
  <c r="A183" i="10"/>
  <c r="G60" i="10"/>
  <c r="AF102" i="1"/>
  <c r="M92" i="10"/>
  <c r="D60" i="11"/>
  <c r="C60" i="10"/>
  <c r="K60" i="10"/>
  <c r="AG70" i="1"/>
  <c r="AH70" i="1"/>
  <c r="H60" i="10"/>
  <c r="B60" i="10"/>
  <c r="J60" i="10"/>
  <c r="C102" i="1"/>
  <c r="AC102" i="1"/>
  <c r="A184" i="11"/>
  <c r="A184" i="10"/>
  <c r="E184" i="10"/>
  <c r="I184" i="10"/>
  <c r="AD70" i="1"/>
  <c r="AE70" i="1"/>
  <c r="D60" i="10"/>
  <c r="L60" i="10"/>
  <c r="M93" i="10"/>
  <c r="AF103" i="1"/>
  <c r="B61" i="11"/>
  <c r="C61" i="11"/>
  <c r="E185" i="10"/>
  <c r="A185" i="10"/>
  <c r="I185" i="10"/>
  <c r="A185" i="11"/>
  <c r="A186" i="11"/>
  <c r="A186" i="10"/>
  <c r="I186" i="10"/>
  <c r="E186" i="10"/>
  <c r="F61" i="10"/>
  <c r="D61" i="11"/>
  <c r="C103" i="1"/>
  <c r="AC103" i="1"/>
  <c r="G61" i="10"/>
  <c r="B61" i="10"/>
  <c r="J61" i="10"/>
  <c r="A187" i="11"/>
  <c r="E187" i="10"/>
  <c r="I187" i="10"/>
  <c r="A187" i="10"/>
  <c r="B62" i="11"/>
  <c r="AG71" i="1"/>
  <c r="AH71" i="1"/>
  <c r="H61" i="10"/>
  <c r="F62" i="10"/>
  <c r="M94" i="10"/>
  <c r="C61" i="10"/>
  <c r="K61" i="10"/>
  <c r="C104" i="1"/>
  <c r="AC104" i="1"/>
  <c r="A188" i="11"/>
  <c r="A188" i="10"/>
  <c r="I188" i="10"/>
  <c r="E188" i="10"/>
  <c r="AF104" i="1"/>
  <c r="M95" i="10"/>
  <c r="A189" i="11"/>
  <c r="E189" i="10"/>
  <c r="I189" i="10"/>
  <c r="A189" i="10"/>
  <c r="C62" i="11"/>
  <c r="AD71" i="1"/>
  <c r="AE71" i="1"/>
  <c r="D61" i="10"/>
  <c r="L61" i="10"/>
  <c r="AF105" i="1"/>
  <c r="D62" i="11"/>
  <c r="C105" i="1"/>
  <c r="AC105" i="1"/>
  <c r="A190" i="11"/>
  <c r="E190" i="10"/>
  <c r="A190" i="10"/>
  <c r="I190" i="10"/>
  <c r="G62" i="10"/>
  <c r="A191" i="11"/>
  <c r="I191" i="10"/>
  <c r="E191" i="10"/>
  <c r="A191" i="10"/>
  <c r="M96" i="10"/>
  <c r="B62" i="10"/>
  <c r="J62" i="10"/>
  <c r="C106" i="1"/>
  <c r="AC106" i="1"/>
  <c r="AF106" i="1"/>
  <c r="AG72" i="1"/>
  <c r="AH72" i="1"/>
  <c r="H62" i="10"/>
  <c r="AD72" i="1"/>
  <c r="AE72" i="1"/>
  <c r="D62" i="10"/>
  <c r="L62" i="10"/>
  <c r="B63" i="11"/>
  <c r="C62" i="10"/>
  <c r="K62" i="10"/>
  <c r="A192" i="11"/>
  <c r="A192" i="10"/>
  <c r="E192" i="10"/>
  <c r="I192" i="10"/>
  <c r="A193" i="11"/>
  <c r="E193" i="10"/>
  <c r="A193" i="10"/>
  <c r="I193" i="10"/>
  <c r="C107" i="1"/>
  <c r="AC107" i="1"/>
  <c r="B63" i="10"/>
  <c r="F63" i="10"/>
  <c r="J63" i="10"/>
  <c r="D63" i="11"/>
  <c r="C63" i="11"/>
  <c r="M97" i="10"/>
  <c r="AF107" i="1"/>
  <c r="C63" i="10"/>
  <c r="G63" i="10"/>
  <c r="AG73" i="1"/>
  <c r="AH73" i="1"/>
  <c r="H63" i="10"/>
  <c r="A194" i="11"/>
  <c r="A194" i="10"/>
  <c r="E194" i="10"/>
  <c r="I194" i="10"/>
  <c r="M98" i="10"/>
  <c r="AF108" i="1"/>
  <c r="B64" i="11"/>
  <c r="C64" i="11"/>
  <c r="C108" i="1"/>
  <c r="AC108" i="1"/>
  <c r="K63" i="10"/>
  <c r="F64" i="10"/>
  <c r="AD73" i="1"/>
  <c r="AE73" i="1"/>
  <c r="D63" i="10"/>
  <c r="L63" i="10"/>
  <c r="E195" i="10"/>
  <c r="I195" i="10"/>
  <c r="A195" i="10"/>
  <c r="A195" i="11"/>
  <c r="G64" i="10"/>
  <c r="A196" i="10"/>
  <c r="I196" i="10"/>
  <c r="A196" i="11"/>
  <c r="E196" i="10"/>
  <c r="M99" i="10"/>
  <c r="AF109" i="1"/>
  <c r="D64" i="11"/>
  <c r="C109" i="1"/>
  <c r="AC109" i="1"/>
  <c r="B64" i="10"/>
  <c r="J64" i="10"/>
  <c r="A197" i="11"/>
  <c r="E197" i="10"/>
  <c r="I197" i="10"/>
  <c r="A197" i="10"/>
  <c r="AG74" i="1"/>
  <c r="AH74" i="1"/>
  <c r="H64" i="10"/>
  <c r="C64" i="10"/>
  <c r="K64" i="10"/>
  <c r="B65" i="11"/>
  <c r="A198" i="11"/>
  <c r="E198" i="10"/>
  <c r="A198" i="10"/>
  <c r="I198" i="10"/>
  <c r="AD74" i="1"/>
  <c r="AE74" i="1"/>
  <c r="D64" i="10"/>
  <c r="L64" i="10"/>
  <c r="A199" i="11"/>
  <c r="I199" i="10"/>
  <c r="E199" i="10"/>
  <c r="A199" i="10"/>
  <c r="C65" i="11"/>
  <c r="AF110" i="1"/>
  <c r="F65" i="10"/>
  <c r="M100" i="10"/>
  <c r="D65" i="11"/>
  <c r="G65" i="10"/>
  <c r="C110" i="1"/>
  <c r="AC110" i="1"/>
  <c r="A200" i="11"/>
  <c r="A200" i="10"/>
  <c r="E200" i="10"/>
  <c r="I200" i="10"/>
  <c r="B65" i="10"/>
  <c r="J65" i="10"/>
  <c r="C65" i="10"/>
  <c r="K65" i="10"/>
  <c r="E201" i="10"/>
  <c r="A201" i="11"/>
  <c r="A201" i="10"/>
  <c r="I201" i="10"/>
  <c r="AG75" i="1"/>
  <c r="AH75" i="1"/>
  <c r="H65" i="10"/>
  <c r="A202" i="10"/>
  <c r="I202" i="10"/>
  <c r="A202" i="11"/>
  <c r="E202" i="10"/>
  <c r="B66" i="11"/>
  <c r="AD75" i="1"/>
  <c r="AE75" i="1"/>
  <c r="D65" i="10"/>
  <c r="L65" i="10"/>
  <c r="M101" i="10"/>
  <c r="C66" i="11"/>
  <c r="C111" i="1"/>
  <c r="AC111" i="1"/>
  <c r="AF111" i="1"/>
  <c r="C112" i="1"/>
  <c r="AC112" i="1"/>
  <c r="G66" i="10"/>
  <c r="M102" i="10"/>
  <c r="AF112" i="1"/>
  <c r="D66" i="11"/>
  <c r="B66" i="10"/>
  <c r="F66" i="10"/>
  <c r="A203" i="11"/>
  <c r="E203" i="10"/>
  <c r="I203" i="10"/>
  <c r="A203" i="10"/>
  <c r="C66" i="10"/>
  <c r="K66" i="10"/>
  <c r="J66" i="10"/>
  <c r="B67" i="11"/>
  <c r="A204" i="11"/>
  <c r="A204" i="10"/>
  <c r="I204" i="10"/>
  <c r="E204" i="10"/>
  <c r="AG76" i="1"/>
  <c r="AH76" i="1"/>
  <c r="H66" i="10"/>
  <c r="AF113" i="1"/>
  <c r="M103" i="10"/>
  <c r="C67" i="11"/>
  <c r="A205" i="11"/>
  <c r="E205" i="10"/>
  <c r="I205" i="10"/>
  <c r="A205" i="10"/>
  <c r="F67" i="10"/>
  <c r="AD76" i="1"/>
  <c r="AE76" i="1"/>
  <c r="D66" i="10"/>
  <c r="L66" i="10"/>
  <c r="A206" i="11"/>
  <c r="E206" i="10"/>
  <c r="A206" i="10"/>
  <c r="I206" i="10"/>
  <c r="G67" i="10"/>
  <c r="D67" i="11"/>
  <c r="C113" i="1"/>
  <c r="AC113" i="1"/>
  <c r="M104" i="10"/>
  <c r="AF114" i="1"/>
  <c r="C68" i="11"/>
  <c r="C114" i="1"/>
  <c r="AC114" i="1"/>
  <c r="I207" i="10"/>
  <c r="A207" i="11"/>
  <c r="E207" i="10"/>
  <c r="A207" i="10"/>
  <c r="AG77" i="1"/>
  <c r="AH77" i="1"/>
  <c r="H67" i="10"/>
  <c r="C67" i="10"/>
  <c r="K67" i="10"/>
  <c r="B67" i="10"/>
  <c r="J67" i="10"/>
  <c r="AD77" i="1"/>
  <c r="AE77" i="1"/>
  <c r="D67" i="10"/>
  <c r="L67" i="10"/>
  <c r="A208" i="11"/>
  <c r="A208" i="10"/>
  <c r="E208" i="10"/>
  <c r="I208" i="10"/>
  <c r="G68" i="10"/>
  <c r="B68" i="11"/>
  <c r="A209" i="11"/>
  <c r="E209" i="10"/>
  <c r="A209" i="10"/>
  <c r="I209" i="10"/>
  <c r="D68" i="11"/>
  <c r="F68" i="10"/>
  <c r="B69" i="11"/>
  <c r="C115" i="1"/>
  <c r="AC115" i="1"/>
  <c r="AG78" i="1"/>
  <c r="AH78" i="1"/>
  <c r="H68" i="10"/>
  <c r="M105" i="10"/>
  <c r="AF115" i="1"/>
  <c r="A210" i="11"/>
  <c r="A210" i="10"/>
  <c r="E210" i="10"/>
  <c r="I210" i="10"/>
  <c r="C68" i="10"/>
  <c r="K68" i="10"/>
  <c r="B68" i="10"/>
  <c r="J68" i="10"/>
  <c r="C69" i="11"/>
  <c r="AD78" i="1"/>
  <c r="AE78" i="1"/>
  <c r="D68" i="10"/>
  <c r="L68" i="10"/>
  <c r="F69" i="10"/>
  <c r="A211" i="11"/>
  <c r="E211" i="10"/>
  <c r="I211" i="10"/>
  <c r="A211" i="10"/>
  <c r="G69" i="10"/>
  <c r="A212" i="11"/>
  <c r="A212" i="10"/>
  <c r="I212" i="10"/>
  <c r="E212" i="10"/>
  <c r="M106" i="10"/>
  <c r="D69" i="11"/>
  <c r="AF116" i="1"/>
  <c r="B69" i="10"/>
  <c r="J69" i="10"/>
  <c r="E213" i="10"/>
  <c r="A213" i="11"/>
  <c r="I213" i="10"/>
  <c r="A213" i="10"/>
  <c r="C116" i="1"/>
  <c r="AC116" i="1"/>
  <c r="AG79" i="1"/>
  <c r="AH79" i="1"/>
  <c r="H69" i="10"/>
  <c r="B70" i="11"/>
  <c r="AD79" i="1"/>
  <c r="AE79" i="1"/>
  <c r="D69" i="10"/>
  <c r="L69" i="10"/>
  <c r="AF117" i="1"/>
  <c r="A214" i="11"/>
  <c r="E214" i="10"/>
  <c r="A214" i="10"/>
  <c r="I214" i="10"/>
  <c r="M107" i="10"/>
  <c r="C69" i="10"/>
  <c r="K69" i="10"/>
  <c r="C70" i="11"/>
  <c r="D70" i="11"/>
  <c r="C117" i="1"/>
  <c r="AC117" i="1"/>
  <c r="F70" i="10"/>
  <c r="B70" i="10"/>
  <c r="J70" i="10"/>
  <c r="A215" i="11"/>
  <c r="I215" i="10"/>
  <c r="E215" i="10"/>
  <c r="A215" i="10"/>
  <c r="G70" i="10"/>
  <c r="C118" i="1"/>
  <c r="AC118" i="1"/>
  <c r="A216" i="11"/>
  <c r="A216" i="10"/>
  <c r="E216" i="10"/>
  <c r="I216" i="10"/>
  <c r="AF118" i="1"/>
  <c r="M108" i="10"/>
  <c r="AG80" i="1"/>
  <c r="AH80" i="1"/>
  <c r="H70" i="10"/>
  <c r="B71" i="11"/>
  <c r="AD80" i="1"/>
  <c r="AE80" i="1"/>
  <c r="D70" i="10"/>
  <c r="L70" i="10"/>
  <c r="C70" i="10"/>
  <c r="K70" i="10"/>
  <c r="A217" i="11"/>
  <c r="E217" i="10"/>
  <c r="A217" i="10"/>
  <c r="I217" i="10"/>
  <c r="B71" i="10"/>
  <c r="M109" i="10"/>
  <c r="C71" i="11"/>
  <c r="A218" i="11"/>
  <c r="A218" i="10"/>
  <c r="I218" i="10"/>
  <c r="E218" i="10"/>
  <c r="D71" i="11"/>
  <c r="AF119" i="1"/>
  <c r="C119" i="1"/>
  <c r="AC119" i="1"/>
  <c r="F71" i="10"/>
  <c r="D72" i="11"/>
  <c r="E219" i="10"/>
  <c r="I219" i="10"/>
  <c r="A219" i="11"/>
  <c r="A219" i="10"/>
  <c r="J71" i="10"/>
  <c r="C72" i="11"/>
  <c r="AG81" i="1"/>
  <c r="AH81" i="1"/>
  <c r="H71" i="10"/>
  <c r="AD81" i="1"/>
  <c r="AE81" i="1"/>
  <c r="D71" i="10"/>
  <c r="L71" i="10"/>
  <c r="B72" i="11"/>
  <c r="C71" i="10"/>
  <c r="G71" i="10"/>
  <c r="K71" i="10"/>
  <c r="G72" i="10"/>
  <c r="B72" i="10"/>
  <c r="F72" i="10"/>
  <c r="J72" i="10"/>
  <c r="AG82" i="1"/>
  <c r="AH82" i="1"/>
  <c r="H72" i="10"/>
  <c r="AF120" i="1"/>
  <c r="M110" i="10"/>
  <c r="A220" i="10"/>
  <c r="I220" i="10"/>
  <c r="A220" i="11"/>
  <c r="E220" i="10"/>
  <c r="C120" i="1"/>
  <c r="AC120" i="1"/>
  <c r="A221" i="11"/>
  <c r="E221" i="10"/>
  <c r="I221" i="10"/>
  <c r="A221" i="10"/>
  <c r="C72" i="10"/>
  <c r="K72" i="10"/>
  <c r="B73" i="11"/>
  <c r="AD82" i="1"/>
  <c r="AE82" i="1"/>
  <c r="D72" i="10"/>
  <c r="L72" i="10"/>
  <c r="C73" i="11"/>
  <c r="M111" i="10"/>
  <c r="F73" i="10"/>
  <c r="AF121" i="1"/>
  <c r="A222" i="11"/>
  <c r="E222" i="10"/>
  <c r="A222" i="10"/>
  <c r="I222" i="10"/>
  <c r="C121" i="1"/>
  <c r="AC121" i="1"/>
  <c r="D73" i="11"/>
  <c r="I223" i="10"/>
  <c r="E223" i="10"/>
  <c r="A223" i="10"/>
  <c r="A223" i="11"/>
  <c r="G73" i="10"/>
  <c r="C122" i="1"/>
  <c r="AC122" i="1"/>
  <c r="AF122" i="1"/>
  <c r="B73" i="10"/>
  <c r="J73" i="10"/>
  <c r="M112" i="10"/>
  <c r="A224" i="11"/>
  <c r="A224" i="10"/>
  <c r="E224" i="10"/>
  <c r="I224" i="10"/>
  <c r="AG83" i="1"/>
  <c r="AH83" i="1"/>
  <c r="H73" i="10"/>
  <c r="A225" i="11"/>
  <c r="E225" i="10"/>
  <c r="A225" i="10"/>
  <c r="I225" i="10"/>
  <c r="B74" i="11"/>
  <c r="C73" i="10"/>
  <c r="K73" i="10"/>
  <c r="AD83" i="1"/>
  <c r="AE83" i="1"/>
  <c r="D73" i="10"/>
  <c r="L73" i="10"/>
  <c r="C74" i="11"/>
  <c r="M113" i="10"/>
  <c r="A226" i="11"/>
  <c r="A226" i="10"/>
  <c r="E226" i="10"/>
  <c r="I226" i="10"/>
  <c r="F74" i="10"/>
  <c r="AF123" i="1"/>
  <c r="C123" i="1"/>
  <c r="AC123" i="1"/>
  <c r="E227" i="10"/>
  <c r="A227" i="11"/>
  <c r="I227" i="10"/>
  <c r="A227" i="10"/>
  <c r="D74" i="11"/>
  <c r="C74" i="10"/>
  <c r="G74" i="10"/>
  <c r="K74" i="10"/>
  <c r="AD84" i="1"/>
  <c r="AE84" i="1"/>
  <c r="D74" i="10"/>
  <c r="H74" i="10"/>
  <c r="L74" i="10"/>
  <c r="A228" i="11"/>
  <c r="A228" i="10"/>
  <c r="I228" i="10"/>
  <c r="E228" i="10"/>
  <c r="C124" i="1"/>
  <c r="AC124" i="1"/>
  <c r="M114" i="10"/>
  <c r="AG84" i="1"/>
  <c r="AH84" i="1"/>
  <c r="AF124" i="1"/>
  <c r="B74" i="10"/>
  <c r="J74" i="10"/>
  <c r="D75" i="11"/>
  <c r="C75" i="11"/>
  <c r="A229" i="11"/>
  <c r="E229" i="10"/>
  <c r="I229" i="10"/>
  <c r="A229" i="10"/>
  <c r="B75" i="11"/>
  <c r="A230" i="11"/>
  <c r="E230" i="10"/>
  <c r="A230" i="10"/>
  <c r="I230" i="10"/>
  <c r="AF125" i="1"/>
  <c r="M115" i="10"/>
  <c r="AG85" i="1"/>
  <c r="AH85" i="1"/>
  <c r="H75" i="10"/>
  <c r="F75" i="10"/>
  <c r="G75" i="10"/>
  <c r="A231" i="11"/>
  <c r="I231" i="10"/>
  <c r="E231" i="10"/>
  <c r="A231" i="10"/>
  <c r="C125" i="1"/>
  <c r="AC125" i="1"/>
  <c r="C75" i="10"/>
  <c r="K75" i="10"/>
  <c r="B75" i="10"/>
  <c r="J75" i="10"/>
  <c r="A232" i="11"/>
  <c r="A232" i="10"/>
  <c r="E232" i="10"/>
  <c r="I232" i="10"/>
  <c r="AF126" i="1"/>
  <c r="C126" i="1"/>
  <c r="AC126" i="1"/>
  <c r="C76" i="11"/>
  <c r="B76" i="11"/>
  <c r="M116" i="10"/>
  <c r="AD85" i="1"/>
  <c r="AE85" i="1"/>
  <c r="D75" i="10"/>
  <c r="L75" i="10"/>
  <c r="A233" i="11"/>
  <c r="E233" i="10"/>
  <c r="A233" i="10"/>
  <c r="I233" i="10"/>
  <c r="F76" i="10"/>
  <c r="D76" i="11"/>
  <c r="AF127" i="1"/>
  <c r="M117" i="10"/>
  <c r="G76" i="10"/>
  <c r="B77" i="11"/>
  <c r="B76" i="10"/>
  <c r="J76" i="10"/>
  <c r="A234" i="11"/>
  <c r="A234" i="10"/>
  <c r="I234" i="10"/>
  <c r="E234" i="10"/>
  <c r="C127" i="1"/>
  <c r="AC127" i="1"/>
  <c r="AG86" i="1"/>
  <c r="AH86" i="1"/>
  <c r="H76" i="10"/>
  <c r="C76" i="10"/>
  <c r="K76" i="10"/>
  <c r="AD86" i="1"/>
  <c r="AE86" i="1"/>
  <c r="D76" i="10"/>
  <c r="L76" i="10"/>
  <c r="F77" i="10"/>
  <c r="C77" i="11"/>
  <c r="A235" i="11"/>
  <c r="E235" i="10"/>
  <c r="I235" i="10"/>
  <c r="A235" i="10"/>
  <c r="AF128" i="1"/>
  <c r="A236" i="11"/>
  <c r="A236" i="10"/>
  <c r="I236" i="10"/>
  <c r="E236" i="10"/>
  <c r="D77" i="11"/>
  <c r="M118" i="10"/>
  <c r="G77" i="10"/>
  <c r="C128" i="1"/>
  <c r="AC128" i="1"/>
  <c r="C77" i="10"/>
  <c r="K77" i="10"/>
  <c r="M119" i="10"/>
  <c r="AF129" i="1"/>
  <c r="AG87" i="1"/>
  <c r="AH87" i="1"/>
  <c r="H77" i="10"/>
  <c r="A237" i="11"/>
  <c r="E237" i="10"/>
  <c r="I237" i="10"/>
  <c r="A237" i="10"/>
  <c r="B77" i="10"/>
  <c r="J77" i="10"/>
  <c r="A238" i="11"/>
  <c r="E238" i="10"/>
  <c r="A238" i="10"/>
  <c r="I238" i="10"/>
  <c r="AD87" i="1"/>
  <c r="AE87" i="1"/>
  <c r="D77" i="10"/>
  <c r="L77" i="10"/>
  <c r="B78" i="11"/>
  <c r="C129" i="1"/>
  <c r="AC129" i="1"/>
  <c r="C78" i="11"/>
  <c r="I239" i="10"/>
  <c r="E239" i="10"/>
  <c r="A239" i="10"/>
  <c r="A239" i="11"/>
  <c r="G78" i="10"/>
  <c r="B78" i="10"/>
  <c r="F78" i="10"/>
  <c r="J78" i="10"/>
  <c r="D78" i="11"/>
  <c r="AF130" i="1"/>
  <c r="M120" i="10"/>
  <c r="AG88" i="1"/>
  <c r="AH88" i="1"/>
  <c r="H78" i="10"/>
  <c r="A240" i="11"/>
  <c r="A240" i="10"/>
  <c r="I240" i="10"/>
  <c r="E240" i="10"/>
  <c r="B79" i="11"/>
  <c r="C130" i="1"/>
  <c r="AC130" i="1"/>
  <c r="C131" i="1"/>
  <c r="AC131" i="1"/>
  <c r="A241" i="11"/>
  <c r="E241" i="10"/>
  <c r="A241" i="10"/>
  <c r="I241" i="10"/>
  <c r="M121" i="10"/>
  <c r="C78" i="10"/>
  <c r="K78" i="10"/>
  <c r="AF131" i="1"/>
  <c r="F79" i="10"/>
  <c r="C79" i="11"/>
  <c r="AD88" i="1"/>
  <c r="AE88" i="1"/>
  <c r="D78" i="10"/>
  <c r="L78" i="10"/>
  <c r="A242" i="11"/>
  <c r="A242" i="10"/>
  <c r="E242" i="10"/>
  <c r="I242" i="10"/>
  <c r="D79" i="11"/>
  <c r="C132" i="1"/>
  <c r="AC132" i="1"/>
  <c r="AF132" i="1"/>
  <c r="E243" i="10"/>
  <c r="I243" i="10"/>
  <c r="A243" i="10"/>
  <c r="A243" i="11"/>
  <c r="M122" i="10"/>
  <c r="G79" i="10"/>
  <c r="A244" i="11"/>
  <c r="A244" i="10"/>
  <c r="I244" i="10"/>
  <c r="E244" i="10"/>
  <c r="C79" i="10"/>
  <c r="K79" i="10"/>
  <c r="AG89" i="1"/>
  <c r="AH89" i="1"/>
  <c r="H79" i="10"/>
  <c r="B79" i="10"/>
  <c r="J79" i="10"/>
  <c r="AD89" i="1"/>
  <c r="AE89" i="1"/>
  <c r="D79" i="10"/>
  <c r="L79" i="10"/>
  <c r="A245" i="11"/>
  <c r="E245" i="10"/>
  <c r="I245" i="10"/>
  <c r="A245" i="10"/>
  <c r="C80" i="11"/>
  <c r="B80" i="11"/>
  <c r="A246" i="11"/>
  <c r="E246" i="10"/>
  <c r="A246" i="10"/>
  <c r="I246" i="10"/>
  <c r="AF133" i="1"/>
  <c r="D80" i="11"/>
  <c r="M123" i="10"/>
  <c r="F80" i="10"/>
  <c r="G80" i="10"/>
  <c r="C133" i="1"/>
  <c r="AC133" i="1"/>
  <c r="A247" i="11"/>
  <c r="I247" i="10"/>
  <c r="E247" i="10"/>
  <c r="A247" i="10"/>
  <c r="C134" i="1"/>
  <c r="AC134" i="1"/>
  <c r="M124" i="10"/>
  <c r="AG90" i="1"/>
  <c r="AH90" i="1"/>
  <c r="H80" i="10"/>
  <c r="AF134" i="1"/>
  <c r="C80" i="10"/>
  <c r="K80" i="10"/>
  <c r="B81" i="11"/>
  <c r="B80" i="10"/>
  <c r="J80" i="10"/>
  <c r="A248" i="11"/>
  <c r="A248" i="10"/>
  <c r="E248" i="10"/>
  <c r="I248" i="10"/>
  <c r="F81" i="10"/>
  <c r="AD90" i="1"/>
  <c r="AE90" i="1"/>
  <c r="D80" i="10"/>
  <c r="L80" i="10"/>
  <c r="C81" i="11"/>
  <c r="D81" i="11"/>
  <c r="M125" i="10"/>
  <c r="G81" i="10"/>
  <c r="AF135" i="1"/>
  <c r="A249" i="11"/>
  <c r="E249" i="10"/>
  <c r="A249" i="10"/>
  <c r="I249" i="10"/>
  <c r="C135" i="1"/>
  <c r="AC135" i="1"/>
  <c r="AG91" i="1"/>
  <c r="AH91" i="1"/>
  <c r="H81" i="10"/>
  <c r="B81" i="10"/>
  <c r="J81" i="10"/>
  <c r="A250" i="11"/>
  <c r="A250" i="10"/>
  <c r="I250" i="10"/>
  <c r="E250" i="10"/>
  <c r="A251" i="11"/>
  <c r="E251" i="10"/>
  <c r="I251" i="10"/>
  <c r="A251" i="10"/>
  <c r="B82" i="11"/>
  <c r="C136" i="1"/>
  <c r="AC136" i="1"/>
  <c r="AF136" i="1"/>
  <c r="AD91" i="1"/>
  <c r="AE91" i="1"/>
  <c r="D81" i="10"/>
  <c r="L81" i="10"/>
  <c r="M126" i="10"/>
  <c r="C81" i="10"/>
  <c r="K81" i="10"/>
  <c r="C82" i="11"/>
  <c r="A252" i="11"/>
  <c r="A252" i="10"/>
  <c r="I252" i="10"/>
  <c r="E252" i="10"/>
  <c r="D82" i="11"/>
  <c r="F82" i="10"/>
  <c r="B83" i="11"/>
  <c r="AF137" i="1"/>
  <c r="M127" i="10"/>
  <c r="A253" i="11"/>
  <c r="E253" i="10"/>
  <c r="I253" i="10"/>
  <c r="A253" i="10"/>
  <c r="B82" i="10"/>
  <c r="J82" i="10"/>
  <c r="AG92" i="1"/>
  <c r="AH92" i="1"/>
  <c r="H82" i="10"/>
  <c r="C137" i="1"/>
  <c r="AC137" i="1"/>
  <c r="G82" i="10"/>
  <c r="AF138" i="1"/>
  <c r="C83" i="11"/>
  <c r="M128" i="10"/>
  <c r="A254" i="11"/>
  <c r="E254" i="10"/>
  <c r="A254" i="10"/>
  <c r="I254" i="10"/>
  <c r="F83" i="10"/>
  <c r="C82" i="10"/>
  <c r="K82" i="10"/>
  <c r="C138" i="1"/>
  <c r="AC138" i="1"/>
  <c r="AD92" i="1"/>
  <c r="AE92" i="1"/>
  <c r="D82" i="10"/>
  <c r="L82" i="10"/>
  <c r="G83" i="10"/>
  <c r="C139" i="1"/>
  <c r="AC139" i="1"/>
  <c r="A255" i="11"/>
  <c r="I255" i="10"/>
  <c r="E255" i="10"/>
  <c r="A255" i="10"/>
  <c r="AF139" i="1"/>
  <c r="M129" i="10"/>
  <c r="M130" i="10"/>
  <c r="A256" i="11"/>
  <c r="A256" i="10"/>
  <c r="E256" i="10"/>
  <c r="I256" i="10"/>
  <c r="C140" i="1"/>
  <c r="AC140" i="1"/>
  <c r="D83" i="11"/>
  <c r="AF140" i="1"/>
  <c r="M131" i="10"/>
  <c r="B83" i="10"/>
  <c r="J83" i="10"/>
  <c r="C141" i="1"/>
  <c r="AC141" i="1"/>
  <c r="AG93" i="1"/>
  <c r="AH93" i="1"/>
  <c r="H83" i="10"/>
  <c r="A257" i="11"/>
  <c r="E257" i="10"/>
  <c r="A257" i="10"/>
  <c r="I257" i="10"/>
  <c r="AF141" i="1"/>
  <c r="A258" i="11"/>
  <c r="A258" i="10"/>
  <c r="E258" i="10"/>
  <c r="I258" i="10"/>
  <c r="C83" i="10"/>
  <c r="K83" i="10"/>
  <c r="C142" i="1"/>
  <c r="AC142" i="1"/>
  <c r="AF142" i="1"/>
  <c r="M132" i="10"/>
  <c r="B84" i="11"/>
  <c r="F84" i="10"/>
  <c r="C84" i="11"/>
  <c r="E259" i="10"/>
  <c r="I259" i="10"/>
  <c r="A259" i="10"/>
  <c r="A259" i="11"/>
  <c r="AD93" i="1"/>
  <c r="AE93" i="1"/>
  <c r="D83" i="10"/>
  <c r="L83" i="10"/>
  <c r="D84" i="11"/>
  <c r="G84" i="10"/>
  <c r="M133" i="10"/>
  <c r="C143" i="1"/>
  <c r="AC143" i="1"/>
  <c r="A260" i="11"/>
  <c r="I260" i="10"/>
  <c r="A260" i="10"/>
  <c r="E260" i="10"/>
  <c r="C84" i="10"/>
  <c r="AF143" i="1"/>
  <c r="A261" i="11"/>
  <c r="E261" i="10"/>
  <c r="I261" i="10"/>
  <c r="A261" i="10"/>
  <c r="AG94" i="1"/>
  <c r="AH94" i="1"/>
  <c r="H84" i="10"/>
  <c r="K84" i="10"/>
  <c r="C85" i="11"/>
  <c r="B84" i="10"/>
  <c r="J84" i="10"/>
  <c r="AD94" i="1"/>
  <c r="AE94" i="1"/>
  <c r="D84" i="10"/>
  <c r="L84" i="10"/>
  <c r="M134" i="10"/>
  <c r="AF144" i="1"/>
  <c r="B85" i="11"/>
  <c r="G85" i="10"/>
  <c r="A262" i="11"/>
  <c r="A262" i="10"/>
  <c r="I262" i="10"/>
  <c r="E262" i="10"/>
  <c r="C144" i="1"/>
  <c r="AC144" i="1"/>
  <c r="A263" i="11"/>
  <c r="E263" i="10"/>
  <c r="A263" i="10"/>
  <c r="I263" i="10"/>
  <c r="C145" i="1"/>
  <c r="AC145" i="1"/>
  <c r="AF145" i="1"/>
  <c r="F85" i="10"/>
  <c r="M135" i="10"/>
  <c r="D85" i="11"/>
  <c r="B85" i="10"/>
  <c r="J85" i="10"/>
  <c r="A264" i="11"/>
  <c r="E264" i="10"/>
  <c r="A264" i="10"/>
  <c r="I264" i="10"/>
  <c r="AG95" i="1"/>
  <c r="AH95" i="1"/>
  <c r="H85" i="10"/>
  <c r="C85" i="10"/>
  <c r="K85" i="10"/>
  <c r="AD95" i="1"/>
  <c r="AE95" i="1"/>
  <c r="D85" i="10"/>
  <c r="L85" i="10"/>
  <c r="M136" i="10"/>
  <c r="B86" i="11"/>
  <c r="A265" i="11"/>
  <c r="I265" i="10"/>
  <c r="A265" i="10"/>
  <c r="E265" i="10"/>
  <c r="C146" i="1"/>
  <c r="AC146" i="1"/>
  <c r="AF146" i="1"/>
  <c r="F86" i="10"/>
  <c r="D86" i="11"/>
  <c r="A266" i="11"/>
  <c r="A266" i="10"/>
  <c r="E266" i="10"/>
  <c r="I266" i="10"/>
  <c r="C86" i="11"/>
  <c r="E267" i="10"/>
  <c r="A267" i="10"/>
  <c r="I267" i="10"/>
  <c r="A267" i="11"/>
  <c r="B87" i="11"/>
  <c r="B86" i="10"/>
  <c r="J86" i="10"/>
  <c r="C147" i="1"/>
  <c r="AC147" i="1"/>
  <c r="AF147" i="1"/>
  <c r="M137" i="10"/>
  <c r="G86" i="10"/>
  <c r="AG96" i="1"/>
  <c r="AH96" i="1"/>
  <c r="H86" i="10"/>
  <c r="C87" i="11"/>
  <c r="F87" i="10"/>
  <c r="A268" i="11"/>
  <c r="E268" i="10"/>
  <c r="I268" i="10"/>
  <c r="A268" i="10"/>
  <c r="AD96" i="1"/>
  <c r="AE96" i="1"/>
  <c r="D86" i="10"/>
  <c r="L86" i="10"/>
  <c r="C86" i="10"/>
  <c r="K86" i="10"/>
  <c r="D87" i="11"/>
  <c r="AF148" i="1"/>
  <c r="C148" i="1"/>
  <c r="AC148" i="1"/>
  <c r="M138" i="10"/>
  <c r="G87" i="10"/>
  <c r="C87" i="10"/>
  <c r="K87" i="10"/>
  <c r="A269" i="11"/>
  <c r="E269" i="10"/>
  <c r="I269" i="10"/>
  <c r="A269" i="10"/>
  <c r="C88" i="11"/>
  <c r="AD97" i="1"/>
  <c r="AE97" i="1"/>
  <c r="D87" i="10"/>
  <c r="A270" i="11"/>
  <c r="A270" i="10"/>
  <c r="I270" i="10"/>
  <c r="E270" i="10"/>
  <c r="AG97" i="1"/>
  <c r="AH97" i="1"/>
  <c r="H87" i="10"/>
  <c r="B87" i="10"/>
  <c r="J87" i="10"/>
  <c r="B88" i="11"/>
  <c r="C149" i="1"/>
  <c r="AC149" i="1"/>
  <c r="G88" i="10"/>
  <c r="M139" i="10"/>
  <c r="D88" i="11"/>
  <c r="A271" i="11"/>
  <c r="E271" i="10"/>
  <c r="A271" i="10"/>
  <c r="I271" i="10"/>
  <c r="AF149" i="1"/>
  <c r="L87" i="10"/>
  <c r="A272" i="11"/>
  <c r="E272" i="10"/>
  <c r="A272" i="10"/>
  <c r="I272" i="10"/>
  <c r="F88" i="10"/>
  <c r="AG98" i="1"/>
  <c r="AH98" i="1"/>
  <c r="H88" i="10"/>
  <c r="B89" i="11"/>
  <c r="B88" i="10"/>
  <c r="J88" i="10"/>
  <c r="A273" i="11"/>
  <c r="I273" i="10"/>
  <c r="A273" i="10"/>
  <c r="E273" i="10"/>
  <c r="M140" i="10"/>
  <c r="C150" i="1"/>
  <c r="AC150" i="1"/>
  <c r="AF150" i="1"/>
  <c r="F89" i="10"/>
  <c r="C89" i="11"/>
  <c r="C88" i="10"/>
  <c r="K88" i="10"/>
  <c r="A274" i="11"/>
  <c r="A274" i="10"/>
  <c r="E274" i="10"/>
  <c r="I274" i="10"/>
  <c r="AD98" i="1"/>
  <c r="AE98" i="1"/>
  <c r="D88" i="10"/>
  <c r="L88" i="10"/>
  <c r="D89" i="11"/>
  <c r="AF151" i="1"/>
  <c r="G89" i="10"/>
  <c r="M141" i="10"/>
  <c r="E275" i="10"/>
  <c r="A275" i="11"/>
  <c r="A275" i="10"/>
  <c r="I275" i="10"/>
  <c r="B89" i="10"/>
  <c r="J89" i="10"/>
  <c r="A276" i="11"/>
  <c r="I276" i="10"/>
  <c r="E276" i="10"/>
  <c r="A276" i="10"/>
  <c r="C151" i="1"/>
  <c r="AC151" i="1"/>
  <c r="AG99" i="1"/>
  <c r="AH99" i="1"/>
  <c r="H89" i="10"/>
  <c r="B90" i="11"/>
  <c r="AD99" i="1"/>
  <c r="AE99" i="1"/>
  <c r="D89" i="10"/>
  <c r="L89" i="10"/>
  <c r="A277" i="11"/>
  <c r="E277" i="10"/>
  <c r="I277" i="10"/>
  <c r="A277" i="10"/>
  <c r="C89" i="10"/>
  <c r="K89" i="10"/>
  <c r="AF152" i="1"/>
  <c r="M142" i="10"/>
  <c r="A278" i="11"/>
  <c r="A278" i="10"/>
  <c r="I278" i="10"/>
  <c r="E278" i="10"/>
  <c r="C90" i="11"/>
  <c r="F90" i="10"/>
  <c r="D90" i="11"/>
  <c r="B90" i="10"/>
  <c r="J90" i="10"/>
  <c r="C152" i="1"/>
  <c r="AC152" i="1"/>
  <c r="C91" i="11"/>
  <c r="B91" i="11"/>
  <c r="AG100" i="1"/>
  <c r="AH100" i="1"/>
  <c r="H90" i="10"/>
  <c r="M143" i="10"/>
  <c r="G90" i="10"/>
  <c r="AF153" i="1"/>
  <c r="C90" i="10"/>
  <c r="A279" i="11"/>
  <c r="E279" i="10"/>
  <c r="A279" i="10"/>
  <c r="I279" i="10"/>
  <c r="C153" i="1"/>
  <c r="AC153" i="1"/>
  <c r="A280" i="11"/>
  <c r="E280" i="10"/>
  <c r="A280" i="10"/>
  <c r="I280" i="10"/>
  <c r="K90" i="10"/>
  <c r="F91" i="10"/>
  <c r="G91" i="10"/>
  <c r="AD100" i="1"/>
  <c r="AE100" i="1"/>
  <c r="D90" i="10"/>
  <c r="L90" i="10"/>
  <c r="AF154" i="1"/>
  <c r="M144" i="10"/>
  <c r="D91" i="11"/>
  <c r="A281" i="11"/>
  <c r="I281" i="10"/>
  <c r="A281" i="10"/>
  <c r="E281" i="10"/>
  <c r="AG101" i="1"/>
  <c r="AH101" i="1"/>
  <c r="H91" i="10"/>
  <c r="B91" i="10"/>
  <c r="J91" i="10"/>
  <c r="C154" i="1"/>
  <c r="AC154" i="1"/>
  <c r="A282" i="11"/>
  <c r="A282" i="10"/>
  <c r="E282" i="10"/>
  <c r="I282" i="10"/>
  <c r="M145" i="10"/>
  <c r="B92" i="11"/>
  <c r="AF155" i="1"/>
  <c r="C91" i="10"/>
  <c r="K91" i="10"/>
  <c r="A283" i="11"/>
  <c r="E283" i="10"/>
  <c r="A283" i="10"/>
  <c r="I283" i="10"/>
  <c r="C155" i="1"/>
  <c r="AC155" i="1"/>
  <c r="F92" i="10"/>
  <c r="C92" i="11"/>
  <c r="C156" i="1"/>
  <c r="AC156" i="1"/>
  <c r="A284" i="11"/>
  <c r="E284" i="10"/>
  <c r="I284" i="10"/>
  <c r="A284" i="10"/>
  <c r="M146" i="10"/>
  <c r="AD101" i="1"/>
  <c r="AE101" i="1"/>
  <c r="D91" i="10"/>
  <c r="L91" i="10"/>
  <c r="AF156" i="1"/>
  <c r="A285" i="11"/>
  <c r="E285" i="10"/>
  <c r="I285" i="10"/>
  <c r="A285" i="10"/>
  <c r="C92" i="10"/>
  <c r="G92" i="10"/>
  <c r="K92" i="10"/>
  <c r="D92" i="11"/>
  <c r="AF157" i="1"/>
  <c r="C157" i="1"/>
  <c r="AC157" i="1"/>
  <c r="M147" i="10"/>
  <c r="A286" i="11"/>
  <c r="A286" i="10"/>
  <c r="I286" i="10"/>
  <c r="E286" i="10"/>
  <c r="AG102" i="1"/>
  <c r="AH102" i="1"/>
  <c r="H92" i="10"/>
  <c r="B92" i="10"/>
  <c r="J92" i="10"/>
  <c r="AD102" i="1"/>
  <c r="AE102" i="1"/>
  <c r="D92" i="10"/>
  <c r="L92" i="10"/>
  <c r="A287" i="11"/>
  <c r="E287" i="10"/>
  <c r="A287" i="10"/>
  <c r="I287" i="10"/>
  <c r="B93" i="11"/>
  <c r="C93" i="11"/>
  <c r="C158" i="1"/>
  <c r="AC158" i="1"/>
  <c r="A288" i="11"/>
  <c r="E288" i="10"/>
  <c r="A288" i="10"/>
  <c r="I288" i="10"/>
  <c r="F93" i="10"/>
  <c r="G93" i="10"/>
  <c r="AF158" i="1"/>
  <c r="B93" i="10"/>
  <c r="J93" i="10"/>
  <c r="D93" i="11"/>
  <c r="M148" i="10"/>
  <c r="B94" i="11"/>
  <c r="A289" i="11"/>
  <c r="I289" i="10"/>
  <c r="A289" i="10"/>
  <c r="E289" i="10"/>
  <c r="AG103" i="1"/>
  <c r="AH103" i="1"/>
  <c r="H93" i="10"/>
  <c r="M149" i="10"/>
  <c r="AF159" i="1"/>
  <c r="C93" i="10"/>
  <c r="K93" i="10"/>
  <c r="A290" i="11"/>
  <c r="A290" i="10"/>
  <c r="E290" i="10"/>
  <c r="I290" i="10"/>
  <c r="F94" i="10"/>
  <c r="AD103" i="1"/>
  <c r="AE103" i="1"/>
  <c r="D93" i="10"/>
  <c r="L93" i="10"/>
  <c r="C159" i="1"/>
  <c r="AC159" i="1"/>
  <c r="C94" i="11"/>
  <c r="E291" i="10"/>
  <c r="A291" i="10"/>
  <c r="A291" i="11"/>
  <c r="I291" i="10"/>
  <c r="D94" i="11"/>
  <c r="C94" i="10"/>
  <c r="G94" i="10"/>
  <c r="K94" i="10"/>
  <c r="AF160" i="1"/>
  <c r="B94" i="10"/>
  <c r="J94" i="10"/>
  <c r="M150" i="10"/>
  <c r="A292" i="11"/>
  <c r="I292" i="10"/>
  <c r="E292" i="10"/>
  <c r="A292" i="10"/>
  <c r="C95" i="11"/>
  <c r="AG104" i="1"/>
  <c r="AH104" i="1"/>
  <c r="H94" i="10"/>
  <c r="AD104" i="1"/>
  <c r="AE104" i="1"/>
  <c r="D94" i="10"/>
  <c r="L94" i="10"/>
  <c r="G95" i="10"/>
  <c r="B95" i="11"/>
  <c r="A293" i="11"/>
  <c r="E293" i="10"/>
  <c r="I293" i="10"/>
  <c r="A293" i="10"/>
  <c r="C160" i="1"/>
  <c r="AC160" i="1"/>
  <c r="M151" i="10"/>
  <c r="D95" i="11"/>
  <c r="AF161" i="1"/>
  <c r="B95" i="10"/>
  <c r="A294" i="11"/>
  <c r="A294" i="10"/>
  <c r="I294" i="10"/>
  <c r="E294" i="10"/>
  <c r="F95" i="10"/>
  <c r="C161" i="1"/>
  <c r="AC161" i="1"/>
  <c r="AF162" i="1"/>
  <c r="C95" i="10"/>
  <c r="K95" i="10"/>
  <c r="B96" i="11"/>
  <c r="A295" i="11"/>
  <c r="E295" i="10"/>
  <c r="A295" i="10"/>
  <c r="I295" i="10"/>
  <c r="J95" i="10"/>
  <c r="C162" i="1"/>
  <c r="AC162" i="1"/>
  <c r="M152" i="10"/>
  <c r="AG105" i="1"/>
  <c r="AH105" i="1"/>
  <c r="H95" i="10"/>
  <c r="C96" i="11"/>
  <c r="A296" i="11"/>
  <c r="E296" i="10"/>
  <c r="A296" i="10"/>
  <c r="I296" i="10"/>
  <c r="AD105" i="1"/>
  <c r="AE105" i="1"/>
  <c r="D95" i="10"/>
  <c r="L95" i="10"/>
  <c r="F96" i="10"/>
  <c r="D96" i="11"/>
  <c r="C163" i="1"/>
  <c r="AC163" i="1"/>
  <c r="G96" i="10"/>
  <c r="A297" i="11"/>
  <c r="I297" i="10"/>
  <c r="A297" i="10"/>
  <c r="E297" i="10"/>
  <c r="AF163" i="1"/>
  <c r="M153" i="10"/>
  <c r="C97" i="11"/>
  <c r="AD106" i="1"/>
  <c r="AE106" i="1"/>
  <c r="D96" i="10"/>
  <c r="AG106" i="1"/>
  <c r="AH106" i="1"/>
  <c r="H96" i="10"/>
  <c r="C96" i="10"/>
  <c r="K96" i="10"/>
  <c r="B96" i="10"/>
  <c r="J96" i="10"/>
  <c r="A298" i="11"/>
  <c r="A298" i="10"/>
  <c r="E298" i="10"/>
  <c r="I298" i="10"/>
  <c r="E299" i="10"/>
  <c r="A299" i="10"/>
  <c r="I299" i="10"/>
  <c r="A299" i="11"/>
  <c r="C164" i="1"/>
  <c r="AC164" i="1"/>
  <c r="AF164" i="1"/>
  <c r="G97" i="10"/>
  <c r="B97" i="11"/>
  <c r="M154" i="10"/>
  <c r="D97" i="11"/>
  <c r="L96" i="10"/>
  <c r="B97" i="10"/>
  <c r="F97" i="10"/>
  <c r="J97" i="10"/>
  <c r="AG107" i="1"/>
  <c r="AH107" i="1"/>
  <c r="H97" i="10"/>
  <c r="A300" i="11"/>
  <c r="E300" i="10"/>
  <c r="I300" i="10"/>
  <c r="A300" i="10"/>
  <c r="B98" i="11"/>
  <c r="M155" i="10"/>
  <c r="A301" i="11"/>
  <c r="E301" i="10"/>
  <c r="I301" i="10"/>
  <c r="A301" i="10"/>
  <c r="AF165" i="1"/>
  <c r="C165" i="1"/>
  <c r="AC165" i="1"/>
  <c r="C97" i="10"/>
  <c r="K97" i="10"/>
  <c r="C98" i="11"/>
  <c r="F98" i="10"/>
  <c r="AD107" i="1"/>
  <c r="AE107" i="1"/>
  <c r="D97" i="10"/>
  <c r="L97" i="10"/>
  <c r="A302" i="11"/>
  <c r="A302" i="10"/>
  <c r="I302" i="10"/>
  <c r="E302" i="10"/>
  <c r="M156" i="10"/>
  <c r="AF166" i="1"/>
  <c r="D98" i="11"/>
  <c r="A303" i="11"/>
  <c r="E303" i="10"/>
  <c r="I303" i="10"/>
  <c r="A303" i="10"/>
  <c r="G98" i="10"/>
  <c r="C166" i="1"/>
  <c r="AC166" i="1"/>
  <c r="AG108" i="1"/>
  <c r="AH108" i="1"/>
  <c r="H98" i="10"/>
  <c r="M157" i="10"/>
  <c r="B98" i="10"/>
  <c r="J98" i="10"/>
  <c r="C167" i="1"/>
  <c r="AC167" i="1"/>
  <c r="C99" i="11"/>
  <c r="C98" i="10"/>
  <c r="K98" i="10"/>
  <c r="A304" i="11"/>
  <c r="E304" i="10"/>
  <c r="A304" i="10"/>
  <c r="I304" i="10"/>
  <c r="AF167" i="1"/>
  <c r="AD108" i="1"/>
  <c r="AE108" i="1"/>
  <c r="D98" i="10"/>
  <c r="L98" i="10"/>
  <c r="A305" i="11"/>
  <c r="I305" i="10"/>
  <c r="A305" i="10"/>
  <c r="E305" i="10"/>
  <c r="M158" i="10"/>
  <c r="G99" i="10"/>
  <c r="C168" i="1"/>
  <c r="AC168" i="1"/>
  <c r="B99" i="11"/>
  <c r="AF168" i="1"/>
  <c r="F99" i="10"/>
  <c r="A306" i="11"/>
  <c r="A306" i="10"/>
  <c r="E306" i="10"/>
  <c r="I306" i="10"/>
  <c r="B99" i="10"/>
  <c r="J99" i="10"/>
  <c r="D99" i="11"/>
  <c r="AG109" i="1"/>
  <c r="AH109" i="1"/>
  <c r="H99" i="10"/>
  <c r="E307" i="10"/>
  <c r="A307" i="10"/>
  <c r="I307" i="10"/>
  <c r="A307" i="11"/>
  <c r="AF169" i="1"/>
  <c r="M159" i="10"/>
  <c r="C169" i="1"/>
  <c r="AC169" i="1"/>
  <c r="B100" i="11"/>
  <c r="F100" i="10"/>
  <c r="C99" i="10"/>
  <c r="K99" i="10"/>
  <c r="A308" i="11"/>
  <c r="I308" i="10"/>
  <c r="E308" i="10"/>
  <c r="A308" i="10"/>
  <c r="A309" i="11"/>
  <c r="E309" i="10"/>
  <c r="I309" i="10"/>
  <c r="A309" i="10"/>
  <c r="AD109" i="1"/>
  <c r="AE109" i="1"/>
  <c r="D99" i="10"/>
  <c r="L99" i="10"/>
  <c r="M160" i="10"/>
  <c r="C100" i="11"/>
  <c r="AF170" i="1"/>
  <c r="G100" i="10"/>
  <c r="D100" i="11"/>
  <c r="C170" i="1"/>
  <c r="AC170" i="1"/>
  <c r="A310" i="11"/>
  <c r="A310" i="10"/>
  <c r="I310" i="10"/>
  <c r="E310" i="10"/>
  <c r="B100" i="10"/>
  <c r="J100" i="10"/>
  <c r="AF171" i="1"/>
  <c r="C171" i="1"/>
  <c r="AC171" i="1"/>
  <c r="AG110" i="1"/>
  <c r="AH110" i="1"/>
  <c r="H100" i="10"/>
  <c r="M161" i="10"/>
  <c r="A311" i="11"/>
  <c r="E311" i="10"/>
  <c r="A311" i="10"/>
  <c r="I311" i="10"/>
  <c r="AD110" i="1"/>
  <c r="AE110" i="1"/>
  <c r="D100" i="10"/>
  <c r="L100" i="10"/>
  <c r="A312" i="11"/>
  <c r="E312" i="10"/>
  <c r="A312" i="10"/>
  <c r="I312" i="10"/>
  <c r="B101" i="11"/>
  <c r="C100" i="10"/>
  <c r="K100" i="10"/>
  <c r="F101" i="10"/>
  <c r="A313" i="11"/>
  <c r="I313" i="10"/>
  <c r="A313" i="10"/>
  <c r="E313" i="10"/>
  <c r="M162" i="10"/>
  <c r="C101" i="11"/>
  <c r="AF172" i="1"/>
  <c r="B101" i="10"/>
  <c r="J101" i="10"/>
  <c r="D101" i="11"/>
  <c r="AG111" i="1"/>
  <c r="AH111" i="1"/>
  <c r="H101" i="10"/>
  <c r="B102" i="11"/>
  <c r="A314" i="11"/>
  <c r="A314" i="10"/>
  <c r="E314" i="10"/>
  <c r="I314" i="10"/>
  <c r="C172" i="1"/>
  <c r="AC172" i="1"/>
  <c r="G101" i="10"/>
  <c r="F102" i="10"/>
  <c r="A315" i="11"/>
  <c r="E315" i="10"/>
  <c r="A315" i="10"/>
  <c r="I315" i="10"/>
  <c r="C101" i="10"/>
  <c r="K101" i="10"/>
  <c r="AF173" i="1"/>
  <c r="A316" i="11"/>
  <c r="E316" i="10"/>
  <c r="I316" i="10"/>
  <c r="A316" i="10"/>
  <c r="M163" i="10"/>
  <c r="C102" i="11"/>
  <c r="AD111" i="1"/>
  <c r="AE111" i="1"/>
  <c r="D101" i="10"/>
  <c r="L101" i="10"/>
  <c r="A317" i="11"/>
  <c r="E317" i="10"/>
  <c r="I317" i="10"/>
  <c r="A317" i="10"/>
  <c r="D102" i="11"/>
  <c r="C173" i="1"/>
  <c r="AC173" i="1"/>
  <c r="G102" i="10"/>
  <c r="M164" i="10"/>
  <c r="A318" i="11"/>
  <c r="A318" i="10"/>
  <c r="I318" i="10"/>
  <c r="E318" i="10"/>
  <c r="C174" i="1"/>
  <c r="AC174" i="1"/>
  <c r="AG112" i="1"/>
  <c r="AH112" i="1"/>
  <c r="H102" i="10"/>
  <c r="C102" i="10"/>
  <c r="K102" i="10"/>
  <c r="AF174" i="1"/>
  <c r="B102" i="10"/>
  <c r="J102" i="10"/>
  <c r="C103" i="11"/>
  <c r="AD112" i="1"/>
  <c r="AE112" i="1"/>
  <c r="D102" i="10"/>
  <c r="L102" i="10"/>
  <c r="B103" i="11"/>
  <c r="A319" i="11"/>
  <c r="E319" i="10"/>
  <c r="A319" i="10"/>
  <c r="I319" i="10"/>
  <c r="M165" i="10"/>
  <c r="D103" i="11"/>
  <c r="A320" i="11"/>
  <c r="E320" i="10"/>
  <c r="A320" i="10"/>
  <c r="I320" i="10"/>
  <c r="B103" i="10"/>
  <c r="F103" i="10"/>
  <c r="J103" i="10"/>
  <c r="C175" i="1"/>
  <c r="AC175" i="1"/>
  <c r="AF175" i="1"/>
  <c r="G103" i="10"/>
  <c r="C176" i="1"/>
  <c r="AC176" i="1"/>
  <c r="AF176" i="1"/>
  <c r="A321" i="11"/>
  <c r="I321" i="10"/>
  <c r="A321" i="10"/>
  <c r="E321" i="10"/>
  <c r="M166" i="10"/>
  <c r="C103" i="10"/>
  <c r="K103" i="10"/>
  <c r="B104" i="11"/>
  <c r="AG113" i="1"/>
  <c r="AH113" i="1"/>
  <c r="H103" i="10"/>
  <c r="AD113" i="1"/>
  <c r="AE113" i="1"/>
  <c r="D103" i="10"/>
  <c r="L103" i="10"/>
  <c r="C104" i="11"/>
  <c r="F104" i="10"/>
  <c r="A322" i="11"/>
  <c r="A322" i="10"/>
  <c r="E322" i="10"/>
  <c r="I322" i="10"/>
  <c r="M167" i="10"/>
  <c r="D104" i="11"/>
  <c r="E323" i="10"/>
  <c r="A323" i="10"/>
  <c r="I323" i="10"/>
  <c r="A323" i="11"/>
  <c r="C104" i="10"/>
  <c r="G104" i="10"/>
  <c r="K104" i="10"/>
  <c r="AF177" i="1"/>
  <c r="C177" i="1"/>
  <c r="AC177" i="1"/>
  <c r="AG114" i="1"/>
  <c r="AH114" i="1"/>
  <c r="H104" i="10"/>
  <c r="AD114" i="1"/>
  <c r="AE114" i="1"/>
  <c r="D104" i="10"/>
  <c r="L104" i="10"/>
  <c r="C105" i="11"/>
  <c r="B104" i="10"/>
  <c r="J104" i="10"/>
  <c r="D105" i="11"/>
  <c r="A324" i="11"/>
  <c r="I324" i="10"/>
  <c r="A324" i="10"/>
  <c r="E324" i="10"/>
  <c r="B105" i="11"/>
  <c r="H105" i="10"/>
  <c r="A325" i="11"/>
  <c r="E325" i="10"/>
  <c r="I325" i="10"/>
  <c r="A325" i="10"/>
  <c r="M168" i="10"/>
  <c r="G105" i="10"/>
  <c r="AF178" i="1"/>
  <c r="F105" i="10"/>
  <c r="B106" i="11"/>
  <c r="C178" i="1"/>
  <c r="AC178" i="1"/>
  <c r="AG115" i="1"/>
  <c r="AH115" i="1"/>
  <c r="B105" i="10"/>
  <c r="J105" i="10"/>
  <c r="A326" i="11"/>
  <c r="A326" i="10"/>
  <c r="I326" i="10"/>
  <c r="E326" i="10"/>
  <c r="M169" i="10"/>
  <c r="AF179" i="1"/>
  <c r="A327" i="11"/>
  <c r="E327" i="10"/>
  <c r="A327" i="10"/>
  <c r="I327" i="10"/>
  <c r="F106" i="10"/>
  <c r="C106" i="11"/>
  <c r="C105" i="10"/>
  <c r="K105" i="10"/>
  <c r="C179" i="1"/>
  <c r="AC179" i="1"/>
  <c r="A328" i="11"/>
  <c r="E328" i="10"/>
  <c r="A328" i="10"/>
  <c r="I328" i="10"/>
  <c r="A329" i="11"/>
  <c r="I329" i="10"/>
  <c r="A329" i="10"/>
  <c r="E329" i="10"/>
  <c r="AD115" i="1"/>
  <c r="AE115" i="1"/>
  <c r="D105" i="10"/>
  <c r="L105" i="10"/>
  <c r="G106" i="10"/>
  <c r="M170" i="10"/>
  <c r="A330" i="11"/>
  <c r="A330" i="10"/>
  <c r="E330" i="10"/>
  <c r="I330" i="10"/>
  <c r="C180" i="1"/>
  <c r="AC180" i="1"/>
  <c r="AF180" i="1"/>
  <c r="D106" i="11"/>
  <c r="A331" i="11"/>
  <c r="E331" i="10"/>
  <c r="A331" i="10"/>
  <c r="I331" i="10"/>
  <c r="AG116" i="1"/>
  <c r="AH116" i="1"/>
  <c r="H106" i="10"/>
  <c r="C106" i="10"/>
  <c r="K106" i="10"/>
  <c r="B106" i="10"/>
  <c r="J106" i="10"/>
  <c r="AF181" i="1"/>
  <c r="AD116" i="1"/>
  <c r="AE116" i="1"/>
  <c r="D106" i="10"/>
  <c r="L106" i="10"/>
  <c r="M171" i="10"/>
  <c r="C181" i="1"/>
  <c r="AC181" i="1"/>
  <c r="A332" i="11"/>
  <c r="E332" i="10"/>
  <c r="I332" i="10"/>
  <c r="A332" i="10"/>
  <c r="C107" i="11"/>
  <c r="B107" i="11"/>
  <c r="G107" i="10"/>
  <c r="B107" i="10"/>
  <c r="A333" i="11"/>
  <c r="E333" i="10"/>
  <c r="I333" i="10"/>
  <c r="A333" i="10"/>
  <c r="F107" i="10"/>
  <c r="D107" i="11"/>
  <c r="B108" i="11"/>
  <c r="C107" i="10"/>
  <c r="K107" i="10"/>
  <c r="AG117" i="1"/>
  <c r="AH117" i="1"/>
  <c r="H107" i="10"/>
  <c r="J107" i="10"/>
  <c r="A334" i="11"/>
  <c r="A334" i="10"/>
  <c r="I334" i="10"/>
  <c r="E334" i="10"/>
  <c r="AD117" i="1"/>
  <c r="AE117" i="1"/>
  <c r="D107" i="10"/>
  <c r="L107" i="10"/>
  <c r="M172" i="10"/>
  <c r="C108" i="11"/>
  <c r="A335" i="11"/>
  <c r="E335" i="10"/>
  <c r="A335" i="10"/>
  <c r="I335" i="10"/>
  <c r="AF182" i="1"/>
  <c r="F108" i="10"/>
  <c r="C182" i="1"/>
  <c r="AC182" i="1"/>
  <c r="M173" i="10"/>
  <c r="AF183" i="1"/>
  <c r="G108" i="10"/>
  <c r="D108" i="11"/>
  <c r="A336" i="11"/>
  <c r="E336" i="10"/>
  <c r="A336" i="10"/>
  <c r="I336" i="10"/>
  <c r="C183" i="1"/>
  <c r="AC183" i="1"/>
  <c r="AF184" i="1"/>
  <c r="AD118" i="1"/>
  <c r="AE118" i="1"/>
  <c r="D108" i="10"/>
  <c r="H108" i="10"/>
  <c r="L108" i="10"/>
  <c r="A337" i="11"/>
  <c r="A337" i="10"/>
  <c r="I337" i="10"/>
  <c r="E337" i="10"/>
  <c r="AG118" i="1"/>
  <c r="AH118" i="1"/>
  <c r="M174" i="10"/>
  <c r="B108" i="10"/>
  <c r="J108" i="10"/>
  <c r="C108" i="10"/>
  <c r="K108" i="10"/>
  <c r="A338" i="11"/>
  <c r="E338" i="10"/>
  <c r="A338" i="10"/>
  <c r="I338" i="10"/>
  <c r="B109" i="11"/>
  <c r="C109" i="11"/>
  <c r="C184" i="1"/>
  <c r="AC184" i="1"/>
  <c r="D109" i="11"/>
  <c r="AF185" i="1"/>
  <c r="M175" i="10"/>
  <c r="G109" i="10"/>
  <c r="F109" i="10"/>
  <c r="B109" i="10"/>
  <c r="J109" i="10"/>
  <c r="A339" i="11"/>
  <c r="E339" i="10"/>
  <c r="A339" i="10"/>
  <c r="I339" i="10"/>
  <c r="AG119" i="1"/>
  <c r="AH119" i="1"/>
  <c r="H109" i="10"/>
  <c r="C185" i="1"/>
  <c r="AC185" i="1"/>
  <c r="C186" i="1"/>
  <c r="AC186" i="1"/>
  <c r="B110" i="11"/>
  <c r="A340" i="11"/>
  <c r="A340" i="10"/>
  <c r="I340" i="10"/>
  <c r="E340" i="10"/>
  <c r="M176" i="10"/>
  <c r="AF186" i="1"/>
  <c r="C109" i="10"/>
  <c r="K109" i="10"/>
  <c r="F110" i="10"/>
  <c r="C110" i="11"/>
  <c r="AD119" i="1"/>
  <c r="AE119" i="1"/>
  <c r="D109" i="10"/>
  <c r="L109" i="10"/>
  <c r="A341" i="11"/>
  <c r="I341" i="10"/>
  <c r="E341" i="10"/>
  <c r="A341" i="10"/>
  <c r="AF187" i="1"/>
  <c r="D110" i="11"/>
  <c r="A342" i="11"/>
  <c r="E342" i="10"/>
  <c r="I342" i="10"/>
  <c r="A342" i="10"/>
  <c r="G110" i="10"/>
  <c r="M177" i="10"/>
  <c r="C110" i="10"/>
  <c r="K110" i="10"/>
  <c r="C187" i="1"/>
  <c r="AC187" i="1"/>
  <c r="C111" i="11"/>
  <c r="AG120" i="1"/>
  <c r="AH120" i="1"/>
  <c r="H110" i="10"/>
  <c r="B110" i="10"/>
  <c r="J110" i="10"/>
  <c r="I343" i="10"/>
  <c r="A343" i="11"/>
  <c r="E343" i="10"/>
  <c r="A343" i="10"/>
  <c r="G111" i="10"/>
  <c r="B111" i="11"/>
  <c r="I344" i="10"/>
  <c r="A344" i="11"/>
  <c r="A344" i="10"/>
  <c r="E344" i="10"/>
  <c r="AD120" i="1"/>
  <c r="AE120" i="1"/>
  <c r="D110" i="10"/>
  <c r="L110" i="10"/>
  <c r="C188" i="1"/>
  <c r="AC188" i="1"/>
  <c r="AF188" i="1"/>
  <c r="M178" i="10"/>
  <c r="F111" i="10"/>
  <c r="B111" i="10"/>
  <c r="J111" i="10"/>
  <c r="D111" i="11"/>
  <c r="A345" i="11"/>
  <c r="E345" i="10"/>
  <c r="A345" i="10"/>
  <c r="I345" i="10"/>
  <c r="B112" i="11"/>
  <c r="AG121" i="1"/>
  <c r="AH121" i="1"/>
  <c r="H111" i="10"/>
  <c r="C111" i="10"/>
  <c r="K111" i="10"/>
  <c r="A346" i="11"/>
  <c r="I346" i="10"/>
  <c r="A346" i="10"/>
  <c r="E346" i="10"/>
  <c r="AD121" i="1"/>
  <c r="AE121" i="1"/>
  <c r="D111" i="10"/>
  <c r="L111" i="10"/>
  <c r="C112" i="11"/>
  <c r="M179" i="10"/>
  <c r="F112" i="10"/>
  <c r="AF189" i="1"/>
  <c r="A347" i="11"/>
  <c r="E347" i="10"/>
  <c r="A347" i="10"/>
  <c r="I347" i="10"/>
  <c r="G112" i="10"/>
  <c r="C189" i="1"/>
  <c r="AC189" i="1"/>
  <c r="A348" i="11"/>
  <c r="E348" i="10"/>
  <c r="A348" i="10"/>
  <c r="I348" i="10"/>
  <c r="D112" i="11"/>
  <c r="A349" i="11"/>
  <c r="I349" i="10"/>
  <c r="E349" i="10"/>
  <c r="A349" i="10"/>
  <c r="AG122" i="1"/>
  <c r="AH122" i="1"/>
  <c r="H112" i="10"/>
  <c r="B112" i="10"/>
  <c r="J112" i="10"/>
  <c r="B113" i="11"/>
  <c r="AF190" i="1"/>
  <c r="M180" i="10"/>
  <c r="C112" i="10"/>
  <c r="K112" i="10"/>
  <c r="A350" i="11"/>
  <c r="E350" i="10"/>
  <c r="I350" i="10"/>
  <c r="A350" i="10"/>
  <c r="F113" i="10"/>
  <c r="AD122" i="1"/>
  <c r="AE122" i="1"/>
  <c r="D112" i="10"/>
  <c r="L112" i="10"/>
  <c r="C190" i="1"/>
  <c r="AC190" i="1"/>
  <c r="A351" i="11"/>
  <c r="A351" i="10"/>
  <c r="I351" i="10"/>
  <c r="E351" i="10"/>
  <c r="C113" i="11"/>
  <c r="G113" i="10"/>
  <c r="D113" i="11"/>
  <c r="A352" i="11"/>
  <c r="A352" i="10"/>
  <c r="I352" i="10"/>
  <c r="E352" i="10"/>
  <c r="C113" i="10"/>
  <c r="K113" i="10"/>
  <c r="C191" i="1"/>
  <c r="AC191" i="1"/>
  <c r="AF191" i="1"/>
  <c r="A353" i="11"/>
  <c r="E353" i="10"/>
  <c r="A353" i="10"/>
  <c r="I353" i="10"/>
  <c r="M181" i="10"/>
  <c r="AG123" i="1"/>
  <c r="AH123" i="1"/>
  <c r="H113" i="10"/>
  <c r="B113" i="10"/>
  <c r="J113" i="10"/>
  <c r="C114" i="11"/>
  <c r="AD123" i="1"/>
  <c r="AE123" i="1"/>
  <c r="D113" i="10"/>
  <c r="L113" i="10"/>
  <c r="A354" i="11"/>
  <c r="I354" i="10"/>
  <c r="E354" i="10"/>
  <c r="A354" i="10"/>
  <c r="B114" i="11"/>
  <c r="G114" i="10"/>
  <c r="B114" i="10"/>
  <c r="F114" i="10"/>
  <c r="J114" i="10"/>
  <c r="A355" i="11"/>
  <c r="E355" i="10"/>
  <c r="A355" i="10"/>
  <c r="I355" i="10"/>
  <c r="D114" i="11"/>
  <c r="AF192" i="1"/>
  <c r="C192" i="1"/>
  <c r="AC192" i="1"/>
  <c r="M182" i="10"/>
  <c r="B115" i="11"/>
  <c r="C114" i="10"/>
  <c r="K114" i="10"/>
  <c r="AG124" i="1"/>
  <c r="AH124" i="1"/>
  <c r="H114" i="10"/>
  <c r="A356" i="11"/>
  <c r="E356" i="10"/>
  <c r="A356" i="10"/>
  <c r="I356" i="10"/>
  <c r="C115" i="11"/>
  <c r="F115" i="10"/>
  <c r="C193" i="1"/>
  <c r="AC193" i="1"/>
  <c r="I357" i="10"/>
  <c r="A357" i="10"/>
  <c r="A357" i="11"/>
  <c r="E357" i="10"/>
  <c r="AD124" i="1"/>
  <c r="AE124" i="1"/>
  <c r="D114" i="10"/>
  <c r="L114" i="10"/>
  <c r="M183" i="10"/>
  <c r="AF193" i="1"/>
  <c r="A358" i="11"/>
  <c r="E358" i="10"/>
  <c r="A358" i="10"/>
  <c r="I358" i="10"/>
  <c r="G115" i="10"/>
  <c r="D115" i="11"/>
  <c r="C115" i="10"/>
  <c r="K115" i="10"/>
  <c r="AG125" i="1"/>
  <c r="AH125" i="1"/>
  <c r="H115" i="10"/>
  <c r="M184" i="10"/>
  <c r="B115" i="10"/>
  <c r="J115" i="10"/>
  <c r="C194" i="1"/>
  <c r="AC194" i="1"/>
  <c r="AF194" i="1"/>
  <c r="A359" i="11"/>
  <c r="A359" i="10"/>
  <c r="I359" i="10"/>
  <c r="E359" i="10"/>
  <c r="C116" i="11"/>
  <c r="E360" i="10"/>
  <c r="A360" i="10"/>
  <c r="A360" i="11"/>
  <c r="I360" i="10"/>
  <c r="AD125" i="1"/>
  <c r="AE125" i="1"/>
  <c r="D115" i="10"/>
  <c r="L115" i="10"/>
  <c r="B116" i="11"/>
  <c r="AF195" i="1"/>
  <c r="M185" i="10"/>
  <c r="G116" i="10"/>
  <c r="F116" i="10"/>
  <c r="A361" i="11"/>
  <c r="E361" i="10"/>
  <c r="A361" i="10"/>
  <c r="I361" i="10"/>
  <c r="B116" i="10"/>
  <c r="J116" i="10"/>
  <c r="D116" i="11"/>
  <c r="C195" i="1"/>
  <c r="AC195" i="1"/>
  <c r="B117" i="11"/>
  <c r="C196" i="1"/>
  <c r="AC196" i="1"/>
  <c r="AG126" i="1"/>
  <c r="AH126" i="1"/>
  <c r="H116" i="10"/>
  <c r="A373" i="1"/>
  <c r="I362" i="10"/>
  <c r="A362" i="11"/>
  <c r="E362" i="10"/>
  <c r="A362" i="10"/>
  <c r="AF196" i="1"/>
  <c r="M186" i="10"/>
  <c r="AD126" i="1"/>
  <c r="AE126" i="1"/>
  <c r="D116" i="10"/>
  <c r="L116" i="10"/>
  <c r="C116" i="10"/>
  <c r="K116" i="10"/>
  <c r="F117" i="10"/>
  <c r="A374" i="1"/>
  <c r="C197" i="1"/>
  <c r="AC197" i="1"/>
  <c r="M187" i="10"/>
  <c r="AF197" i="1"/>
  <c r="C117" i="11"/>
  <c r="E374" i="1"/>
  <c r="F374" i="1"/>
  <c r="D117" i="11"/>
  <c r="B117" i="10"/>
  <c r="J117" i="10"/>
  <c r="G117" i="10"/>
  <c r="AF198" i="1"/>
  <c r="AG127" i="1"/>
  <c r="AH127" i="1"/>
  <c r="H117" i="10"/>
  <c r="M188" i="10"/>
  <c r="C117" i="10"/>
  <c r="K117" i="10"/>
  <c r="B118" i="11"/>
  <c r="C198" i="1"/>
  <c r="AC198" i="1"/>
  <c r="AF199" i="1"/>
  <c r="C118" i="11"/>
  <c r="F118" i="10"/>
  <c r="M189" i="10"/>
  <c r="C199" i="1"/>
  <c r="AC199" i="1"/>
  <c r="AD127" i="1"/>
  <c r="AE127" i="1"/>
  <c r="D117" i="10"/>
  <c r="L117" i="10"/>
  <c r="D118" i="11"/>
  <c r="G118" i="10"/>
  <c r="C118" i="10"/>
  <c r="K118" i="10"/>
  <c r="AF200" i="1"/>
  <c r="M190" i="10"/>
  <c r="AG128" i="1"/>
  <c r="AH128" i="1"/>
  <c r="H118" i="10"/>
  <c r="B118" i="10"/>
  <c r="J118" i="10"/>
  <c r="C119" i="11"/>
  <c r="C200" i="1"/>
  <c r="AC200" i="1"/>
  <c r="B119" i="11"/>
  <c r="AF201" i="1"/>
  <c r="M191" i="10"/>
  <c r="G119" i="10"/>
  <c r="AD128" i="1"/>
  <c r="AE128" i="1"/>
  <c r="D118" i="10"/>
  <c r="L118" i="10"/>
  <c r="B119" i="10"/>
  <c r="F119" i="10"/>
  <c r="J119" i="10"/>
  <c r="D119" i="11"/>
  <c r="C201" i="1"/>
  <c r="AC201" i="1"/>
  <c r="AG129" i="1"/>
  <c r="AH129" i="1"/>
  <c r="H119" i="10"/>
  <c r="C119" i="10"/>
  <c r="K119" i="10"/>
  <c r="B120" i="11"/>
  <c r="C120" i="11"/>
  <c r="AD129" i="1"/>
  <c r="AE129" i="1"/>
  <c r="D119" i="10"/>
  <c r="L119" i="10"/>
  <c r="F120" i="10"/>
  <c r="AF202" i="1"/>
  <c r="M192" i="10"/>
  <c r="C120" i="10"/>
  <c r="G120" i="10"/>
  <c r="K120" i="10"/>
  <c r="C202" i="1"/>
  <c r="AC202" i="1"/>
  <c r="D120" i="11"/>
  <c r="C121" i="11"/>
  <c r="AG130" i="1"/>
  <c r="AH130" i="1"/>
  <c r="H120" i="10"/>
  <c r="AF203" i="1"/>
  <c r="C203" i="1"/>
  <c r="AC203" i="1"/>
  <c r="M193" i="10"/>
  <c r="B120" i="10"/>
  <c r="J120" i="10"/>
  <c r="AD130" i="1"/>
  <c r="AE130" i="1"/>
  <c r="D120" i="10"/>
  <c r="L120" i="10"/>
  <c r="B121" i="11"/>
  <c r="G121" i="10"/>
  <c r="B121" i="10"/>
  <c r="F121" i="10"/>
  <c r="J121" i="10"/>
  <c r="M194" i="10"/>
  <c r="D121" i="11"/>
  <c r="AF204" i="1"/>
  <c r="B122" i="11"/>
  <c r="AG131" i="1"/>
  <c r="AH131" i="1"/>
  <c r="H121" i="10"/>
  <c r="C204" i="1"/>
  <c r="AC204" i="1"/>
  <c r="C121" i="10"/>
  <c r="K121" i="10"/>
  <c r="AD131" i="1"/>
  <c r="AE131" i="1"/>
  <c r="D121" i="10"/>
  <c r="L121" i="10"/>
  <c r="C122" i="11"/>
  <c r="M195" i="10"/>
  <c r="AF205" i="1"/>
  <c r="F122" i="10"/>
  <c r="G122" i="10"/>
  <c r="D122" i="11"/>
  <c r="C205" i="1"/>
  <c r="AC205" i="1"/>
  <c r="C123" i="11"/>
  <c r="C122" i="10"/>
  <c r="K122" i="10"/>
  <c r="B122" i="10"/>
  <c r="J122" i="10"/>
  <c r="AG132" i="1"/>
  <c r="AH132" i="1"/>
  <c r="H122" i="10"/>
  <c r="M196" i="10"/>
  <c r="AF206" i="1"/>
  <c r="AD132" i="1"/>
  <c r="AE132" i="1"/>
  <c r="D122" i="10"/>
  <c r="L122" i="10"/>
  <c r="B123" i="11"/>
  <c r="G123" i="10"/>
  <c r="C206" i="1"/>
  <c r="AC206" i="1"/>
  <c r="D123" i="11"/>
  <c r="C207" i="1"/>
  <c r="AC207" i="1"/>
  <c r="M197" i="10"/>
  <c r="B123" i="10"/>
  <c r="AF207" i="1"/>
  <c r="F123" i="10"/>
  <c r="J123" i="10"/>
  <c r="C123" i="10"/>
  <c r="K123" i="10"/>
  <c r="AG133" i="1"/>
  <c r="AH133" i="1"/>
  <c r="H123" i="10"/>
  <c r="B124" i="11"/>
  <c r="AD133" i="1"/>
  <c r="AE133" i="1"/>
  <c r="D123" i="10"/>
  <c r="L123" i="10"/>
  <c r="F124" i="10"/>
  <c r="C124" i="11"/>
  <c r="C124" i="10"/>
  <c r="G124" i="10"/>
  <c r="K124" i="10"/>
  <c r="AF208" i="1"/>
  <c r="M198" i="10"/>
  <c r="D124" i="11"/>
  <c r="C125" i="11"/>
  <c r="B124" i="10"/>
  <c r="J124" i="10"/>
  <c r="C208" i="1"/>
  <c r="AC208" i="1"/>
  <c r="AG134" i="1"/>
  <c r="AH134" i="1"/>
  <c r="H124" i="10"/>
  <c r="B125" i="11"/>
  <c r="AD134" i="1"/>
  <c r="AE134" i="1"/>
  <c r="D124" i="10"/>
  <c r="L124" i="10"/>
  <c r="AF209" i="1"/>
  <c r="M199" i="10"/>
  <c r="G125" i="10"/>
  <c r="C209" i="1"/>
  <c r="AC209" i="1"/>
  <c r="D125" i="11"/>
  <c r="F125" i="10"/>
  <c r="AG135" i="1"/>
  <c r="AH135" i="1"/>
  <c r="H125" i="10"/>
  <c r="B125" i="10"/>
  <c r="J125" i="10"/>
  <c r="C125" i="10"/>
  <c r="K125" i="10"/>
  <c r="B126" i="11"/>
  <c r="AF210" i="1"/>
  <c r="F126" i="10"/>
  <c r="M200" i="10"/>
  <c r="C126" i="11"/>
  <c r="AD135" i="1"/>
  <c r="AE135" i="1"/>
  <c r="D125" i="10"/>
  <c r="L125" i="10"/>
  <c r="C126" i="10"/>
  <c r="D126" i="11"/>
  <c r="G126" i="10"/>
  <c r="C210" i="1"/>
  <c r="AC210" i="1"/>
  <c r="AD136" i="1"/>
  <c r="AE136" i="1"/>
  <c r="D126" i="10"/>
  <c r="C127" i="11"/>
  <c r="K126" i="10"/>
  <c r="AG136" i="1"/>
  <c r="AH136" i="1"/>
  <c r="H126" i="10"/>
  <c r="B126" i="10"/>
  <c r="J126" i="10"/>
  <c r="B127" i="11"/>
  <c r="M201" i="10"/>
  <c r="D127" i="11"/>
  <c r="AF211" i="1"/>
  <c r="G127" i="10"/>
  <c r="L126" i="10"/>
  <c r="C211" i="1"/>
  <c r="AC211" i="1"/>
  <c r="AG137" i="1"/>
  <c r="AH137" i="1"/>
  <c r="H127" i="10"/>
  <c r="F127" i="10"/>
  <c r="C127" i="10"/>
  <c r="K127" i="10"/>
  <c r="B127" i="10"/>
  <c r="J127" i="10"/>
  <c r="C212" i="1"/>
  <c r="AC212" i="1"/>
  <c r="AF212" i="1"/>
  <c r="M202" i="10"/>
  <c r="B128" i="11"/>
  <c r="M203" i="10"/>
  <c r="C128" i="11"/>
  <c r="AD137" i="1"/>
  <c r="AE137" i="1"/>
  <c r="D127" i="10"/>
  <c r="L127" i="10"/>
  <c r="AF213" i="1"/>
  <c r="D128" i="11"/>
  <c r="F128" i="10"/>
  <c r="G128" i="10"/>
  <c r="C213" i="1"/>
  <c r="AC213" i="1"/>
  <c r="C128" i="10"/>
  <c r="K128" i="10"/>
  <c r="B128" i="10"/>
  <c r="J128" i="10"/>
  <c r="AG138" i="1"/>
  <c r="AH138" i="1"/>
  <c r="H128" i="10"/>
  <c r="C129" i="11"/>
  <c r="AF214" i="1"/>
  <c r="B129" i="11"/>
  <c r="M204" i="10"/>
  <c r="AD138" i="1"/>
  <c r="AE138" i="1"/>
  <c r="D128" i="10"/>
  <c r="L128" i="10"/>
  <c r="D129" i="11"/>
  <c r="G129" i="10"/>
  <c r="F129" i="10"/>
  <c r="C214" i="1"/>
  <c r="AC214" i="1"/>
  <c r="B130" i="11"/>
  <c r="C129" i="10"/>
  <c r="K129" i="10"/>
  <c r="B129" i="10"/>
  <c r="J129" i="10"/>
  <c r="M205" i="10"/>
  <c r="AF215" i="1"/>
  <c r="AG139" i="1"/>
  <c r="AH139" i="1"/>
  <c r="H129" i="10"/>
  <c r="C215" i="1"/>
  <c r="AC215" i="1"/>
  <c r="C130" i="11"/>
  <c r="F130" i="10"/>
  <c r="AD139" i="1"/>
  <c r="AE139" i="1"/>
  <c r="D129" i="10"/>
  <c r="L129" i="10"/>
  <c r="AF216" i="1"/>
  <c r="G130" i="10"/>
  <c r="M206" i="10"/>
  <c r="D130" i="11"/>
  <c r="B130" i="10"/>
  <c r="J130" i="10"/>
  <c r="C216" i="1"/>
  <c r="AC216" i="1"/>
  <c r="AG140" i="1"/>
  <c r="AH140" i="1"/>
  <c r="H130" i="10"/>
  <c r="C130" i="10"/>
  <c r="K130" i="10"/>
  <c r="M207" i="10"/>
  <c r="AF217" i="1"/>
  <c r="B131" i="11"/>
  <c r="AD140" i="1"/>
  <c r="AE140" i="1"/>
  <c r="D130" i="10"/>
  <c r="L130" i="10"/>
  <c r="C131" i="11"/>
  <c r="C217" i="1"/>
  <c r="AC217" i="1"/>
  <c r="F131" i="10"/>
  <c r="C218" i="1"/>
  <c r="AC218" i="1"/>
  <c r="D131" i="11"/>
  <c r="M208" i="10"/>
  <c r="AF218" i="1"/>
  <c r="G131" i="10"/>
  <c r="AG141" i="1"/>
  <c r="AH141" i="1"/>
  <c r="H131" i="10"/>
  <c r="B131" i="10"/>
  <c r="J131" i="10"/>
  <c r="C131" i="10"/>
  <c r="K131" i="10"/>
  <c r="AF219" i="1"/>
  <c r="M209" i="10"/>
  <c r="B132" i="11"/>
  <c r="C219" i="1"/>
  <c r="AC219" i="1"/>
  <c r="AF220" i="1"/>
  <c r="AD141" i="1"/>
  <c r="AE141" i="1"/>
  <c r="D131" i="10"/>
  <c r="L131" i="10"/>
  <c r="F132" i="10"/>
  <c r="C220" i="1"/>
  <c r="AC220" i="1"/>
  <c r="C132" i="11"/>
  <c r="M210" i="10"/>
  <c r="G132" i="10"/>
  <c r="D132" i="11"/>
  <c r="C132" i="10"/>
  <c r="K132" i="10"/>
  <c r="M211" i="10"/>
  <c r="AF221" i="1"/>
  <c r="AD142" i="1"/>
  <c r="AE142" i="1"/>
  <c r="D132" i="10"/>
  <c r="H132" i="10"/>
  <c r="L132" i="10"/>
  <c r="AG142" i="1"/>
  <c r="AH142" i="1"/>
  <c r="C133" i="11"/>
  <c r="C221" i="1"/>
  <c r="AC221" i="1"/>
  <c r="B132" i="10"/>
  <c r="J132" i="10"/>
  <c r="G133" i="10"/>
  <c r="D133" i="11"/>
  <c r="B133" i="11"/>
  <c r="F133" i="10"/>
  <c r="C222" i="1"/>
  <c r="AC222" i="1"/>
  <c r="M212" i="10"/>
  <c r="AF222" i="1"/>
  <c r="B134" i="11"/>
  <c r="AG143" i="1"/>
  <c r="AH143" i="1"/>
  <c r="H133" i="10"/>
  <c r="B133" i="10"/>
  <c r="J133" i="10"/>
  <c r="C133" i="10"/>
  <c r="K133" i="10"/>
  <c r="F134" i="10"/>
  <c r="AF223" i="1"/>
  <c r="AD143" i="1"/>
  <c r="AE143" i="1"/>
  <c r="D133" i="10"/>
  <c r="L133" i="10"/>
  <c r="C134" i="11"/>
  <c r="M213" i="10"/>
  <c r="C223" i="1"/>
  <c r="AC223" i="1"/>
  <c r="D134" i="11"/>
  <c r="G134" i="10"/>
  <c r="AG144" i="1"/>
  <c r="AH144" i="1"/>
  <c r="H134" i="10"/>
  <c r="C134" i="10"/>
  <c r="K134" i="10"/>
  <c r="B134" i="10"/>
  <c r="J134" i="10"/>
  <c r="M214" i="10"/>
  <c r="AF224" i="1"/>
  <c r="C135" i="11"/>
  <c r="B135" i="11"/>
  <c r="AD144" i="1"/>
  <c r="AE144" i="1"/>
  <c r="D134" i="10"/>
  <c r="L134" i="10"/>
  <c r="D135" i="11"/>
  <c r="B135" i="10"/>
  <c r="F135" i="10"/>
  <c r="J135" i="10"/>
  <c r="C224" i="1"/>
  <c r="AC224" i="1"/>
  <c r="G135" i="10"/>
  <c r="AF225" i="1"/>
  <c r="B136" i="11"/>
  <c r="C135" i="10"/>
  <c r="K135" i="10"/>
  <c r="AG145" i="1"/>
  <c r="AH145" i="1"/>
  <c r="H135" i="10"/>
  <c r="M215" i="10"/>
  <c r="C225" i="1"/>
  <c r="AC225" i="1"/>
  <c r="F136" i="10"/>
  <c r="AD145" i="1"/>
  <c r="AE145" i="1"/>
  <c r="D135" i="10"/>
  <c r="L135" i="10"/>
  <c r="C136" i="11"/>
  <c r="C226" i="1"/>
  <c r="AC226" i="1"/>
  <c r="M216" i="10"/>
  <c r="AF226" i="1"/>
  <c r="G136" i="10"/>
  <c r="D136" i="11"/>
  <c r="C227" i="1"/>
  <c r="AC227" i="1"/>
  <c r="B136" i="10"/>
  <c r="J136" i="10"/>
  <c r="AG146" i="1"/>
  <c r="AH146" i="1"/>
  <c r="H136" i="10"/>
  <c r="C136" i="10"/>
  <c r="K136" i="10"/>
  <c r="M217" i="10"/>
  <c r="AF227" i="1"/>
  <c r="B137" i="11"/>
  <c r="AD146" i="1"/>
  <c r="AE146" i="1"/>
  <c r="D136" i="10"/>
  <c r="L136" i="10"/>
  <c r="C137" i="11"/>
  <c r="F137" i="10"/>
  <c r="D137" i="11"/>
  <c r="C228" i="1"/>
  <c r="AC228" i="1"/>
  <c r="M218" i="10"/>
  <c r="G137" i="10"/>
  <c r="B137" i="10"/>
  <c r="J137" i="10"/>
  <c r="AF228" i="1"/>
  <c r="B138" i="11"/>
  <c r="M219" i="10"/>
  <c r="C137" i="10"/>
  <c r="K137" i="10"/>
  <c r="C229" i="1"/>
  <c r="AC229" i="1"/>
  <c r="AF229" i="1"/>
  <c r="AG147" i="1"/>
  <c r="AH147" i="1"/>
  <c r="H137" i="10"/>
  <c r="F138" i="10"/>
  <c r="C138" i="11"/>
  <c r="AD147" i="1"/>
  <c r="AE147" i="1"/>
  <c r="D137" i="10"/>
  <c r="L137" i="10"/>
  <c r="G138" i="10"/>
  <c r="AF230" i="1"/>
  <c r="D138" i="11"/>
  <c r="C230" i="1"/>
  <c r="AC230" i="1"/>
  <c r="AD148" i="1"/>
  <c r="AE148" i="1"/>
  <c r="D138" i="10"/>
  <c r="M220" i="10"/>
  <c r="C139" i="11"/>
  <c r="B138" i="10"/>
  <c r="J138" i="10"/>
  <c r="AG148" i="1"/>
  <c r="AH148" i="1"/>
  <c r="H138" i="10"/>
  <c r="L138" i="10"/>
  <c r="D139" i="11"/>
  <c r="M221" i="10"/>
  <c r="C138" i="10"/>
  <c r="K138" i="10"/>
  <c r="AF231" i="1"/>
  <c r="B139" i="11"/>
  <c r="H139" i="10"/>
  <c r="G139" i="10"/>
  <c r="C231" i="1"/>
  <c r="AC231" i="1"/>
  <c r="F139" i="10"/>
  <c r="C232" i="1"/>
  <c r="AC232" i="1"/>
  <c r="AG149" i="1"/>
  <c r="AH149" i="1"/>
  <c r="M222" i="10"/>
  <c r="AF232" i="1"/>
  <c r="B139" i="10"/>
  <c r="J139" i="10"/>
  <c r="B140" i="11"/>
  <c r="C140" i="11"/>
  <c r="F140" i="10"/>
  <c r="AF233" i="1"/>
  <c r="AD149" i="1"/>
  <c r="AE149" i="1"/>
  <c r="D139" i="10"/>
  <c r="L139" i="10"/>
  <c r="C139" i="10"/>
  <c r="K139" i="10"/>
  <c r="M223" i="10"/>
  <c r="D140" i="10"/>
  <c r="D140" i="11"/>
  <c r="C233" i="1"/>
  <c r="AC233" i="1"/>
  <c r="G140" i="10"/>
  <c r="AG150" i="1"/>
  <c r="AH150" i="1"/>
  <c r="H140" i="10"/>
  <c r="L140" i="10"/>
  <c r="D141" i="11"/>
  <c r="B140" i="10"/>
  <c r="J140" i="10"/>
  <c r="AD150" i="1"/>
  <c r="AE150" i="1"/>
  <c r="C140" i="10"/>
  <c r="K140" i="10"/>
  <c r="B141" i="11"/>
  <c r="C234" i="1"/>
  <c r="AC234" i="1"/>
  <c r="H141" i="10"/>
  <c r="M224" i="10"/>
  <c r="AF234" i="1"/>
  <c r="F141" i="10"/>
  <c r="C141" i="11"/>
  <c r="AD151" i="1"/>
  <c r="AE151" i="1"/>
  <c r="D141" i="10"/>
  <c r="L141" i="10"/>
  <c r="M225" i="10"/>
  <c r="C141" i="10"/>
  <c r="G141" i="10"/>
  <c r="K141" i="10"/>
  <c r="AF235" i="1"/>
  <c r="B141" i="10"/>
  <c r="J141" i="10"/>
  <c r="AG151" i="1"/>
  <c r="AH151" i="1"/>
  <c r="D142" i="11"/>
  <c r="C235" i="1"/>
  <c r="AC235" i="1"/>
  <c r="B142" i="11"/>
  <c r="C142" i="11"/>
  <c r="G142" i="10"/>
  <c r="B142" i="10"/>
  <c r="F142" i="10"/>
  <c r="J142" i="10"/>
  <c r="C236" i="1"/>
  <c r="AC236" i="1"/>
  <c r="M226" i="10"/>
  <c r="AG152" i="1"/>
  <c r="AH152" i="1"/>
  <c r="H142" i="10"/>
  <c r="AF236" i="1"/>
  <c r="B143" i="11"/>
  <c r="C142" i="10"/>
  <c r="K142" i="10"/>
  <c r="C143" i="11"/>
  <c r="AF237" i="1"/>
  <c r="F143" i="10"/>
  <c r="AD152" i="1"/>
  <c r="AE152" i="1"/>
  <c r="D142" i="10"/>
  <c r="L142" i="10"/>
  <c r="C237" i="1"/>
  <c r="AC237" i="1"/>
  <c r="M227" i="10"/>
  <c r="G143" i="10"/>
  <c r="D143" i="10"/>
  <c r="AF238" i="1"/>
  <c r="D143" i="11"/>
  <c r="M228" i="10"/>
  <c r="C143" i="10"/>
  <c r="K143" i="10"/>
  <c r="D144" i="11"/>
  <c r="H143" i="10"/>
  <c r="L143" i="10"/>
  <c r="C144" i="11"/>
  <c r="AD153" i="1"/>
  <c r="AE153" i="1"/>
  <c r="C238" i="1"/>
  <c r="AC238" i="1"/>
  <c r="AG153" i="1"/>
  <c r="AH153" i="1"/>
  <c r="B143" i="10"/>
  <c r="J143" i="10"/>
  <c r="B144" i="11"/>
  <c r="G144" i="10"/>
  <c r="AG154" i="1"/>
  <c r="AH154" i="1"/>
  <c r="H144" i="10"/>
  <c r="M229" i="10"/>
  <c r="AF239" i="1"/>
  <c r="B144" i="10"/>
  <c r="F144" i="10"/>
  <c r="J144" i="10"/>
  <c r="C239" i="1"/>
  <c r="AC239" i="1"/>
  <c r="M230" i="10"/>
  <c r="C144" i="10"/>
  <c r="K144" i="10"/>
  <c r="AF240" i="1"/>
  <c r="B145" i="11"/>
  <c r="C145" i="11"/>
  <c r="C240" i="1"/>
  <c r="AC240" i="1"/>
  <c r="F145" i="10"/>
  <c r="AD154" i="1"/>
  <c r="AE154" i="1"/>
  <c r="D144" i="10"/>
  <c r="L144" i="10"/>
  <c r="D145" i="11"/>
  <c r="AF241" i="1"/>
  <c r="C241" i="1"/>
  <c r="AC241" i="1"/>
  <c r="G145" i="10"/>
  <c r="M231" i="10"/>
  <c r="C242" i="1"/>
  <c r="AC242" i="1"/>
  <c r="D145" i="10"/>
  <c r="M232" i="10"/>
  <c r="AF242" i="1"/>
  <c r="AG155" i="1"/>
  <c r="AH155" i="1"/>
  <c r="H145" i="10"/>
  <c r="B145" i="10"/>
  <c r="J145" i="10"/>
  <c r="B146" i="11"/>
  <c r="D146" i="11"/>
  <c r="C145" i="10"/>
  <c r="K145" i="10"/>
  <c r="L145" i="10"/>
  <c r="AD155" i="1"/>
  <c r="AE155" i="1"/>
  <c r="F146" i="10"/>
  <c r="M233" i="10"/>
  <c r="AF243" i="1"/>
  <c r="C243" i="1"/>
  <c r="AC243" i="1"/>
  <c r="C146" i="11"/>
  <c r="AG156" i="1"/>
  <c r="AH156" i="1"/>
  <c r="H146" i="10"/>
  <c r="B146" i="10"/>
  <c r="J146" i="10"/>
  <c r="C146" i="10"/>
  <c r="G146" i="10"/>
  <c r="K146" i="10"/>
  <c r="B147" i="11"/>
  <c r="AD156" i="1"/>
  <c r="AE156" i="1"/>
  <c r="D146" i="10"/>
  <c r="L146" i="10"/>
  <c r="AF244" i="1"/>
  <c r="C147" i="11"/>
  <c r="C244" i="1"/>
  <c r="AC244" i="1"/>
  <c r="F147" i="10"/>
  <c r="M234" i="10"/>
  <c r="G147" i="10"/>
  <c r="D147" i="10"/>
  <c r="D147" i="11"/>
  <c r="AF245" i="1"/>
  <c r="M235" i="10"/>
  <c r="B147" i="10"/>
  <c r="J147" i="10"/>
  <c r="AG157" i="1"/>
  <c r="AH157" i="1"/>
  <c r="H147" i="10"/>
  <c r="L147" i="10"/>
  <c r="D148" i="11"/>
  <c r="C245" i="1"/>
  <c r="AC245" i="1"/>
  <c r="B148" i="11"/>
  <c r="H148" i="10"/>
  <c r="AD157" i="1"/>
  <c r="AE157" i="1"/>
  <c r="C147" i="10"/>
  <c r="K147" i="10"/>
  <c r="C246" i="1"/>
  <c r="AC246" i="1"/>
  <c r="M236" i="10"/>
  <c r="AF246" i="1"/>
  <c r="B148" i="10"/>
  <c r="F148" i="10"/>
  <c r="J148" i="10"/>
  <c r="C148" i="11"/>
  <c r="G148" i="10"/>
  <c r="AG158" i="1"/>
  <c r="AH158" i="1"/>
  <c r="C149" i="11"/>
  <c r="AD158" i="1"/>
  <c r="AE158" i="1"/>
  <c r="D148" i="10"/>
  <c r="L148" i="10"/>
  <c r="C148" i="10"/>
  <c r="M237" i="10"/>
  <c r="B149" i="11"/>
  <c r="D149" i="11"/>
  <c r="AF247" i="1"/>
  <c r="K148" i="10"/>
  <c r="G149" i="10"/>
  <c r="C247" i="1"/>
  <c r="AC247" i="1"/>
  <c r="AF248" i="1"/>
  <c r="B149" i="10"/>
  <c r="F149" i="10"/>
  <c r="AG159" i="1"/>
  <c r="AH159" i="1"/>
  <c r="H149" i="10"/>
  <c r="M238" i="10"/>
  <c r="C149" i="10"/>
  <c r="K149" i="10"/>
  <c r="J149" i="10"/>
  <c r="C248" i="1"/>
  <c r="AC248" i="1"/>
  <c r="C249" i="1"/>
  <c r="AC249" i="1"/>
  <c r="AD159" i="1"/>
  <c r="AE159" i="1"/>
  <c r="D149" i="10"/>
  <c r="L149" i="10"/>
  <c r="C150" i="11"/>
  <c r="M239" i="10"/>
  <c r="B150" i="11"/>
  <c r="AF249" i="1"/>
  <c r="F150" i="10"/>
  <c r="D150" i="11"/>
  <c r="G150" i="10"/>
  <c r="AG160" i="1"/>
  <c r="AH160" i="1"/>
  <c r="H150" i="10"/>
  <c r="C150" i="10"/>
  <c r="K150" i="10"/>
  <c r="C250" i="1"/>
  <c r="AC250" i="1"/>
  <c r="M240" i="10"/>
  <c r="B151" i="11"/>
  <c r="AF250" i="1"/>
  <c r="B150" i="10"/>
  <c r="J150" i="10"/>
  <c r="C151" i="11"/>
  <c r="AD160" i="1"/>
  <c r="AE160" i="1"/>
  <c r="D150" i="10"/>
  <c r="L150" i="10"/>
  <c r="F151" i="10"/>
  <c r="G151" i="10"/>
  <c r="D151" i="10"/>
  <c r="D151" i="11"/>
  <c r="AF251" i="1"/>
  <c r="M241" i="10"/>
  <c r="C251" i="1"/>
  <c r="AC251" i="1"/>
  <c r="AG161" i="1"/>
  <c r="AH161" i="1"/>
  <c r="H151" i="10"/>
  <c r="B151" i="10"/>
  <c r="J151" i="10"/>
  <c r="C152" i="11"/>
  <c r="D152" i="11"/>
  <c r="C151" i="10"/>
  <c r="K151" i="10"/>
  <c r="AD161" i="1"/>
  <c r="AE161" i="1"/>
  <c r="L151" i="10"/>
  <c r="B152" i="11"/>
  <c r="G152" i="10"/>
  <c r="AG162" i="1"/>
  <c r="AH162" i="1"/>
  <c r="H152" i="10"/>
  <c r="AF252" i="1"/>
  <c r="F152" i="10"/>
  <c r="C252" i="1"/>
  <c r="AC252" i="1"/>
  <c r="M242" i="10"/>
  <c r="C152" i="10"/>
  <c r="K152" i="10"/>
  <c r="B152" i="10"/>
  <c r="J152" i="10"/>
  <c r="C253" i="1"/>
  <c r="AC253" i="1"/>
  <c r="M243" i="10"/>
  <c r="AF253" i="1"/>
  <c r="AD162" i="1"/>
  <c r="AE162" i="1"/>
  <c r="D152" i="10"/>
  <c r="L152" i="10"/>
  <c r="C153" i="11"/>
  <c r="B153" i="11"/>
  <c r="B153" i="10"/>
  <c r="F153" i="10"/>
  <c r="G153" i="10"/>
  <c r="M244" i="10"/>
  <c r="AF254" i="1"/>
  <c r="D153" i="11"/>
  <c r="B154" i="11"/>
  <c r="C153" i="10"/>
  <c r="K153" i="10"/>
  <c r="J153" i="10"/>
  <c r="AG163" i="1"/>
  <c r="AH163" i="1"/>
  <c r="H153" i="10"/>
  <c r="C254" i="1"/>
  <c r="AC254" i="1"/>
  <c r="F154" i="10"/>
  <c r="C154" i="11"/>
  <c r="AD163" i="1"/>
  <c r="AE163" i="1"/>
  <c r="D153" i="10"/>
  <c r="L153" i="10"/>
  <c r="M245" i="10"/>
  <c r="AF255" i="1"/>
  <c r="C154" i="10"/>
  <c r="G154" i="10"/>
  <c r="K154" i="10"/>
  <c r="D154" i="11"/>
  <c r="C255" i="1"/>
  <c r="AC255" i="1"/>
  <c r="AG164" i="1"/>
  <c r="AH164" i="1"/>
  <c r="H154" i="10"/>
  <c r="AD164" i="1"/>
  <c r="AE164" i="1"/>
  <c r="D154" i="10"/>
  <c r="L154" i="10"/>
  <c r="B154" i="10"/>
  <c r="J154" i="10"/>
  <c r="M246" i="10"/>
  <c r="C155" i="11"/>
  <c r="B155" i="11"/>
  <c r="AF256" i="1"/>
  <c r="D155" i="11"/>
  <c r="G155" i="10"/>
  <c r="B155" i="10"/>
  <c r="AG165" i="1"/>
  <c r="AH165" i="1"/>
  <c r="H155" i="10"/>
  <c r="F155" i="10"/>
  <c r="C256" i="1"/>
  <c r="AC256" i="1"/>
  <c r="C155" i="10"/>
  <c r="K155" i="10"/>
  <c r="B156" i="11"/>
  <c r="J155" i="10"/>
  <c r="AD165" i="1"/>
  <c r="AE165" i="1"/>
  <c r="D155" i="10"/>
  <c r="L155" i="10"/>
  <c r="C156" i="11"/>
  <c r="C257" i="1"/>
  <c r="AC257" i="1"/>
  <c r="M247" i="10"/>
  <c r="AF257" i="1"/>
  <c r="F156" i="10"/>
  <c r="G156" i="10"/>
  <c r="C156" i="10"/>
  <c r="K156" i="10"/>
  <c r="D156" i="11"/>
  <c r="D157" i="11"/>
  <c r="M248" i="10"/>
  <c r="AG166" i="1"/>
  <c r="AH166" i="1"/>
  <c r="H156" i="10"/>
  <c r="AD166" i="1"/>
  <c r="AE166" i="1"/>
  <c r="D156" i="10"/>
  <c r="L156" i="10"/>
  <c r="B156" i="10"/>
  <c r="J156" i="10"/>
  <c r="AF258" i="1"/>
  <c r="C258" i="1"/>
  <c r="AC258" i="1"/>
  <c r="B157" i="11"/>
  <c r="C157" i="11"/>
  <c r="H157" i="10"/>
  <c r="G157" i="10"/>
  <c r="AG167" i="1"/>
  <c r="AH167" i="1"/>
  <c r="B157" i="10"/>
  <c r="F157" i="10"/>
  <c r="J157" i="10"/>
  <c r="B158" i="11"/>
  <c r="M249" i="10"/>
  <c r="AF259" i="1"/>
  <c r="C157" i="10"/>
  <c r="K157" i="10"/>
  <c r="C259" i="1"/>
  <c r="AC259" i="1"/>
  <c r="AD167" i="1"/>
  <c r="AE167" i="1"/>
  <c r="D157" i="10"/>
  <c r="L157" i="10"/>
  <c r="F158" i="10"/>
  <c r="AF260" i="1"/>
  <c r="D158" i="11"/>
  <c r="M250" i="10"/>
  <c r="C158" i="11"/>
  <c r="C158" i="10"/>
  <c r="G158" i="10"/>
  <c r="K158" i="10"/>
  <c r="AG168" i="1"/>
  <c r="AH168" i="1"/>
  <c r="H158" i="10"/>
  <c r="B158" i="10"/>
  <c r="J158" i="10"/>
  <c r="C260" i="1"/>
  <c r="AC260" i="1"/>
  <c r="C159" i="11"/>
  <c r="B159" i="11"/>
  <c r="AD168" i="1"/>
  <c r="AE168" i="1"/>
  <c r="D158" i="10"/>
  <c r="L158" i="10"/>
  <c r="AF261" i="1"/>
  <c r="M251" i="10"/>
  <c r="D159" i="11"/>
  <c r="F159" i="10"/>
  <c r="C261" i="1"/>
  <c r="AC261" i="1"/>
  <c r="G159" i="10"/>
  <c r="B159" i="10"/>
  <c r="J159" i="10"/>
  <c r="AF262" i="1"/>
  <c r="C159" i="10"/>
  <c r="K159" i="10"/>
  <c r="AG169" i="1"/>
  <c r="AH169" i="1"/>
  <c r="H159" i="10"/>
  <c r="B160" i="11"/>
  <c r="C262" i="1"/>
  <c r="AC262" i="1"/>
  <c r="M252" i="10"/>
  <c r="M253" i="10"/>
  <c r="C160" i="11"/>
  <c r="AF263" i="1"/>
  <c r="F160" i="10"/>
  <c r="AD169" i="1"/>
  <c r="AE169" i="1"/>
  <c r="D159" i="10"/>
  <c r="L159" i="10"/>
  <c r="D160" i="11"/>
  <c r="C160" i="10"/>
  <c r="G160" i="10"/>
  <c r="K160" i="10"/>
  <c r="C263" i="1"/>
  <c r="AC263" i="1"/>
  <c r="AG170" i="1"/>
  <c r="AH170" i="1"/>
  <c r="H160" i="10"/>
  <c r="B160" i="10"/>
  <c r="J160" i="10"/>
  <c r="C161" i="11"/>
  <c r="AD170" i="1"/>
  <c r="AE170" i="1"/>
  <c r="D160" i="10"/>
  <c r="M254" i="10"/>
  <c r="B161" i="11"/>
  <c r="D161" i="11"/>
  <c r="G161" i="10"/>
  <c r="AF264" i="1"/>
  <c r="L160" i="10"/>
  <c r="AG171" i="1"/>
  <c r="AH171" i="1"/>
  <c r="H161" i="10"/>
  <c r="F161" i="10"/>
  <c r="C264" i="1"/>
  <c r="AC264" i="1"/>
  <c r="B161" i="10"/>
  <c r="J161" i="10"/>
  <c r="B162" i="11"/>
  <c r="AD171" i="1"/>
  <c r="AE171" i="1"/>
  <c r="D161" i="10"/>
  <c r="L161" i="10"/>
  <c r="C162" i="11"/>
  <c r="C161" i="10"/>
  <c r="K161" i="10"/>
  <c r="M255" i="10"/>
  <c r="AF265" i="1"/>
  <c r="F162" i="10"/>
  <c r="G162" i="10"/>
  <c r="D162" i="10"/>
  <c r="C265" i="1"/>
  <c r="AC265" i="1"/>
  <c r="D162" i="11"/>
  <c r="C162" i="10"/>
  <c r="K162" i="10"/>
  <c r="AG172" i="1"/>
  <c r="AH172" i="1"/>
  <c r="H162" i="10"/>
  <c r="L162" i="10"/>
  <c r="C163" i="11"/>
  <c r="AD172" i="1"/>
  <c r="AE172" i="1"/>
  <c r="D163" i="11"/>
  <c r="B162" i="10"/>
  <c r="J162" i="10"/>
  <c r="B163" i="11"/>
  <c r="G163" i="10"/>
  <c r="AG173" i="1"/>
  <c r="AH173" i="1"/>
  <c r="H163" i="10"/>
  <c r="C266" i="1"/>
  <c r="AC266" i="1"/>
  <c r="M256" i="10"/>
  <c r="AF266" i="1"/>
  <c r="C267" i="1"/>
  <c r="AC267" i="1"/>
  <c r="B163" i="10"/>
  <c r="M257" i="10"/>
  <c r="AF267" i="1"/>
  <c r="F163" i="10"/>
  <c r="B164" i="11"/>
  <c r="C163" i="10"/>
  <c r="K163" i="10"/>
  <c r="J163" i="10"/>
  <c r="C164" i="11"/>
  <c r="AD173" i="1"/>
  <c r="AE173" i="1"/>
  <c r="D163" i="10"/>
  <c r="L163" i="10"/>
  <c r="C268" i="1"/>
  <c r="AC268" i="1"/>
  <c r="M258" i="10"/>
  <c r="AF268" i="1"/>
  <c r="F164" i="10"/>
  <c r="G164" i="10"/>
  <c r="AD174" i="1"/>
  <c r="AE174" i="1"/>
  <c r="D164" i="10"/>
  <c r="D164" i="11"/>
  <c r="C164" i="10"/>
  <c r="K164" i="10"/>
  <c r="AG174" i="1"/>
  <c r="AH174" i="1"/>
  <c r="H164" i="10"/>
  <c r="C269" i="1"/>
  <c r="AC269" i="1"/>
  <c r="L164" i="10"/>
  <c r="C165" i="11"/>
  <c r="M259" i="10"/>
  <c r="D165" i="11"/>
  <c r="B164" i="10"/>
  <c r="J164" i="10"/>
  <c r="AF269" i="1"/>
  <c r="B165" i="11"/>
  <c r="G165" i="10"/>
  <c r="AG175" i="1"/>
  <c r="AH175" i="1"/>
  <c r="H165" i="10"/>
  <c r="C270" i="1"/>
  <c r="AC270" i="1"/>
  <c r="M260" i="10"/>
  <c r="AF270" i="1"/>
  <c r="B165" i="10"/>
  <c r="F165" i="10"/>
  <c r="J165" i="10"/>
  <c r="B166" i="11"/>
  <c r="C165" i="10"/>
  <c r="K165" i="10"/>
  <c r="AD175" i="1"/>
  <c r="AE175" i="1"/>
  <c r="D165" i="10"/>
  <c r="L165" i="10"/>
  <c r="C166" i="11"/>
  <c r="M261" i="10"/>
  <c r="AF271" i="1"/>
  <c r="F166" i="10"/>
  <c r="D166" i="10"/>
  <c r="G166" i="10"/>
  <c r="C271" i="1"/>
  <c r="AC271" i="1"/>
  <c r="D166" i="11"/>
  <c r="D167" i="11"/>
  <c r="C167" i="11"/>
  <c r="AG176" i="1"/>
  <c r="AH176" i="1"/>
  <c r="H166" i="10"/>
  <c r="B166" i="10"/>
  <c r="J166" i="10"/>
  <c r="C166" i="10"/>
  <c r="K166" i="10"/>
  <c r="L166" i="10"/>
  <c r="AD176" i="1"/>
  <c r="AE176" i="1"/>
  <c r="G167" i="10"/>
  <c r="B167" i="11"/>
  <c r="C272" i="1"/>
  <c r="AC272" i="1"/>
  <c r="H167" i="10"/>
  <c r="M262" i="10"/>
  <c r="AF272" i="1"/>
  <c r="F167" i="10"/>
  <c r="AG177" i="1"/>
  <c r="AH177" i="1"/>
  <c r="AF273" i="1"/>
  <c r="C273" i="1"/>
  <c r="AC273" i="1"/>
  <c r="M263" i="10"/>
  <c r="C167" i="10"/>
  <c r="K167" i="10"/>
  <c r="B167" i="10"/>
  <c r="J167" i="10"/>
  <c r="AD177" i="1"/>
  <c r="AE177" i="1"/>
  <c r="D167" i="10"/>
  <c r="L167" i="10"/>
  <c r="B168" i="11"/>
  <c r="C168" i="11"/>
  <c r="AF274" i="1"/>
  <c r="M264" i="10"/>
  <c r="D168" i="11"/>
  <c r="C274" i="1"/>
  <c r="AC274" i="1"/>
  <c r="F168" i="10"/>
  <c r="G168" i="10"/>
  <c r="B168" i="10"/>
  <c r="J168" i="10"/>
  <c r="B169" i="11"/>
  <c r="AF275" i="1"/>
  <c r="AG178" i="1"/>
  <c r="AH178" i="1"/>
  <c r="H168" i="10"/>
  <c r="C168" i="10"/>
  <c r="K168" i="10"/>
  <c r="M265" i="10"/>
  <c r="F169" i="10"/>
  <c r="C275" i="1"/>
  <c r="AC275" i="1"/>
  <c r="C169" i="11"/>
  <c r="AD178" i="1"/>
  <c r="AE178" i="1"/>
  <c r="D168" i="10"/>
  <c r="L168" i="10"/>
  <c r="D169" i="11"/>
  <c r="M266" i="10"/>
  <c r="AF276" i="1"/>
  <c r="G169" i="10"/>
  <c r="C276" i="1"/>
  <c r="AC276" i="1"/>
  <c r="AG179" i="1"/>
  <c r="AH179" i="1"/>
  <c r="H169" i="10"/>
  <c r="B169" i="10"/>
  <c r="J169" i="10"/>
  <c r="D169" i="10"/>
  <c r="B170" i="11"/>
  <c r="L169" i="10"/>
  <c r="D170" i="11"/>
  <c r="C169" i="10"/>
  <c r="K169" i="10"/>
  <c r="AD179" i="1"/>
  <c r="AE179" i="1"/>
  <c r="F170" i="10"/>
  <c r="B170" i="10"/>
  <c r="J170" i="10"/>
  <c r="C170" i="11"/>
  <c r="C277" i="1"/>
  <c r="AC277" i="1"/>
  <c r="M267" i="10"/>
  <c r="AG180" i="1"/>
  <c r="AH180" i="1"/>
  <c r="H170" i="10"/>
  <c r="AF277" i="1"/>
  <c r="D170" i="10"/>
  <c r="L170" i="10"/>
  <c r="G170" i="10"/>
  <c r="B171" i="11"/>
  <c r="B171" i="10"/>
  <c r="F171" i="10"/>
  <c r="J171" i="10"/>
  <c r="D171" i="11"/>
  <c r="C278" i="1"/>
  <c r="AC278" i="1"/>
  <c r="C171" i="11"/>
  <c r="M268" i="10"/>
  <c r="C170" i="10"/>
  <c r="K170" i="10"/>
  <c r="AF278" i="1"/>
  <c r="AD180" i="1"/>
  <c r="AE180" i="1"/>
  <c r="C172" i="11"/>
  <c r="G171" i="10"/>
  <c r="AG181" i="1"/>
  <c r="AH181" i="1"/>
  <c r="H171" i="10"/>
  <c r="C279" i="1"/>
  <c r="AC279" i="1"/>
  <c r="AD181" i="1"/>
  <c r="AE181" i="1"/>
  <c r="D171" i="10"/>
  <c r="C171" i="10"/>
  <c r="M269" i="10"/>
  <c r="AF279" i="1"/>
  <c r="D172" i="11"/>
  <c r="K171" i="10"/>
  <c r="G172" i="10"/>
  <c r="B172" i="11"/>
  <c r="L171" i="10"/>
  <c r="M270" i="10"/>
  <c r="AF280" i="1"/>
  <c r="F172" i="10"/>
  <c r="AG182" i="1"/>
  <c r="AH182" i="1"/>
  <c r="H172" i="10"/>
  <c r="C280" i="1"/>
  <c r="AC280" i="1"/>
  <c r="C281" i="1"/>
  <c r="AC281" i="1"/>
  <c r="M271" i="10"/>
  <c r="C172" i="10"/>
  <c r="K172" i="10"/>
  <c r="AF281" i="1"/>
  <c r="B172" i="10"/>
  <c r="J172" i="10"/>
  <c r="C173" i="11"/>
  <c r="AD182" i="1"/>
  <c r="AE182" i="1"/>
  <c r="D172" i="10"/>
  <c r="L172" i="10"/>
  <c r="B173" i="11"/>
  <c r="D173" i="11"/>
  <c r="M272" i="10"/>
  <c r="G173" i="10"/>
  <c r="F173" i="10"/>
  <c r="AF282" i="1"/>
  <c r="B173" i="10"/>
  <c r="J173" i="10"/>
  <c r="C282" i="1"/>
  <c r="AC282" i="1"/>
  <c r="AG183" i="1"/>
  <c r="AH183" i="1"/>
  <c r="H173" i="10"/>
  <c r="C173" i="10"/>
  <c r="K173" i="10"/>
  <c r="C174" i="11"/>
  <c r="B174" i="11"/>
  <c r="C283" i="1"/>
  <c r="AC283" i="1"/>
  <c r="M273" i="10"/>
  <c r="AD183" i="1"/>
  <c r="AE183" i="1"/>
  <c r="D173" i="10"/>
  <c r="L173" i="10"/>
  <c r="AF283" i="1"/>
  <c r="D174" i="11"/>
  <c r="B174" i="10"/>
  <c r="F174" i="10"/>
  <c r="J174" i="10"/>
  <c r="M274" i="10"/>
  <c r="AF284" i="1"/>
  <c r="G174" i="10"/>
  <c r="AG184" i="1"/>
  <c r="AH184" i="1"/>
  <c r="H174" i="10"/>
  <c r="C284" i="1"/>
  <c r="AC284" i="1"/>
  <c r="C174" i="10"/>
  <c r="K174" i="10"/>
  <c r="B175" i="11"/>
  <c r="C175" i="11"/>
  <c r="AD184" i="1"/>
  <c r="AE184" i="1"/>
  <c r="D174" i="10"/>
  <c r="L174" i="10"/>
  <c r="F175" i="10"/>
  <c r="G175" i="10"/>
  <c r="M275" i="10"/>
  <c r="AF285" i="1"/>
  <c r="C285" i="1"/>
  <c r="AC285" i="1"/>
  <c r="D175" i="11"/>
  <c r="AG185" i="1"/>
  <c r="AH185" i="1"/>
  <c r="H175" i="10"/>
  <c r="B175" i="10"/>
  <c r="J175" i="10"/>
  <c r="D176" i="11"/>
  <c r="C175" i="10"/>
  <c r="K175" i="10"/>
  <c r="AD185" i="1"/>
  <c r="AE185" i="1"/>
  <c r="D175" i="10"/>
  <c r="C176" i="11"/>
  <c r="B176" i="11"/>
  <c r="AG186" i="1"/>
  <c r="AH186" i="1"/>
  <c r="H176" i="10"/>
  <c r="AF286" i="1"/>
  <c r="M276" i="10"/>
  <c r="L175" i="10"/>
  <c r="F176" i="10"/>
  <c r="B176" i="10"/>
  <c r="J176" i="10"/>
  <c r="G176" i="10"/>
  <c r="C286" i="1"/>
  <c r="AC286" i="1"/>
  <c r="M277" i="10"/>
  <c r="C176" i="10"/>
  <c r="K176" i="10"/>
  <c r="AF287" i="1"/>
  <c r="C287" i="1"/>
  <c r="AC287" i="1"/>
  <c r="B177" i="11"/>
  <c r="AD186" i="1"/>
  <c r="AE186" i="1"/>
  <c r="D176" i="10"/>
  <c r="L176" i="10"/>
  <c r="D177" i="11"/>
  <c r="F177" i="10"/>
  <c r="C177" i="11"/>
  <c r="B178" i="11"/>
  <c r="D177" i="10"/>
  <c r="B177" i="10"/>
  <c r="J177" i="10"/>
  <c r="G177" i="10"/>
  <c r="C288" i="1"/>
  <c r="AC288" i="1"/>
  <c r="M278" i="10"/>
  <c r="AF288" i="1"/>
  <c r="AG187" i="1"/>
  <c r="AH187" i="1"/>
  <c r="H177" i="10"/>
  <c r="C177" i="10"/>
  <c r="K177" i="10"/>
  <c r="C178" i="11"/>
  <c r="L177" i="10"/>
  <c r="F178" i="10"/>
  <c r="AD187" i="1"/>
  <c r="AE187" i="1"/>
  <c r="D178" i="11"/>
  <c r="B179" i="11"/>
  <c r="G178" i="10"/>
  <c r="AD188" i="1"/>
  <c r="AE188" i="1"/>
  <c r="D178" i="10"/>
  <c r="C289" i="1"/>
  <c r="AC289" i="1"/>
  <c r="C179" i="11"/>
  <c r="AF289" i="1"/>
  <c r="B178" i="10"/>
  <c r="J178" i="10"/>
  <c r="AG188" i="1"/>
  <c r="AH188" i="1"/>
  <c r="H178" i="10"/>
  <c r="M279" i="10"/>
  <c r="C178" i="10"/>
  <c r="K178" i="10"/>
  <c r="B179" i="10"/>
  <c r="F179" i="10"/>
  <c r="J179" i="10"/>
  <c r="D179" i="11"/>
  <c r="G179" i="10"/>
  <c r="L178" i="10"/>
  <c r="AG189" i="1"/>
  <c r="AH189" i="1"/>
  <c r="H179" i="10"/>
  <c r="M280" i="10"/>
  <c r="B180" i="11"/>
  <c r="AF290" i="1"/>
  <c r="AD189" i="1"/>
  <c r="AE189" i="1"/>
  <c r="D179" i="10"/>
  <c r="L179" i="10"/>
  <c r="C179" i="10"/>
  <c r="K179" i="10"/>
  <c r="C290" i="1"/>
  <c r="AC290" i="1"/>
  <c r="F180" i="10"/>
  <c r="D180" i="11"/>
  <c r="AF291" i="1"/>
  <c r="C180" i="11"/>
  <c r="C291" i="1"/>
  <c r="AC291" i="1"/>
  <c r="M281" i="10"/>
  <c r="C180" i="10"/>
  <c r="G180" i="10"/>
  <c r="K180" i="10"/>
  <c r="AG190" i="1"/>
  <c r="AH190" i="1"/>
  <c r="H180" i="10"/>
  <c r="M282" i="10"/>
  <c r="AF292" i="1"/>
  <c r="B180" i="10"/>
  <c r="J180" i="10"/>
  <c r="C181" i="11"/>
  <c r="B181" i="11"/>
  <c r="AD190" i="1"/>
  <c r="AE190" i="1"/>
  <c r="D180" i="10"/>
  <c r="L180" i="10"/>
  <c r="C292" i="1"/>
  <c r="AC292" i="1"/>
  <c r="G181" i="10"/>
  <c r="F181" i="10"/>
  <c r="D181" i="11"/>
  <c r="C293" i="1"/>
  <c r="AC293" i="1"/>
  <c r="M283" i="10"/>
  <c r="AF293" i="1"/>
  <c r="B182" i="11"/>
  <c r="AG191" i="1"/>
  <c r="AH191" i="1"/>
  <c r="H181" i="10"/>
  <c r="B181" i="10"/>
  <c r="J181" i="10"/>
  <c r="C181" i="10"/>
  <c r="K181" i="10"/>
  <c r="M284" i="10"/>
  <c r="F182" i="10"/>
  <c r="AF294" i="1"/>
  <c r="AD191" i="1"/>
  <c r="AE191" i="1"/>
  <c r="D181" i="10"/>
  <c r="L181" i="10"/>
  <c r="C182" i="11"/>
  <c r="C294" i="1"/>
  <c r="AC294" i="1"/>
  <c r="D182" i="10"/>
  <c r="C295" i="1"/>
  <c r="AC295" i="1"/>
  <c r="AF295" i="1"/>
  <c r="AD192" i="1"/>
  <c r="AE192" i="1"/>
  <c r="D182" i="11"/>
  <c r="G182" i="10"/>
  <c r="M285" i="10"/>
  <c r="C183" i="11"/>
  <c r="H182" i="10"/>
  <c r="L182" i="10"/>
  <c r="AG192" i="1"/>
  <c r="AH192" i="1"/>
  <c r="D183" i="11"/>
  <c r="C182" i="10"/>
  <c r="K182" i="10"/>
  <c r="B182" i="10"/>
  <c r="J182" i="10"/>
  <c r="AG193" i="1"/>
  <c r="AH193" i="1"/>
  <c r="H183" i="10"/>
  <c r="G183" i="10"/>
  <c r="M286" i="10"/>
  <c r="B183" i="11"/>
  <c r="AF296" i="1"/>
  <c r="B183" i="10"/>
  <c r="F183" i="10"/>
  <c r="J183" i="10"/>
  <c r="C296" i="1"/>
  <c r="AC296" i="1"/>
  <c r="AF297" i="1"/>
  <c r="C297" i="1"/>
  <c r="AC297" i="1"/>
  <c r="M287" i="10"/>
  <c r="C183" i="10"/>
  <c r="K183" i="10"/>
  <c r="C184" i="11"/>
  <c r="B184" i="11"/>
  <c r="AD193" i="1"/>
  <c r="AE193" i="1"/>
  <c r="D183" i="10"/>
  <c r="L183" i="10"/>
  <c r="B184" i="10"/>
  <c r="F184" i="10"/>
  <c r="J184" i="10"/>
  <c r="AF298" i="1"/>
  <c r="G184" i="10"/>
  <c r="D184" i="11"/>
  <c r="C298" i="1"/>
  <c r="AC298" i="1"/>
  <c r="M288" i="10"/>
  <c r="B185" i="11"/>
  <c r="M289" i="10"/>
  <c r="AG194" i="1"/>
  <c r="AH194" i="1"/>
  <c r="H184" i="10"/>
  <c r="C184" i="10"/>
  <c r="K184" i="10"/>
  <c r="C299" i="1"/>
  <c r="AC299" i="1"/>
  <c r="AF299" i="1"/>
  <c r="F185" i="10"/>
  <c r="C185" i="11"/>
  <c r="AD194" i="1"/>
  <c r="AE194" i="1"/>
  <c r="D184" i="10"/>
  <c r="L184" i="10"/>
  <c r="G185" i="10"/>
  <c r="C300" i="1"/>
  <c r="AC300" i="1"/>
  <c r="M290" i="10"/>
  <c r="D185" i="11"/>
  <c r="AF300" i="1"/>
  <c r="AG195" i="1"/>
  <c r="AH195" i="1"/>
  <c r="H185" i="10"/>
  <c r="D185" i="10"/>
  <c r="B185" i="10"/>
  <c r="J185" i="10"/>
  <c r="AD195" i="1"/>
  <c r="AE195" i="1"/>
  <c r="D186" i="11"/>
  <c r="C185" i="10"/>
  <c r="K185" i="10"/>
  <c r="B186" i="11"/>
  <c r="C301" i="1"/>
  <c r="AC301" i="1"/>
  <c r="M291" i="10"/>
  <c r="L185" i="10"/>
  <c r="AF301" i="1"/>
  <c r="C186" i="11"/>
  <c r="B187" i="11"/>
  <c r="F186" i="10"/>
  <c r="C302" i="1"/>
  <c r="AC302" i="1"/>
  <c r="M292" i="10"/>
  <c r="AF302" i="1"/>
  <c r="B186" i="10"/>
  <c r="J186" i="10"/>
  <c r="AG196" i="1"/>
  <c r="AH196" i="1"/>
  <c r="H186" i="10"/>
  <c r="D186" i="10"/>
  <c r="L186" i="10"/>
  <c r="F187" i="10"/>
  <c r="AD196" i="1"/>
  <c r="AE196" i="1"/>
  <c r="G186" i="10"/>
  <c r="C303" i="1"/>
  <c r="AC303" i="1"/>
  <c r="D187" i="11"/>
  <c r="M293" i="10"/>
  <c r="AF303" i="1"/>
  <c r="C186" i="10"/>
  <c r="K186" i="10"/>
  <c r="AG197" i="1"/>
  <c r="AH197" i="1"/>
  <c r="H187" i="10"/>
  <c r="C187" i="11"/>
  <c r="B187" i="10"/>
  <c r="J187" i="10"/>
  <c r="D187" i="10"/>
  <c r="L187" i="10"/>
  <c r="AF304" i="1"/>
  <c r="B188" i="11"/>
  <c r="G187" i="10"/>
  <c r="C304" i="1"/>
  <c r="AC304" i="1"/>
  <c r="M294" i="10"/>
  <c r="AD197" i="1"/>
  <c r="AE197" i="1"/>
  <c r="M295" i="10"/>
  <c r="B188" i="10"/>
  <c r="F188" i="10"/>
  <c r="J188" i="10"/>
  <c r="AF305" i="1"/>
  <c r="D188" i="11"/>
  <c r="C187" i="10"/>
  <c r="K187" i="10"/>
  <c r="C305" i="1"/>
  <c r="AC305" i="1"/>
  <c r="B189" i="11"/>
  <c r="C188" i="11"/>
  <c r="H188" i="10"/>
  <c r="M296" i="10"/>
  <c r="AF306" i="1"/>
  <c r="C306" i="1"/>
  <c r="AC306" i="1"/>
  <c r="G188" i="10"/>
  <c r="F189" i="10"/>
  <c r="AG198" i="1"/>
  <c r="AH198" i="1"/>
  <c r="C307" i="1"/>
  <c r="AC307" i="1"/>
  <c r="M297" i="10"/>
  <c r="AF307" i="1"/>
  <c r="C189" i="11"/>
  <c r="AD198" i="1"/>
  <c r="AE198" i="1"/>
  <c r="D188" i="10"/>
  <c r="L188" i="10"/>
  <c r="C188" i="10"/>
  <c r="K188" i="10"/>
  <c r="G189" i="10"/>
  <c r="D189" i="10"/>
  <c r="D189" i="11"/>
  <c r="AG199" i="1"/>
  <c r="AH199" i="1"/>
  <c r="H189" i="10"/>
  <c r="L189" i="10"/>
  <c r="B189" i="10"/>
  <c r="J189" i="10"/>
  <c r="M298" i="10"/>
  <c r="AF308" i="1"/>
  <c r="D190" i="11"/>
  <c r="AD199" i="1"/>
  <c r="AE199" i="1"/>
  <c r="C189" i="10"/>
  <c r="K189" i="10"/>
  <c r="C308" i="1"/>
  <c r="AC308" i="1"/>
  <c r="H190" i="10"/>
  <c r="B190" i="11"/>
  <c r="F190" i="10"/>
  <c r="C190" i="11"/>
  <c r="C190" i="10"/>
  <c r="AF309" i="1"/>
  <c r="G190" i="10"/>
  <c r="AG200" i="1"/>
  <c r="AH200" i="1"/>
  <c r="B190" i="10"/>
  <c r="J190" i="10"/>
  <c r="C309" i="1"/>
  <c r="AC309" i="1"/>
  <c r="M299" i="10"/>
  <c r="B191" i="11"/>
  <c r="C191" i="11"/>
  <c r="K190" i="10"/>
  <c r="C310" i="1"/>
  <c r="AC310" i="1"/>
  <c r="M300" i="10"/>
  <c r="AF310" i="1"/>
  <c r="AD200" i="1"/>
  <c r="AE200" i="1"/>
  <c r="D190" i="10"/>
  <c r="L190" i="10"/>
  <c r="G191" i="10"/>
  <c r="B191" i="10"/>
  <c r="F191" i="10"/>
  <c r="J191" i="10"/>
  <c r="D191" i="11"/>
  <c r="B192" i="11"/>
  <c r="C311" i="1"/>
  <c r="AC311" i="1"/>
  <c r="M301" i="10"/>
  <c r="AF311" i="1"/>
  <c r="AG201" i="1"/>
  <c r="AH201" i="1"/>
  <c r="H191" i="10"/>
  <c r="AD201" i="1"/>
  <c r="AE201" i="1"/>
  <c r="D191" i="10"/>
  <c r="L191" i="10"/>
  <c r="C191" i="10"/>
  <c r="K191" i="10"/>
  <c r="F192" i="10"/>
  <c r="C192" i="11"/>
  <c r="D192" i="10"/>
  <c r="AF312" i="1"/>
  <c r="G192" i="10"/>
  <c r="AD202" i="1"/>
  <c r="AE202" i="1"/>
  <c r="D192" i="11"/>
  <c r="C192" i="10"/>
  <c r="K192" i="10"/>
  <c r="C312" i="1"/>
  <c r="AC312" i="1"/>
  <c r="M302" i="10"/>
  <c r="C193" i="11"/>
  <c r="D193" i="11"/>
  <c r="M303" i="10"/>
  <c r="AG202" i="1"/>
  <c r="AH202" i="1"/>
  <c r="H192" i="10"/>
  <c r="L192" i="10"/>
  <c r="AF313" i="1"/>
  <c r="B192" i="10"/>
  <c r="J192" i="10"/>
  <c r="B193" i="11"/>
  <c r="AG203" i="1"/>
  <c r="AH203" i="1"/>
  <c r="H193" i="10"/>
  <c r="C313" i="1"/>
  <c r="AC313" i="1"/>
  <c r="G193" i="10"/>
  <c r="B193" i="10"/>
  <c r="F193" i="10"/>
  <c r="B194" i="11"/>
  <c r="C314" i="1"/>
  <c r="AC314" i="1"/>
  <c r="AF314" i="1"/>
  <c r="J193" i="10"/>
  <c r="M304" i="10"/>
  <c r="C194" i="11"/>
  <c r="C193" i="10"/>
  <c r="K193" i="10"/>
  <c r="F194" i="10"/>
  <c r="AD203" i="1"/>
  <c r="AE203" i="1"/>
  <c r="D193" i="10"/>
  <c r="L193" i="10"/>
  <c r="D194" i="11"/>
  <c r="G194" i="10"/>
  <c r="C194" i="10"/>
  <c r="AD204" i="1"/>
  <c r="AE204" i="1"/>
  <c r="D194" i="10"/>
  <c r="M305" i="10"/>
  <c r="AF315" i="1"/>
  <c r="H194" i="10"/>
  <c r="L194" i="10"/>
  <c r="C315" i="1"/>
  <c r="AC315" i="1"/>
  <c r="D195" i="11"/>
  <c r="K194" i="10"/>
  <c r="AG204" i="1"/>
  <c r="AH204" i="1"/>
  <c r="C195" i="11"/>
  <c r="B194" i="10"/>
  <c r="J194" i="10"/>
  <c r="M306" i="10"/>
  <c r="AF316" i="1"/>
  <c r="G195" i="10"/>
  <c r="B195" i="11"/>
  <c r="H195" i="10"/>
  <c r="C316" i="1"/>
  <c r="AC316" i="1"/>
  <c r="F195" i="10"/>
  <c r="AG205" i="1"/>
  <c r="AH205" i="1"/>
  <c r="C195" i="10"/>
  <c r="K195" i="10"/>
  <c r="B195" i="10"/>
  <c r="J195" i="10"/>
  <c r="C317" i="1"/>
  <c r="AC317" i="1"/>
  <c r="C196" i="11"/>
  <c r="AD205" i="1"/>
  <c r="AE205" i="1"/>
  <c r="D195" i="10"/>
  <c r="L195" i="10"/>
  <c r="AF317" i="1"/>
  <c r="B196" i="11"/>
  <c r="M307" i="10"/>
  <c r="D196" i="11"/>
  <c r="F196" i="10"/>
  <c r="G196" i="10"/>
  <c r="C196" i="10"/>
  <c r="K196" i="10"/>
  <c r="AG206" i="1"/>
  <c r="AH206" i="1"/>
  <c r="H196" i="10"/>
  <c r="B196" i="10"/>
  <c r="J196" i="10"/>
  <c r="AD206" i="1"/>
  <c r="AE206" i="1"/>
  <c r="D196" i="10"/>
  <c r="L196" i="10"/>
  <c r="AF318" i="1"/>
  <c r="C197" i="11"/>
  <c r="B197" i="11"/>
  <c r="C318" i="1"/>
  <c r="AC318" i="1"/>
  <c r="M308" i="10"/>
  <c r="G197" i="10"/>
  <c r="M309" i="10"/>
  <c r="F197" i="10"/>
  <c r="D197" i="11"/>
  <c r="AF319" i="1"/>
  <c r="B198" i="11"/>
  <c r="B197" i="10"/>
  <c r="J197" i="10"/>
  <c r="C197" i="10"/>
  <c r="K197" i="10"/>
  <c r="C319" i="1"/>
  <c r="AC319" i="1"/>
  <c r="AG207" i="1"/>
  <c r="AH207" i="1"/>
  <c r="H197" i="10"/>
  <c r="AD207" i="1"/>
  <c r="AE207" i="1"/>
  <c r="D197" i="10"/>
  <c r="L197" i="10"/>
  <c r="F198" i="10"/>
  <c r="D198" i="11"/>
  <c r="C198" i="11"/>
  <c r="M310" i="10"/>
  <c r="C320" i="1"/>
  <c r="AC320" i="1"/>
  <c r="AF320" i="1"/>
  <c r="AD208" i="1"/>
  <c r="AE208" i="1"/>
  <c r="D198" i="10"/>
  <c r="B198" i="10"/>
  <c r="J198" i="10"/>
  <c r="G198" i="10"/>
  <c r="M311" i="10"/>
  <c r="C321" i="1"/>
  <c r="AC321" i="1"/>
  <c r="C198" i="10"/>
  <c r="AF321" i="1"/>
  <c r="AG208" i="1"/>
  <c r="AH208" i="1"/>
  <c r="H198" i="10"/>
  <c r="B199" i="11"/>
  <c r="C199" i="11"/>
  <c r="K198" i="10"/>
  <c r="L198" i="10"/>
  <c r="D199" i="11"/>
  <c r="B200" i="11"/>
  <c r="AG209" i="1"/>
  <c r="AH209" i="1"/>
  <c r="H199" i="10"/>
  <c r="B199" i="10"/>
  <c r="G199" i="10"/>
  <c r="C322" i="1"/>
  <c r="AC322" i="1"/>
  <c r="AF322" i="1"/>
  <c r="M312" i="10"/>
  <c r="F199" i="10"/>
  <c r="M313" i="10"/>
  <c r="AF323" i="1"/>
  <c r="J199" i="10"/>
  <c r="F200" i="10"/>
  <c r="C199" i="10"/>
  <c r="K199" i="10"/>
  <c r="AD209" i="1"/>
  <c r="AE209" i="1"/>
  <c r="D199" i="10"/>
  <c r="L199" i="10"/>
  <c r="C200" i="11"/>
  <c r="C323" i="1"/>
  <c r="AC323" i="1"/>
  <c r="G200" i="10"/>
  <c r="D200" i="11"/>
  <c r="M314" i="10"/>
  <c r="AF324" i="1"/>
  <c r="D200" i="10"/>
  <c r="C200" i="10"/>
  <c r="K200" i="10"/>
  <c r="AG210" i="1"/>
  <c r="AH210" i="1"/>
  <c r="H200" i="10"/>
  <c r="L200" i="10"/>
  <c r="B200" i="10"/>
  <c r="J200" i="10"/>
  <c r="D201" i="11"/>
  <c r="AD210" i="1"/>
  <c r="AE210" i="1"/>
  <c r="C324" i="1"/>
  <c r="AC324" i="1"/>
  <c r="B201" i="11"/>
  <c r="C201" i="11"/>
  <c r="AG211" i="1"/>
  <c r="AH211" i="1"/>
  <c r="H201" i="10"/>
  <c r="M315" i="10"/>
  <c r="AF325" i="1"/>
  <c r="G201" i="10"/>
  <c r="F201" i="10"/>
  <c r="C325" i="1"/>
  <c r="AC325" i="1"/>
  <c r="C201" i="10"/>
  <c r="K201" i="10"/>
  <c r="B201" i="10"/>
  <c r="J201" i="10"/>
  <c r="C202" i="11"/>
  <c r="B202" i="11"/>
  <c r="AD211" i="1"/>
  <c r="AE211" i="1"/>
  <c r="D201" i="10"/>
  <c r="L201" i="10"/>
  <c r="G202" i="10"/>
  <c r="F202" i="10"/>
  <c r="C326" i="1"/>
  <c r="AC326" i="1"/>
  <c r="M316" i="10"/>
  <c r="B202" i="10"/>
  <c r="J202" i="10"/>
  <c r="D202" i="11"/>
  <c r="AF326" i="1"/>
  <c r="B203" i="11"/>
  <c r="AG212" i="1"/>
  <c r="AH212" i="1"/>
  <c r="H202" i="10"/>
  <c r="C202" i="10"/>
  <c r="K202" i="10"/>
  <c r="AD212" i="1"/>
  <c r="AE212" i="1"/>
  <c r="D202" i="10"/>
  <c r="L202" i="10"/>
  <c r="F203" i="10"/>
  <c r="C203" i="11"/>
  <c r="AF327" i="1"/>
  <c r="C327" i="1"/>
  <c r="AC327" i="1"/>
  <c r="M317" i="10"/>
  <c r="D203" i="11"/>
  <c r="G203" i="10"/>
  <c r="M318" i="10"/>
  <c r="D204" i="11"/>
  <c r="AD213" i="1"/>
  <c r="AE213" i="1"/>
  <c r="D203" i="10"/>
  <c r="H203" i="10"/>
  <c r="L203" i="10"/>
  <c r="AF328" i="1"/>
  <c r="AG213" i="1"/>
  <c r="AH213" i="1"/>
  <c r="B203" i="10"/>
  <c r="J203" i="10"/>
  <c r="C328" i="1"/>
  <c r="AC328" i="1"/>
  <c r="B204" i="11"/>
  <c r="AF329" i="1"/>
  <c r="H204" i="10"/>
  <c r="M319" i="10"/>
  <c r="C203" i="10"/>
  <c r="K203" i="10"/>
  <c r="B204" i="10"/>
  <c r="C204" i="11"/>
  <c r="C329" i="1"/>
  <c r="AC329" i="1"/>
  <c r="F204" i="10"/>
  <c r="C205" i="11"/>
  <c r="G204" i="10"/>
  <c r="AG214" i="1"/>
  <c r="AH214" i="1"/>
  <c r="J204" i="10"/>
  <c r="B205" i="11"/>
  <c r="AD214" i="1"/>
  <c r="AE214" i="1"/>
  <c r="D204" i="10"/>
  <c r="L204" i="10"/>
  <c r="M320" i="10"/>
  <c r="AF330" i="1"/>
  <c r="C204" i="10"/>
  <c r="K204" i="10"/>
  <c r="F205" i="10"/>
  <c r="C330" i="1"/>
  <c r="AC330" i="1"/>
  <c r="B205" i="10"/>
  <c r="J205" i="10"/>
  <c r="G205" i="10"/>
  <c r="D205" i="11"/>
  <c r="B206" i="11"/>
  <c r="AG215" i="1"/>
  <c r="AH215" i="1"/>
  <c r="H205" i="10"/>
  <c r="C205" i="10"/>
  <c r="K205" i="10"/>
  <c r="AF331" i="1"/>
  <c r="M321" i="10"/>
  <c r="F206" i="10"/>
  <c r="AD215" i="1"/>
  <c r="AE215" i="1"/>
  <c r="D205" i="10"/>
  <c r="L205" i="10"/>
  <c r="C206" i="11"/>
  <c r="C331" i="1"/>
  <c r="AC331" i="1"/>
  <c r="D206" i="10"/>
  <c r="D206" i="11"/>
  <c r="G206" i="10"/>
  <c r="M322" i="10"/>
  <c r="C332" i="1"/>
  <c r="AC332" i="1"/>
  <c r="AF332" i="1"/>
  <c r="AG216" i="1"/>
  <c r="AH216" i="1"/>
  <c r="H206" i="10"/>
  <c r="L206" i="10"/>
  <c r="C206" i="10"/>
  <c r="K206" i="10"/>
  <c r="D207" i="11"/>
  <c r="B206" i="10"/>
  <c r="J206" i="10"/>
  <c r="AD216" i="1"/>
  <c r="AE216" i="1"/>
  <c r="AF333" i="1"/>
  <c r="C207" i="11"/>
  <c r="AG217" i="1"/>
  <c r="AH217" i="1"/>
  <c r="H207" i="10"/>
  <c r="M323" i="10"/>
  <c r="B207" i="11"/>
  <c r="C333" i="1"/>
  <c r="AC333" i="1"/>
  <c r="G207" i="10"/>
  <c r="B207" i="10"/>
  <c r="F207" i="10"/>
  <c r="J207" i="10"/>
  <c r="B208" i="11"/>
  <c r="AD217" i="1"/>
  <c r="AE217" i="1"/>
  <c r="D207" i="10"/>
  <c r="L207" i="10"/>
  <c r="C208" i="11"/>
  <c r="C207" i="10"/>
  <c r="K207" i="10"/>
  <c r="AF334" i="1"/>
  <c r="M324" i="10"/>
  <c r="F208" i="10"/>
  <c r="C208" i="10"/>
  <c r="G208" i="10"/>
  <c r="K208" i="10"/>
  <c r="D208" i="11"/>
  <c r="C334" i="1"/>
  <c r="AC334" i="1"/>
  <c r="AD218" i="1"/>
  <c r="AE218" i="1"/>
  <c r="D208" i="10"/>
  <c r="B208" i="10"/>
  <c r="J208" i="10"/>
  <c r="AF335" i="1"/>
  <c r="C335" i="1"/>
  <c r="AC335" i="1"/>
  <c r="M325" i="10"/>
  <c r="AG218" i="1"/>
  <c r="AH218" i="1"/>
  <c r="H208" i="10"/>
  <c r="C209" i="11"/>
  <c r="B209" i="11"/>
  <c r="L208" i="10"/>
  <c r="D209" i="11"/>
  <c r="AG219" i="1"/>
  <c r="AH219" i="1"/>
  <c r="H209" i="10"/>
  <c r="B209" i="10"/>
  <c r="F209" i="10"/>
  <c r="G209" i="10"/>
  <c r="AF336" i="1"/>
  <c r="B210" i="11"/>
  <c r="J209" i="10"/>
  <c r="M326" i="10"/>
  <c r="C210" i="11"/>
  <c r="AD219" i="1"/>
  <c r="AE219" i="1"/>
  <c r="D209" i="10"/>
  <c r="L209" i="10"/>
  <c r="C209" i="10"/>
  <c r="K209" i="10"/>
  <c r="C336" i="1"/>
  <c r="AC336" i="1"/>
  <c r="F210" i="10"/>
  <c r="G210" i="10"/>
  <c r="D210" i="11"/>
  <c r="AG220" i="1"/>
  <c r="AH220" i="1"/>
  <c r="H210" i="10"/>
  <c r="B210" i="10"/>
  <c r="J210" i="10"/>
  <c r="AF337" i="1"/>
  <c r="M327" i="10"/>
  <c r="D211" i="11"/>
  <c r="D210" i="10"/>
  <c r="L210" i="10"/>
  <c r="B211" i="11"/>
  <c r="H211" i="10"/>
  <c r="C210" i="10"/>
  <c r="K210" i="10"/>
  <c r="C337" i="1"/>
  <c r="AC337" i="1"/>
  <c r="AD220" i="1"/>
  <c r="AE220" i="1"/>
  <c r="B211" i="10"/>
  <c r="F211" i="10"/>
  <c r="C211" i="11"/>
  <c r="G211" i="10"/>
  <c r="AG221" i="1"/>
  <c r="AH221" i="1"/>
  <c r="C338" i="1"/>
  <c r="AC338" i="1"/>
  <c r="AD221" i="1"/>
  <c r="AE221" i="1"/>
  <c r="D211" i="10"/>
  <c r="L211" i="10"/>
  <c r="B212" i="11"/>
  <c r="AF338" i="1"/>
  <c r="M328" i="10"/>
  <c r="J211" i="10"/>
  <c r="D212" i="11"/>
  <c r="C212" i="11"/>
  <c r="C211" i="10"/>
  <c r="K211" i="10"/>
  <c r="F212" i="10"/>
  <c r="B213" i="11"/>
  <c r="C212" i="10"/>
  <c r="AG222" i="1"/>
  <c r="AH222" i="1"/>
  <c r="H212" i="10"/>
  <c r="AF339" i="1"/>
  <c r="M329" i="10"/>
  <c r="B212" i="10"/>
  <c r="J212" i="10"/>
  <c r="G212" i="10"/>
  <c r="C339" i="1"/>
  <c r="AC339" i="1"/>
  <c r="M330" i="10"/>
  <c r="AF340" i="1"/>
  <c r="C213" i="11"/>
  <c r="F213" i="10"/>
  <c r="AD222" i="1"/>
  <c r="AE222" i="1"/>
  <c r="D212" i="10"/>
  <c r="L212" i="10"/>
  <c r="K212" i="10"/>
  <c r="C340" i="1"/>
  <c r="AC340" i="1"/>
  <c r="D213" i="11"/>
  <c r="AF341" i="1"/>
  <c r="G213" i="10"/>
  <c r="M331" i="10"/>
  <c r="C213" i="10"/>
  <c r="K213" i="10"/>
  <c r="C341" i="1"/>
  <c r="AC341" i="1"/>
  <c r="AG223" i="1"/>
  <c r="AH223" i="1"/>
  <c r="H213" i="10"/>
  <c r="B213" i="10"/>
  <c r="J213" i="10"/>
  <c r="AD223" i="1"/>
  <c r="AE223" i="1"/>
  <c r="D213" i="10"/>
  <c r="L213" i="10"/>
  <c r="B214" i="11"/>
  <c r="AF342" i="1"/>
  <c r="M332" i="10"/>
  <c r="D214" i="11"/>
  <c r="C214" i="11"/>
  <c r="AG224" i="1"/>
  <c r="AH224" i="1"/>
  <c r="H214" i="10"/>
  <c r="B215" i="11"/>
  <c r="C342" i="1"/>
  <c r="AC342" i="1"/>
  <c r="G214" i="10"/>
  <c r="B214" i="10"/>
  <c r="F214" i="10"/>
  <c r="J214" i="10"/>
  <c r="C343" i="1"/>
  <c r="AC343" i="1"/>
  <c r="AF343" i="1"/>
  <c r="F215" i="10"/>
  <c r="M333" i="10"/>
  <c r="C214" i="10"/>
  <c r="K214" i="10"/>
  <c r="AD224" i="1"/>
  <c r="AE224" i="1"/>
  <c r="D214" i="10"/>
  <c r="L214" i="10"/>
  <c r="C344" i="1"/>
  <c r="AC344" i="1"/>
  <c r="AF344" i="1"/>
  <c r="D215" i="11"/>
  <c r="C215" i="11"/>
  <c r="M334" i="10"/>
  <c r="C215" i="10"/>
  <c r="G215" i="10"/>
  <c r="K215" i="10"/>
  <c r="AG225" i="1"/>
  <c r="AH225" i="1"/>
  <c r="H215" i="10"/>
  <c r="B215" i="10"/>
  <c r="J215" i="10"/>
  <c r="C216" i="11"/>
  <c r="AF345" i="1"/>
  <c r="B216" i="11"/>
  <c r="M335" i="10"/>
  <c r="AD225" i="1"/>
  <c r="AE225" i="1"/>
  <c r="D215" i="10"/>
  <c r="L215" i="10"/>
  <c r="C345" i="1"/>
  <c r="AC345" i="1"/>
  <c r="G216" i="10"/>
  <c r="AF346" i="1"/>
  <c r="M336" i="10"/>
  <c r="D216" i="11"/>
  <c r="F216" i="10"/>
  <c r="C346" i="1"/>
  <c r="AC346" i="1"/>
  <c r="AG226" i="1"/>
  <c r="AH226" i="1"/>
  <c r="H216" i="10"/>
  <c r="C347" i="1"/>
  <c r="AC347" i="1"/>
  <c r="AF347" i="1"/>
  <c r="C216" i="10"/>
  <c r="K216" i="10"/>
  <c r="B216" i="10"/>
  <c r="J216" i="10"/>
  <c r="M337" i="10"/>
  <c r="B217" i="11"/>
  <c r="C217" i="11"/>
  <c r="AD226" i="1"/>
  <c r="AE226" i="1"/>
  <c r="D216" i="10"/>
  <c r="L216" i="10"/>
  <c r="D217" i="11"/>
  <c r="B217" i="10"/>
  <c r="F217" i="10"/>
  <c r="J217" i="10"/>
  <c r="M338" i="10"/>
  <c r="C348" i="1"/>
  <c r="AC348" i="1"/>
  <c r="AF348" i="1"/>
  <c r="G217" i="10"/>
  <c r="B218" i="11"/>
  <c r="C217" i="10"/>
  <c r="K217" i="10"/>
  <c r="AG227" i="1"/>
  <c r="AH227" i="1"/>
  <c r="H217" i="10"/>
  <c r="AF349" i="1"/>
  <c r="M339" i="10"/>
  <c r="AD227" i="1"/>
  <c r="AE227" i="1"/>
  <c r="D217" i="10"/>
  <c r="L217" i="10"/>
  <c r="F218" i="10"/>
  <c r="C218" i="11"/>
  <c r="C349" i="1"/>
  <c r="AC349" i="1"/>
  <c r="AD228" i="1"/>
  <c r="AE228" i="1"/>
  <c r="D218" i="10"/>
  <c r="G218" i="10"/>
  <c r="M340" i="10"/>
  <c r="C350" i="1"/>
  <c r="AC350" i="1"/>
  <c r="AF350" i="1"/>
  <c r="D218" i="11"/>
  <c r="D219" i="11"/>
  <c r="C219" i="11"/>
  <c r="B218" i="10"/>
  <c r="J218" i="10"/>
  <c r="C218" i="10"/>
  <c r="K218" i="10"/>
  <c r="AG228" i="1"/>
  <c r="AH228" i="1"/>
  <c r="H218" i="10"/>
  <c r="L218" i="10"/>
  <c r="B219" i="11"/>
  <c r="H219" i="10"/>
  <c r="AF351" i="1"/>
  <c r="M341" i="10"/>
  <c r="C351" i="1"/>
  <c r="AC351" i="1"/>
  <c r="G219" i="10"/>
  <c r="B220" i="11"/>
  <c r="F219" i="10"/>
  <c r="AG229" i="1"/>
  <c r="AH229" i="1"/>
  <c r="B219" i="10"/>
  <c r="C219" i="10"/>
  <c r="K219" i="10"/>
  <c r="AF352" i="1"/>
  <c r="F220" i="10"/>
  <c r="J219" i="10"/>
  <c r="M342" i="10"/>
  <c r="C352" i="1"/>
  <c r="AC352" i="1"/>
  <c r="C220" i="11"/>
  <c r="AD229" i="1"/>
  <c r="AE229" i="1"/>
  <c r="D219" i="10"/>
  <c r="L219" i="10"/>
  <c r="D220" i="11"/>
  <c r="M343" i="10"/>
  <c r="AF353" i="1"/>
  <c r="G220" i="10"/>
  <c r="C353" i="1"/>
  <c r="AC353" i="1"/>
  <c r="AD230" i="1"/>
  <c r="AE230" i="1"/>
  <c r="D220" i="10"/>
  <c r="H220" i="10"/>
  <c r="L220" i="10"/>
  <c r="C220" i="10"/>
  <c r="K220" i="10"/>
  <c r="AG230" i="1"/>
  <c r="AH230" i="1"/>
  <c r="B220" i="10"/>
  <c r="J220" i="10"/>
  <c r="B221" i="11"/>
  <c r="D221" i="11"/>
  <c r="C221" i="11"/>
  <c r="AF354" i="1"/>
  <c r="B221" i="10"/>
  <c r="F221" i="10"/>
  <c r="J221" i="10"/>
  <c r="M344" i="10"/>
  <c r="AG231" i="1"/>
  <c r="AH231" i="1"/>
  <c r="H221" i="10"/>
  <c r="G221" i="10"/>
  <c r="C354" i="1"/>
  <c r="AC354" i="1"/>
  <c r="C221" i="10"/>
  <c r="K221" i="10"/>
  <c r="AF355" i="1"/>
  <c r="M345" i="10"/>
  <c r="AD231" i="1"/>
  <c r="AE231" i="1"/>
  <c r="D221" i="10"/>
  <c r="L221" i="10"/>
  <c r="B222" i="11"/>
  <c r="C222" i="11"/>
  <c r="C355" i="1"/>
  <c r="AC355" i="1"/>
  <c r="AF356" i="1"/>
  <c r="M346" i="10"/>
  <c r="G222" i="10"/>
  <c r="D222" i="11"/>
  <c r="B222" i="10"/>
  <c r="C356" i="1"/>
  <c r="AC356" i="1"/>
  <c r="F222" i="10"/>
  <c r="AG232" i="1"/>
  <c r="AH232" i="1"/>
  <c r="H222" i="10"/>
  <c r="AF357" i="1"/>
  <c r="C222" i="10"/>
  <c r="K222" i="10"/>
  <c r="M347" i="10"/>
  <c r="J222" i="10"/>
  <c r="B223" i="11"/>
  <c r="C223" i="11"/>
  <c r="C357" i="1"/>
  <c r="AC357" i="1"/>
  <c r="F223" i="10"/>
  <c r="AD232" i="1"/>
  <c r="AE232" i="1"/>
  <c r="D222" i="10"/>
  <c r="L222" i="10"/>
  <c r="G223" i="10"/>
  <c r="D223" i="11"/>
  <c r="AD233" i="1"/>
  <c r="AE233" i="1"/>
  <c r="D223" i="10"/>
  <c r="C223" i="10"/>
  <c r="K223" i="10"/>
  <c r="C224" i="11"/>
  <c r="AF358" i="1"/>
  <c r="M348" i="10"/>
  <c r="B223" i="10"/>
  <c r="J223" i="10"/>
  <c r="AG233" i="1"/>
  <c r="AH233" i="1"/>
  <c r="H223" i="10"/>
  <c r="L223" i="10"/>
  <c r="D224" i="11"/>
  <c r="C358" i="1"/>
  <c r="AC358" i="1"/>
  <c r="AF359" i="1"/>
  <c r="M349" i="10"/>
  <c r="G224" i="10"/>
  <c r="H224" i="10"/>
  <c r="B224" i="11"/>
  <c r="C359" i="1"/>
  <c r="AC359" i="1"/>
  <c r="F224" i="10"/>
  <c r="C360" i="1"/>
  <c r="AC360" i="1"/>
  <c r="AF360" i="1"/>
  <c r="AG234" i="1"/>
  <c r="AH234" i="1"/>
  <c r="M350" i="10"/>
  <c r="C224" i="10"/>
  <c r="K224" i="10"/>
  <c r="B224" i="10"/>
  <c r="J224" i="10"/>
  <c r="C225" i="11"/>
  <c r="C361" i="1"/>
  <c r="AC361" i="1"/>
  <c r="M351" i="10"/>
  <c r="B225" i="11"/>
  <c r="AF361" i="1"/>
  <c r="AD234" i="1"/>
  <c r="AE234" i="1"/>
  <c r="D224" i="10"/>
  <c r="L224" i="10"/>
  <c r="F225" i="10"/>
  <c r="G225" i="10"/>
  <c r="D225" i="11"/>
  <c r="C225" i="10"/>
  <c r="K225" i="10"/>
  <c r="M352" i="10"/>
  <c r="AG235" i="1"/>
  <c r="AH235" i="1"/>
  <c r="H225" i="10"/>
  <c r="B226" i="11"/>
  <c r="AF362" i="1"/>
  <c r="B225" i="10"/>
  <c r="J225" i="10"/>
  <c r="C362" i="1"/>
  <c r="AC362" i="1"/>
  <c r="C226" i="11"/>
  <c r="AD235" i="1"/>
  <c r="AE235" i="1"/>
  <c r="D225" i="10"/>
  <c r="L225" i="10"/>
  <c r="F226" i="10"/>
  <c r="D226" i="11"/>
  <c r="D226" i="10"/>
  <c r="C226" i="10"/>
  <c r="G226" i="10"/>
  <c r="K226" i="10"/>
  <c r="AF363" i="1"/>
  <c r="C363" i="1"/>
  <c r="AC363" i="1"/>
  <c r="M353" i="10"/>
  <c r="AD236" i="1"/>
  <c r="AE236" i="1"/>
  <c r="D227" i="11"/>
  <c r="AG236" i="1"/>
  <c r="AH236" i="1"/>
  <c r="H226" i="10"/>
  <c r="L226" i="10"/>
  <c r="C227" i="11"/>
  <c r="B226" i="10"/>
  <c r="J226" i="10"/>
  <c r="AF364" i="1"/>
  <c r="B227" i="11"/>
  <c r="C364" i="1"/>
  <c r="AC364" i="1"/>
  <c r="H227" i="10"/>
  <c r="G227" i="10"/>
  <c r="M354" i="10"/>
  <c r="B228" i="11"/>
  <c r="B227" i="10"/>
  <c r="F227" i="10"/>
  <c r="J227" i="10"/>
  <c r="AG237" i="1"/>
  <c r="AH237" i="1"/>
  <c r="AF365" i="1"/>
  <c r="C365" i="1"/>
  <c r="AC365" i="1"/>
  <c r="M355" i="10"/>
  <c r="F228" i="10"/>
  <c r="AD237" i="1"/>
  <c r="AE237" i="1"/>
  <c r="D227" i="10"/>
  <c r="L227" i="10"/>
  <c r="C227" i="10"/>
  <c r="K227" i="10"/>
  <c r="D228" i="11"/>
  <c r="AF366" i="1"/>
  <c r="C366" i="1"/>
  <c r="AC366" i="1"/>
  <c r="C228" i="11"/>
  <c r="M356" i="10"/>
  <c r="D229" i="11"/>
  <c r="G228" i="10"/>
  <c r="B228" i="10"/>
  <c r="J228" i="10"/>
  <c r="AD238" i="1"/>
  <c r="AE238" i="1"/>
  <c r="D228" i="10"/>
  <c r="AG238" i="1"/>
  <c r="AH238" i="1"/>
  <c r="H228" i="10"/>
  <c r="C228" i="10"/>
  <c r="K228" i="10"/>
  <c r="AF367" i="1"/>
  <c r="L228" i="10"/>
  <c r="B229" i="11"/>
  <c r="M357" i="10"/>
  <c r="H229" i="10"/>
  <c r="C367" i="1"/>
  <c r="AC367" i="1"/>
  <c r="C229" i="11"/>
  <c r="F229" i="10"/>
  <c r="AG239" i="1"/>
  <c r="AH239" i="1"/>
  <c r="G229" i="10"/>
  <c r="C229" i="10"/>
  <c r="K229" i="10"/>
  <c r="B229" i="10"/>
  <c r="J229" i="10"/>
  <c r="AF368" i="1"/>
  <c r="M358" i="10"/>
  <c r="C368" i="1"/>
  <c r="AC368" i="1"/>
  <c r="AD239" i="1"/>
  <c r="AE239" i="1"/>
  <c r="D229" i="10"/>
  <c r="L229" i="10"/>
  <c r="C230" i="11"/>
  <c r="B230" i="11"/>
  <c r="G230" i="10"/>
  <c r="AF369" i="1"/>
  <c r="M359" i="10"/>
  <c r="B230" i="10"/>
  <c r="F230" i="10"/>
  <c r="D230" i="11"/>
  <c r="C369" i="1"/>
  <c r="AC369" i="1"/>
  <c r="J230" i="10"/>
  <c r="B231" i="11"/>
  <c r="AG240" i="1"/>
  <c r="AH240" i="1"/>
  <c r="H230" i="10"/>
  <c r="AD240" i="1"/>
  <c r="AE240" i="1"/>
  <c r="D230" i="10"/>
  <c r="L230" i="10"/>
  <c r="C230" i="10"/>
  <c r="K230" i="10"/>
  <c r="F231" i="10"/>
  <c r="C231" i="11"/>
  <c r="D231" i="11"/>
  <c r="AF370" i="1"/>
  <c r="M360" i="10"/>
  <c r="C370" i="1"/>
  <c r="AC370" i="1"/>
  <c r="C232" i="11"/>
  <c r="B231" i="10"/>
  <c r="J231" i="10"/>
  <c r="C231" i="10"/>
  <c r="D232" i="11"/>
  <c r="G231" i="10"/>
  <c r="AG241" i="1"/>
  <c r="AH241" i="1"/>
  <c r="H231" i="10"/>
  <c r="AD241" i="1"/>
  <c r="AE241" i="1"/>
  <c r="D231" i="10"/>
  <c r="L231" i="10"/>
  <c r="AG242" i="1"/>
  <c r="AH242" i="1"/>
  <c r="H232" i="10"/>
  <c r="B232" i="11"/>
  <c r="K231" i="10"/>
  <c r="AF371" i="1"/>
  <c r="M361" i="10"/>
  <c r="C371" i="1"/>
  <c r="AC371" i="1"/>
  <c r="G232" i="10"/>
  <c r="B232" i="10"/>
  <c r="F232" i="10"/>
  <c r="J232" i="10"/>
  <c r="AF372" i="1"/>
  <c r="M362" i="10"/>
  <c r="C372" i="1"/>
  <c r="AC372" i="1"/>
  <c r="K373" i="1"/>
  <c r="D373" i="1"/>
  <c r="C233" i="11"/>
  <c r="AD242" i="1"/>
  <c r="AE242" i="1"/>
  <c r="D232" i="10"/>
  <c r="L232" i="10"/>
  <c r="B233" i="11"/>
  <c r="C232" i="10"/>
  <c r="K232" i="10"/>
  <c r="B233" i="10"/>
  <c r="G233" i="10"/>
  <c r="G374" i="1"/>
  <c r="H374" i="1"/>
  <c r="I374" i="1"/>
  <c r="J374" i="1"/>
  <c r="M374" i="1"/>
  <c r="K374" i="1"/>
  <c r="D233" i="11"/>
  <c r="C373" i="1"/>
  <c r="AC373" i="1"/>
  <c r="F233" i="10"/>
  <c r="AF373" i="1"/>
  <c r="L373" i="1"/>
  <c r="AF374" i="1"/>
  <c r="L374" i="1"/>
  <c r="AG243" i="1"/>
  <c r="AH243" i="1"/>
  <c r="H233" i="10"/>
  <c r="B234" i="11"/>
  <c r="C233" i="10"/>
  <c r="K233" i="10"/>
  <c r="J233" i="10"/>
  <c r="C374" i="1"/>
  <c r="AC374" i="1"/>
  <c r="F234" i="10"/>
  <c r="AD243" i="1"/>
  <c r="AE243" i="1"/>
  <c r="D233" i="10"/>
  <c r="L233" i="10"/>
  <c r="C234" i="11"/>
  <c r="D234" i="10"/>
  <c r="C234" i="10"/>
  <c r="G234" i="10"/>
  <c r="K234" i="10"/>
  <c r="D234" i="11"/>
  <c r="AG244" i="1"/>
  <c r="AH244" i="1"/>
  <c r="H234" i="10"/>
  <c r="C235" i="11"/>
  <c r="L234" i="10"/>
  <c r="AD244" i="1"/>
  <c r="AE244" i="1"/>
  <c r="D235" i="11"/>
  <c r="B234" i="10"/>
  <c r="J234" i="10"/>
  <c r="G235" i="10"/>
  <c r="B235" i="11"/>
  <c r="AG245" i="1"/>
  <c r="AH245" i="1"/>
  <c r="H235" i="10"/>
  <c r="F235" i="10"/>
  <c r="C235" i="10"/>
  <c r="K235" i="10"/>
  <c r="B235" i="10"/>
  <c r="J235" i="10"/>
  <c r="AD245" i="1"/>
  <c r="AE245" i="1"/>
  <c r="D235" i="10"/>
  <c r="L235" i="10"/>
  <c r="C236" i="11"/>
  <c r="B236" i="11"/>
  <c r="D236" i="11"/>
  <c r="F236" i="10"/>
  <c r="G236" i="10"/>
  <c r="B236" i="10"/>
  <c r="AG246" i="1"/>
  <c r="AH246" i="1"/>
  <c r="H236" i="10"/>
  <c r="B237" i="11"/>
  <c r="J236" i="10"/>
  <c r="AD246" i="1"/>
  <c r="AE246" i="1"/>
  <c r="D236" i="10"/>
  <c r="L236" i="10"/>
  <c r="C236" i="10"/>
  <c r="K236" i="10"/>
  <c r="F237" i="10"/>
  <c r="D237" i="11"/>
  <c r="C237" i="11"/>
  <c r="AG247" i="1"/>
  <c r="AH247" i="1"/>
  <c r="H237" i="10"/>
  <c r="G237" i="10"/>
  <c r="B237" i="10"/>
  <c r="J237" i="10"/>
  <c r="D237" i="10"/>
  <c r="L237" i="10"/>
  <c r="C237" i="10"/>
  <c r="K237" i="10"/>
  <c r="B238" i="11"/>
  <c r="D238" i="11"/>
  <c r="AD247" i="1"/>
  <c r="AE247" i="1"/>
  <c r="B238" i="10"/>
  <c r="F238" i="10"/>
  <c r="AG248" i="1"/>
  <c r="AH248" i="1"/>
  <c r="H238" i="10"/>
  <c r="C238" i="11"/>
  <c r="G238" i="10"/>
  <c r="B239" i="11"/>
  <c r="J238" i="10"/>
  <c r="C239" i="11"/>
  <c r="F239" i="10"/>
  <c r="AD248" i="1"/>
  <c r="AE248" i="1"/>
  <c r="D238" i="10"/>
  <c r="L238" i="10"/>
  <c r="C238" i="10"/>
  <c r="K238" i="10"/>
  <c r="D239" i="11"/>
  <c r="C239" i="10"/>
  <c r="G239" i="10"/>
  <c r="K239" i="10"/>
  <c r="AD249" i="1"/>
  <c r="AE249" i="1"/>
  <c r="D239" i="10"/>
  <c r="H239" i="10"/>
  <c r="L239" i="10"/>
  <c r="C240" i="11"/>
  <c r="AG249" i="1"/>
  <c r="AH249" i="1"/>
  <c r="B239" i="10"/>
  <c r="J239" i="10"/>
  <c r="D240" i="11"/>
  <c r="G240" i="10"/>
  <c r="B240" i="11"/>
  <c r="AG250" i="1"/>
  <c r="AH250" i="1"/>
  <c r="H240" i="10"/>
  <c r="F240" i="10"/>
  <c r="C240" i="10"/>
  <c r="K240" i="10"/>
  <c r="B240" i="10"/>
  <c r="J240" i="10"/>
  <c r="AD250" i="1"/>
  <c r="AE250" i="1"/>
  <c r="D240" i="10"/>
  <c r="L240" i="10"/>
  <c r="C241" i="11"/>
  <c r="B241" i="11"/>
  <c r="G241" i="10"/>
  <c r="D241" i="11"/>
  <c r="F241" i="10"/>
  <c r="B242" i="11"/>
  <c r="AG251" i="1"/>
  <c r="AH251" i="1"/>
  <c r="H241" i="10"/>
  <c r="C241" i="10"/>
  <c r="K241" i="10"/>
  <c r="B241" i="10"/>
  <c r="J241" i="10"/>
  <c r="AD251" i="1"/>
  <c r="AE251" i="1"/>
  <c r="D241" i="10"/>
  <c r="L241" i="10"/>
  <c r="F242" i="10"/>
  <c r="C242" i="11"/>
  <c r="D242" i="11"/>
  <c r="AG252" i="1"/>
  <c r="AH252" i="1"/>
  <c r="H242" i="10"/>
  <c r="B242" i="10"/>
  <c r="J242" i="10"/>
  <c r="G242" i="10"/>
  <c r="C242" i="10"/>
  <c r="B243" i="11"/>
  <c r="C243" i="11"/>
  <c r="AD252" i="1"/>
  <c r="AE252" i="1"/>
  <c r="D242" i="10"/>
  <c r="L242" i="10"/>
  <c r="K242" i="10"/>
  <c r="G243" i="10"/>
  <c r="B243" i="10"/>
  <c r="F243" i="10"/>
  <c r="J243" i="10"/>
  <c r="D243" i="11"/>
  <c r="AG253" i="1"/>
  <c r="AH253" i="1"/>
  <c r="H243" i="10"/>
  <c r="B244" i="11"/>
  <c r="C244" i="11"/>
  <c r="AD253" i="1"/>
  <c r="AE253" i="1"/>
  <c r="D243" i="10"/>
  <c r="L243" i="10"/>
  <c r="C243" i="10"/>
  <c r="K243" i="10"/>
  <c r="F244" i="10"/>
  <c r="D244" i="11"/>
  <c r="C244" i="10"/>
  <c r="G244" i="10"/>
  <c r="K244" i="10"/>
  <c r="AD254" i="1"/>
  <c r="AE254" i="1"/>
  <c r="D244" i="10"/>
  <c r="H244" i="10"/>
  <c r="L244" i="10"/>
  <c r="C245" i="11"/>
  <c r="AG254" i="1"/>
  <c r="AH254" i="1"/>
  <c r="B244" i="10"/>
  <c r="J244" i="10"/>
  <c r="D245" i="11"/>
  <c r="G245" i="10"/>
  <c r="B245" i="11"/>
  <c r="AG255" i="1"/>
  <c r="AH255" i="1"/>
  <c r="H245" i="10"/>
  <c r="F245" i="10"/>
  <c r="C245" i="10"/>
  <c r="K245" i="10"/>
  <c r="B245" i="10"/>
  <c r="J245" i="10"/>
  <c r="AD255" i="1"/>
  <c r="AE255" i="1"/>
  <c r="D245" i="10"/>
  <c r="L245" i="10"/>
  <c r="C246" i="11"/>
  <c r="B246" i="11"/>
  <c r="B246" i="10"/>
  <c r="F246" i="10"/>
  <c r="G246" i="10"/>
  <c r="D246" i="11"/>
  <c r="B247" i="11"/>
  <c r="AG256" i="1"/>
  <c r="AH256" i="1"/>
  <c r="H246" i="10"/>
  <c r="C246" i="10"/>
  <c r="K246" i="10"/>
  <c r="J246" i="10"/>
  <c r="AD256" i="1"/>
  <c r="AE256" i="1"/>
  <c r="D246" i="10"/>
  <c r="L246" i="10"/>
  <c r="C247" i="11"/>
  <c r="F247" i="10"/>
  <c r="D247" i="11"/>
  <c r="G247" i="10"/>
  <c r="D248" i="11"/>
  <c r="C247" i="10"/>
  <c r="K247" i="10"/>
  <c r="AG257" i="1"/>
  <c r="AH257" i="1"/>
  <c r="H247" i="10"/>
  <c r="B247" i="10"/>
  <c r="J247" i="10"/>
  <c r="AD257" i="1"/>
  <c r="AE257" i="1"/>
  <c r="D247" i="10"/>
  <c r="L247" i="10"/>
  <c r="H248" i="10"/>
  <c r="C248" i="11"/>
  <c r="B248" i="11"/>
  <c r="G248" i="10"/>
  <c r="B248" i="10"/>
  <c r="AG258" i="1"/>
  <c r="AH258" i="1"/>
  <c r="F248" i="10"/>
  <c r="J248" i="10"/>
  <c r="B249" i="11"/>
  <c r="AD258" i="1"/>
  <c r="AE258" i="1"/>
  <c r="D248" i="10"/>
  <c r="L248" i="10"/>
  <c r="C248" i="10"/>
  <c r="K248" i="10"/>
  <c r="D249" i="11"/>
  <c r="B249" i="10"/>
  <c r="F249" i="10"/>
  <c r="J249" i="10"/>
  <c r="C249" i="11"/>
  <c r="C250" i="11"/>
  <c r="G249" i="10"/>
  <c r="AD259" i="1"/>
  <c r="AE259" i="1"/>
  <c r="D249" i="10"/>
  <c r="B250" i="11"/>
  <c r="AG259" i="1"/>
  <c r="AH259" i="1"/>
  <c r="H249" i="10"/>
  <c r="C249" i="10"/>
  <c r="F250" i="10"/>
  <c r="D250" i="11"/>
  <c r="G250" i="10"/>
  <c r="K249" i="10"/>
  <c r="L249" i="10"/>
  <c r="C250" i="10"/>
  <c r="K250" i="10"/>
  <c r="AG260" i="1"/>
  <c r="AH260" i="1"/>
  <c r="H250" i="10"/>
  <c r="B250" i="10"/>
  <c r="J250" i="10"/>
  <c r="AD260" i="1"/>
  <c r="AE260" i="1"/>
  <c r="D250" i="10"/>
  <c r="L250" i="10"/>
  <c r="C251" i="11"/>
  <c r="B251" i="11"/>
  <c r="F251" i="10"/>
  <c r="G251" i="10"/>
  <c r="D251" i="11"/>
  <c r="B252" i="11"/>
  <c r="AG261" i="1"/>
  <c r="AH261" i="1"/>
  <c r="H251" i="10"/>
  <c r="C251" i="10"/>
  <c r="K251" i="10"/>
  <c r="B251" i="10"/>
  <c r="J251" i="10"/>
  <c r="C252" i="11"/>
  <c r="AD261" i="1"/>
  <c r="AE261" i="1"/>
  <c r="D251" i="10"/>
  <c r="L251" i="10"/>
  <c r="F252" i="10"/>
  <c r="G252" i="10"/>
  <c r="D252" i="11"/>
  <c r="B252" i="10"/>
  <c r="J252" i="10"/>
  <c r="D252" i="10"/>
  <c r="D253" i="11"/>
  <c r="AG262" i="1"/>
  <c r="AH262" i="1"/>
  <c r="H252" i="10"/>
  <c r="C252" i="10"/>
  <c r="K252" i="10"/>
  <c r="L252" i="10"/>
  <c r="AD262" i="1"/>
  <c r="AE262" i="1"/>
  <c r="H253" i="10"/>
  <c r="B253" i="11"/>
  <c r="C253" i="11"/>
  <c r="F253" i="10"/>
  <c r="G253" i="10"/>
  <c r="AG263" i="1"/>
  <c r="AH263" i="1"/>
  <c r="AD263" i="1"/>
  <c r="AE263" i="1"/>
  <c r="D253" i="10"/>
  <c r="L253" i="10"/>
  <c r="B253" i="10"/>
  <c r="J253" i="10"/>
  <c r="C254" i="11"/>
  <c r="C253" i="10"/>
  <c r="K253" i="10"/>
  <c r="B254" i="11"/>
  <c r="D254" i="11"/>
  <c r="F254" i="10"/>
  <c r="G254" i="10"/>
  <c r="AG264" i="1"/>
  <c r="AH264" i="1"/>
  <c r="H254" i="10"/>
  <c r="B255" i="11"/>
  <c r="B254" i="10"/>
  <c r="J254" i="10"/>
  <c r="F255" i="10"/>
  <c r="AD264" i="1"/>
  <c r="AE264" i="1"/>
  <c r="D254" i="10"/>
  <c r="L254" i="10"/>
  <c r="C254" i="10"/>
  <c r="K254" i="10"/>
  <c r="C255" i="11"/>
  <c r="D255" i="11"/>
  <c r="C255" i="10"/>
  <c r="B255" i="10"/>
  <c r="J255" i="10"/>
  <c r="G255" i="10"/>
  <c r="AG265" i="1"/>
  <c r="AH265" i="1"/>
  <c r="H255" i="10"/>
  <c r="AD265" i="1"/>
  <c r="AE265" i="1"/>
  <c r="D255" i="10"/>
  <c r="L255" i="10"/>
  <c r="K255" i="10"/>
  <c r="B256" i="11"/>
  <c r="C256" i="11"/>
  <c r="F256" i="10"/>
  <c r="G256" i="10"/>
  <c r="D256" i="11"/>
  <c r="B257" i="11"/>
  <c r="B256" i="10"/>
  <c r="J256" i="10"/>
  <c r="AG266" i="1"/>
  <c r="AH266" i="1"/>
  <c r="H256" i="10"/>
  <c r="AD266" i="1"/>
  <c r="AE266" i="1"/>
  <c r="D256" i="10"/>
  <c r="L256" i="10"/>
  <c r="C256" i="10"/>
  <c r="K256" i="10"/>
  <c r="F257" i="10"/>
  <c r="D257" i="11"/>
  <c r="C257" i="11"/>
  <c r="G257" i="10"/>
  <c r="AG267" i="1"/>
  <c r="AH267" i="1"/>
  <c r="H257" i="10"/>
  <c r="B257" i="10"/>
  <c r="J257" i="10"/>
  <c r="D257" i="10"/>
  <c r="C257" i="10"/>
  <c r="K257" i="10"/>
  <c r="L257" i="10"/>
  <c r="B258" i="11"/>
  <c r="D258" i="11"/>
  <c r="AD267" i="1"/>
  <c r="AE267" i="1"/>
  <c r="B258" i="10"/>
  <c r="F258" i="10"/>
  <c r="AG268" i="1"/>
  <c r="AH268" i="1"/>
  <c r="H258" i="10"/>
  <c r="C258" i="11"/>
  <c r="D258" i="10"/>
  <c r="L258" i="10"/>
  <c r="J258" i="10"/>
  <c r="G258" i="10"/>
  <c r="C258" i="10"/>
  <c r="K258" i="10"/>
  <c r="B259" i="11"/>
  <c r="D259" i="11"/>
  <c r="AD268" i="1"/>
  <c r="AE268" i="1"/>
  <c r="B259" i="10"/>
  <c r="F259" i="10"/>
  <c r="H259" i="10"/>
  <c r="C259" i="11"/>
  <c r="D259" i="10"/>
  <c r="L259" i="10"/>
  <c r="B260" i="11"/>
  <c r="G259" i="10"/>
  <c r="C259" i="10"/>
  <c r="K259" i="10"/>
  <c r="J259" i="10"/>
  <c r="AG269" i="1"/>
  <c r="AH269" i="1"/>
  <c r="AD269" i="1"/>
  <c r="AE269" i="1"/>
  <c r="C260" i="11"/>
  <c r="B260" i="10"/>
  <c r="F260" i="10"/>
  <c r="J260" i="10"/>
  <c r="D260" i="11"/>
  <c r="B261" i="11"/>
  <c r="C260" i="10"/>
  <c r="G260" i="10"/>
  <c r="K260" i="10"/>
  <c r="AG270" i="1"/>
  <c r="AH270" i="1"/>
  <c r="H260" i="10"/>
  <c r="F261" i="10"/>
  <c r="C261" i="11"/>
  <c r="AD270" i="1"/>
  <c r="AE270" i="1"/>
  <c r="D260" i="10"/>
  <c r="L260" i="10"/>
  <c r="D261" i="10"/>
  <c r="D261" i="11"/>
  <c r="G261" i="10"/>
  <c r="AG271" i="1"/>
  <c r="AH271" i="1"/>
  <c r="H261" i="10"/>
  <c r="B261" i="10"/>
  <c r="J261" i="10"/>
  <c r="D262" i="11"/>
  <c r="L261" i="10"/>
  <c r="AD271" i="1"/>
  <c r="AE271" i="1"/>
  <c r="C261" i="10"/>
  <c r="K261" i="10"/>
  <c r="H262" i="10"/>
  <c r="B262" i="11"/>
  <c r="F262" i="10"/>
  <c r="C262" i="11"/>
  <c r="D262" i="10"/>
  <c r="L262" i="10"/>
  <c r="B262" i="10"/>
  <c r="J262" i="10"/>
  <c r="G262" i="10"/>
  <c r="AG272" i="1"/>
  <c r="AH272" i="1"/>
  <c r="D263" i="11"/>
  <c r="AD272" i="1"/>
  <c r="AE272" i="1"/>
  <c r="C262" i="10"/>
  <c r="K262" i="10"/>
  <c r="B263" i="11"/>
  <c r="H263" i="10"/>
  <c r="F263" i="10"/>
  <c r="C263" i="11"/>
  <c r="C263" i="10"/>
  <c r="G263" i="10"/>
  <c r="B263" i="10"/>
  <c r="J263" i="10"/>
  <c r="AG273" i="1"/>
  <c r="AH273" i="1"/>
  <c r="C264" i="11"/>
  <c r="AD273" i="1"/>
  <c r="AE273" i="1"/>
  <c r="D263" i="10"/>
  <c r="L263" i="10"/>
  <c r="B264" i="11"/>
  <c r="K263" i="10"/>
  <c r="D264" i="11"/>
  <c r="B264" i="10"/>
  <c r="F264" i="10"/>
  <c r="J264" i="10"/>
  <c r="G264" i="10"/>
  <c r="AG274" i="1"/>
  <c r="AH274" i="1"/>
  <c r="H264" i="10"/>
  <c r="B265" i="11"/>
  <c r="C264" i="10"/>
  <c r="K264" i="10"/>
  <c r="F265" i="10"/>
  <c r="C265" i="11"/>
  <c r="AD274" i="1"/>
  <c r="AE274" i="1"/>
  <c r="D264" i="10"/>
  <c r="L264" i="10"/>
  <c r="G265" i="10"/>
  <c r="D265" i="11"/>
  <c r="C265" i="10"/>
  <c r="K265" i="10"/>
  <c r="B265" i="10"/>
  <c r="J265" i="10"/>
  <c r="D266" i="11"/>
  <c r="AD275" i="1"/>
  <c r="AE275" i="1"/>
  <c r="D265" i="10"/>
  <c r="AG275" i="1"/>
  <c r="AH275" i="1"/>
  <c r="H265" i="10"/>
  <c r="L265" i="10"/>
  <c r="H266" i="10"/>
  <c r="B266" i="11"/>
  <c r="C266" i="11"/>
  <c r="F266" i="10"/>
  <c r="G266" i="10"/>
  <c r="AG276" i="1"/>
  <c r="AH276" i="1"/>
  <c r="B267" i="11"/>
  <c r="C266" i="10"/>
  <c r="K266" i="10"/>
  <c r="B266" i="10"/>
  <c r="J266" i="10"/>
  <c r="AD276" i="1"/>
  <c r="AE276" i="1"/>
  <c r="D266" i="10"/>
  <c r="L266" i="10"/>
  <c r="F267" i="10"/>
  <c r="C267" i="11"/>
  <c r="D267" i="11"/>
  <c r="G267" i="10"/>
  <c r="D267" i="10"/>
  <c r="AG277" i="1"/>
  <c r="AH277" i="1"/>
  <c r="H267" i="10"/>
  <c r="B267" i="10"/>
  <c r="J267" i="10"/>
  <c r="L267" i="10"/>
  <c r="B268" i="11"/>
  <c r="C267" i="10"/>
  <c r="K267" i="10"/>
  <c r="AD277" i="1"/>
  <c r="AE277" i="1"/>
  <c r="D268" i="11"/>
  <c r="H268" i="10"/>
  <c r="F268" i="10"/>
  <c r="C268" i="11"/>
  <c r="G268" i="10"/>
  <c r="AD278" i="1"/>
  <c r="AE278" i="1"/>
  <c r="D268" i="10"/>
  <c r="L268" i="10"/>
  <c r="C268" i="10"/>
  <c r="K268" i="10"/>
  <c r="B268" i="10"/>
  <c r="J268" i="10"/>
  <c r="AG278" i="1"/>
  <c r="AH278" i="1"/>
  <c r="B269" i="11"/>
  <c r="D269" i="11"/>
  <c r="C269" i="11"/>
  <c r="AG279" i="1"/>
  <c r="AH279" i="1"/>
  <c r="H269" i="10"/>
  <c r="G269" i="10"/>
  <c r="B269" i="10"/>
  <c r="F269" i="10"/>
  <c r="J269" i="10"/>
  <c r="B270" i="11"/>
  <c r="C269" i="10"/>
  <c r="K269" i="10"/>
  <c r="C270" i="11"/>
  <c r="F270" i="10"/>
  <c r="AD279" i="1"/>
  <c r="AE279" i="1"/>
  <c r="D269" i="10"/>
  <c r="L269" i="10"/>
  <c r="D270" i="11"/>
  <c r="C270" i="10"/>
  <c r="G270" i="10"/>
  <c r="K270" i="10"/>
  <c r="C271" i="11"/>
  <c r="AD280" i="1"/>
  <c r="AE280" i="1"/>
  <c r="D270" i="10"/>
  <c r="H270" i="10"/>
  <c r="L270" i="10"/>
  <c r="AG280" i="1"/>
  <c r="AH280" i="1"/>
  <c r="B270" i="10"/>
  <c r="J270" i="10"/>
  <c r="B271" i="11"/>
  <c r="G271" i="10"/>
  <c r="D271" i="11"/>
  <c r="B271" i="10"/>
  <c r="F271" i="10"/>
  <c r="J271" i="10"/>
  <c r="AG281" i="1"/>
  <c r="AH281" i="1"/>
  <c r="H271" i="10"/>
  <c r="C271" i="10"/>
  <c r="K271" i="10"/>
  <c r="B272" i="11"/>
  <c r="F272" i="10"/>
  <c r="AD281" i="1"/>
  <c r="AE281" i="1"/>
  <c r="D271" i="10"/>
  <c r="L271" i="10"/>
  <c r="C272" i="11"/>
  <c r="D272" i="10"/>
  <c r="D272" i="11"/>
  <c r="G272" i="10"/>
  <c r="B272" i="10"/>
  <c r="J272" i="10"/>
  <c r="D273" i="11"/>
  <c r="AG282" i="1"/>
  <c r="AH282" i="1"/>
  <c r="H272" i="10"/>
  <c r="L272" i="10"/>
  <c r="H273" i="10"/>
  <c r="AD282" i="1"/>
  <c r="AE282" i="1"/>
  <c r="C272" i="10"/>
  <c r="K272" i="10"/>
  <c r="B273" i="11"/>
  <c r="F273" i="10"/>
  <c r="C273" i="11"/>
  <c r="B273" i="10"/>
  <c r="J273" i="10"/>
  <c r="G273" i="10"/>
  <c r="AG283" i="1"/>
  <c r="AH283" i="1"/>
  <c r="D273" i="10"/>
  <c r="L273" i="10"/>
  <c r="D274" i="11"/>
  <c r="AD283" i="1"/>
  <c r="AE283" i="1"/>
  <c r="C273" i="10"/>
  <c r="K273" i="10"/>
  <c r="C274" i="11"/>
  <c r="B274" i="11"/>
  <c r="F274" i="10"/>
  <c r="AG284" i="1"/>
  <c r="AH284" i="1"/>
  <c r="H274" i="10"/>
  <c r="G274" i="10"/>
  <c r="C274" i="10"/>
  <c r="K274" i="10"/>
  <c r="B274" i="10"/>
  <c r="J274" i="10"/>
  <c r="AD284" i="1"/>
  <c r="AE284" i="1"/>
  <c r="D274" i="10"/>
  <c r="L274" i="10"/>
  <c r="C275" i="11"/>
  <c r="B275" i="11"/>
  <c r="D275" i="11"/>
  <c r="F275" i="10"/>
  <c r="G275" i="10"/>
  <c r="AG285" i="1"/>
  <c r="AH285" i="1"/>
  <c r="H275" i="10"/>
  <c r="C275" i="10"/>
  <c r="K275" i="10"/>
  <c r="B275" i="10"/>
  <c r="J275" i="10"/>
  <c r="C276" i="11"/>
  <c r="AD285" i="1"/>
  <c r="AE285" i="1"/>
  <c r="D275" i="10"/>
  <c r="L275" i="10"/>
  <c r="B276" i="11"/>
  <c r="D276" i="11"/>
  <c r="B276" i="10"/>
  <c r="F276" i="10"/>
  <c r="J276" i="10"/>
  <c r="G276" i="10"/>
  <c r="B277" i="11"/>
  <c r="AG286" i="1"/>
  <c r="AH286" i="1"/>
  <c r="H276" i="10"/>
  <c r="C276" i="10"/>
  <c r="K276" i="10"/>
  <c r="AD286" i="1"/>
  <c r="AE286" i="1"/>
  <c r="D276" i="10"/>
  <c r="L276" i="10"/>
  <c r="C277" i="11"/>
  <c r="F277" i="10"/>
  <c r="D277" i="10"/>
  <c r="D277" i="11"/>
  <c r="G277" i="10"/>
  <c r="AD287" i="1"/>
  <c r="AE287" i="1"/>
  <c r="C277" i="10"/>
  <c r="K277" i="10"/>
  <c r="AG287" i="1"/>
  <c r="AH287" i="1"/>
  <c r="H277" i="10"/>
  <c r="D278" i="11"/>
  <c r="B277" i="10"/>
  <c r="J277" i="10"/>
  <c r="L277" i="10"/>
  <c r="B278" i="11"/>
  <c r="C278" i="11"/>
  <c r="H278" i="10"/>
  <c r="G278" i="10"/>
  <c r="F278" i="10"/>
  <c r="AG288" i="1"/>
  <c r="AH288" i="1"/>
  <c r="B278" i="10"/>
  <c r="J278" i="10"/>
  <c r="C278" i="10"/>
  <c r="K278" i="10"/>
  <c r="C279" i="11"/>
  <c r="AD288" i="1"/>
  <c r="AE288" i="1"/>
  <c r="D278" i="10"/>
  <c r="L278" i="10"/>
  <c r="B279" i="11"/>
  <c r="D279" i="11"/>
  <c r="B279" i="10"/>
  <c r="F279" i="10"/>
  <c r="J279" i="10"/>
  <c r="G279" i="10"/>
  <c r="AG289" i="1"/>
  <c r="AH289" i="1"/>
  <c r="H279" i="10"/>
  <c r="B280" i="11"/>
  <c r="C279" i="10"/>
  <c r="K279" i="10"/>
  <c r="F280" i="10"/>
  <c r="AD289" i="1"/>
  <c r="AE289" i="1"/>
  <c r="D279" i="10"/>
  <c r="L279" i="10"/>
  <c r="C280" i="11"/>
  <c r="D280" i="11"/>
  <c r="G280" i="10"/>
  <c r="C281" i="11"/>
  <c r="AD290" i="1"/>
  <c r="AE290" i="1"/>
  <c r="D280" i="10"/>
  <c r="H280" i="10"/>
  <c r="L280" i="10"/>
  <c r="C280" i="10"/>
  <c r="K280" i="10"/>
  <c r="AG290" i="1"/>
  <c r="AH290" i="1"/>
  <c r="B280" i="10"/>
  <c r="J280" i="10"/>
  <c r="D281" i="11"/>
  <c r="B281" i="11"/>
  <c r="G281" i="10"/>
  <c r="F281" i="10"/>
  <c r="B282" i="11"/>
  <c r="AG291" i="1"/>
  <c r="AH291" i="1"/>
  <c r="H281" i="10"/>
  <c r="B281" i="10"/>
  <c r="J281" i="10"/>
  <c r="F282" i="10"/>
  <c r="C282" i="11"/>
  <c r="AD291" i="1"/>
  <c r="AE291" i="1"/>
  <c r="D281" i="10"/>
  <c r="L281" i="10"/>
  <c r="C281" i="10"/>
  <c r="K281" i="10"/>
  <c r="G282" i="10"/>
  <c r="D282" i="11"/>
  <c r="B282" i="10"/>
  <c r="J282" i="10"/>
  <c r="AD292" i="1"/>
  <c r="AE292" i="1"/>
  <c r="D282" i="10"/>
  <c r="H282" i="10"/>
  <c r="L282" i="10"/>
  <c r="AG292" i="1"/>
  <c r="AH292" i="1"/>
  <c r="D283" i="11"/>
  <c r="C282" i="10"/>
  <c r="K282" i="10"/>
  <c r="B283" i="11"/>
  <c r="H283" i="10"/>
  <c r="C283" i="11"/>
  <c r="B283" i="10"/>
  <c r="F283" i="10"/>
  <c r="J283" i="10"/>
  <c r="C284" i="11"/>
  <c r="B284" i="11"/>
  <c r="AD293" i="1"/>
  <c r="AE293" i="1"/>
  <c r="D283" i="10"/>
  <c r="L283" i="10"/>
  <c r="G283" i="10"/>
  <c r="C283" i="10"/>
  <c r="K283" i="10"/>
  <c r="AG293" i="1"/>
  <c r="AH293" i="1"/>
  <c r="D284" i="11"/>
  <c r="B284" i="10"/>
  <c r="F284" i="10"/>
  <c r="J284" i="10"/>
  <c r="G284" i="10"/>
  <c r="AG294" i="1"/>
  <c r="AH294" i="1"/>
  <c r="H284" i="10"/>
  <c r="B285" i="11"/>
  <c r="C284" i="10"/>
  <c r="K284" i="10"/>
  <c r="F285" i="10"/>
  <c r="C285" i="11"/>
  <c r="AD294" i="1"/>
  <c r="AE294" i="1"/>
  <c r="D284" i="10"/>
  <c r="L284" i="10"/>
  <c r="D285" i="11"/>
  <c r="G285" i="10"/>
  <c r="AD295" i="1"/>
  <c r="AE295" i="1"/>
  <c r="D285" i="10"/>
  <c r="AG295" i="1"/>
  <c r="AH295" i="1"/>
  <c r="H285" i="10"/>
  <c r="B285" i="10"/>
  <c r="J285" i="10"/>
  <c r="B286" i="11"/>
  <c r="L285" i="10"/>
  <c r="D286" i="11"/>
  <c r="C285" i="10"/>
  <c r="K285" i="10"/>
  <c r="B286" i="10"/>
  <c r="F286" i="10"/>
  <c r="J286" i="10"/>
  <c r="C286" i="11"/>
  <c r="H286" i="10"/>
  <c r="D286" i="10"/>
  <c r="L286" i="10"/>
  <c r="G286" i="10"/>
  <c r="B287" i="11"/>
  <c r="AG296" i="1"/>
  <c r="AH296" i="1"/>
  <c r="F287" i="10"/>
  <c r="C286" i="10"/>
  <c r="K286" i="10"/>
  <c r="D287" i="11"/>
  <c r="C287" i="11"/>
  <c r="B287" i="10"/>
  <c r="J287" i="10"/>
  <c r="AD296" i="1"/>
  <c r="AE296" i="1"/>
  <c r="C288" i="11"/>
  <c r="D288" i="11"/>
  <c r="G287" i="10"/>
  <c r="AD297" i="1"/>
  <c r="AE297" i="1"/>
  <c r="D287" i="10"/>
  <c r="AG297" i="1"/>
  <c r="AH297" i="1"/>
  <c r="H287" i="10"/>
  <c r="B288" i="11"/>
  <c r="C287" i="10"/>
  <c r="K287" i="10"/>
  <c r="AG298" i="1"/>
  <c r="AH298" i="1"/>
  <c r="H288" i="10"/>
  <c r="L287" i="10"/>
  <c r="F288" i="10"/>
  <c r="B288" i="10"/>
  <c r="G288" i="10"/>
  <c r="B289" i="11"/>
  <c r="C288" i="10"/>
  <c r="K288" i="10"/>
  <c r="J288" i="10"/>
  <c r="C289" i="11"/>
  <c r="AD298" i="1"/>
  <c r="AE298" i="1"/>
  <c r="D288" i="10"/>
  <c r="L288" i="10"/>
  <c r="F289" i="10"/>
  <c r="D289" i="11"/>
  <c r="G289" i="10"/>
  <c r="AD299" i="1"/>
  <c r="AE299" i="1"/>
  <c r="D289" i="10"/>
  <c r="AG299" i="1"/>
  <c r="AH299" i="1"/>
  <c r="H289" i="10"/>
  <c r="B289" i="10"/>
  <c r="J289" i="10"/>
  <c r="B290" i="11"/>
  <c r="L289" i="10"/>
  <c r="D290" i="11"/>
  <c r="C289" i="10"/>
  <c r="K289" i="10"/>
  <c r="B290" i="10"/>
  <c r="F290" i="10"/>
  <c r="J290" i="10"/>
  <c r="C290" i="11"/>
  <c r="H290" i="10"/>
  <c r="G290" i="10"/>
  <c r="AD300" i="1"/>
  <c r="AE300" i="1"/>
  <c r="D290" i="10"/>
  <c r="L290" i="10"/>
  <c r="B291" i="11"/>
  <c r="AG300" i="1"/>
  <c r="AH300" i="1"/>
  <c r="C291" i="11"/>
  <c r="F291" i="10"/>
  <c r="C290" i="10"/>
  <c r="K290" i="10"/>
  <c r="D291" i="11"/>
  <c r="B292" i="11"/>
  <c r="AG301" i="1"/>
  <c r="AH301" i="1"/>
  <c r="H291" i="10"/>
  <c r="G291" i="10"/>
  <c r="C291" i="10"/>
  <c r="K291" i="10"/>
  <c r="B291" i="10"/>
  <c r="J291" i="10"/>
  <c r="C292" i="11"/>
  <c r="AD301" i="1"/>
  <c r="AE301" i="1"/>
  <c r="D291" i="10"/>
  <c r="L291" i="10"/>
  <c r="F292" i="10"/>
  <c r="G292" i="10"/>
  <c r="D292" i="11"/>
  <c r="C292" i="10"/>
  <c r="K292" i="10"/>
  <c r="D293" i="11"/>
  <c r="B292" i="10"/>
  <c r="J292" i="10"/>
  <c r="AD302" i="1"/>
  <c r="AE302" i="1"/>
  <c r="D292" i="10"/>
  <c r="AG302" i="1"/>
  <c r="AH302" i="1"/>
  <c r="H292" i="10"/>
  <c r="H293" i="10"/>
  <c r="L292" i="10"/>
  <c r="C293" i="11"/>
  <c r="B293" i="11"/>
  <c r="G293" i="10"/>
  <c r="F293" i="10"/>
  <c r="AG303" i="1"/>
  <c r="AH303" i="1"/>
  <c r="B293" i="10"/>
  <c r="J293" i="10"/>
  <c r="B294" i="11"/>
  <c r="AD303" i="1"/>
  <c r="AE303" i="1"/>
  <c r="D293" i="10"/>
  <c r="L293" i="10"/>
  <c r="C293" i="10"/>
  <c r="K293" i="10"/>
  <c r="D294" i="11"/>
  <c r="B294" i="10"/>
  <c r="F294" i="10"/>
  <c r="J294" i="10"/>
  <c r="C294" i="11"/>
  <c r="B295" i="11"/>
  <c r="G294" i="10"/>
  <c r="C295" i="11"/>
  <c r="AG304" i="1"/>
  <c r="AH304" i="1"/>
  <c r="H294" i="10"/>
  <c r="AD304" i="1"/>
  <c r="AE304" i="1"/>
  <c r="D294" i="10"/>
  <c r="L294" i="10"/>
  <c r="C294" i="10"/>
  <c r="D295" i="11"/>
  <c r="B295" i="10"/>
  <c r="F295" i="10"/>
  <c r="J295" i="10"/>
  <c r="K294" i="10"/>
  <c r="G295" i="10"/>
  <c r="B296" i="11"/>
  <c r="AG305" i="1"/>
  <c r="AH305" i="1"/>
  <c r="H295" i="10"/>
  <c r="C295" i="10"/>
  <c r="K295" i="10"/>
  <c r="AD305" i="1"/>
  <c r="AE305" i="1"/>
  <c r="D295" i="10"/>
  <c r="L295" i="10"/>
  <c r="F296" i="10"/>
  <c r="C296" i="11"/>
  <c r="D296" i="11"/>
  <c r="AG306" i="1"/>
  <c r="AH306" i="1"/>
  <c r="H296" i="10"/>
  <c r="G296" i="10"/>
  <c r="B296" i="10"/>
  <c r="J296" i="10"/>
  <c r="C296" i="10"/>
  <c r="B297" i="11"/>
  <c r="AD306" i="1"/>
  <c r="AE306" i="1"/>
  <c r="D296" i="10"/>
  <c r="L296" i="10"/>
  <c r="C297" i="11"/>
  <c r="K296" i="10"/>
  <c r="D297" i="11"/>
  <c r="B297" i="10"/>
  <c r="F297" i="10"/>
  <c r="J297" i="10"/>
  <c r="G297" i="10"/>
  <c r="B298" i="11"/>
  <c r="AG307" i="1"/>
  <c r="AH307" i="1"/>
  <c r="H297" i="10"/>
  <c r="C297" i="10"/>
  <c r="K297" i="10"/>
  <c r="C298" i="11"/>
  <c r="AD307" i="1"/>
  <c r="AE307" i="1"/>
  <c r="D297" i="10"/>
  <c r="L297" i="10"/>
  <c r="F298" i="10"/>
  <c r="D298" i="11"/>
  <c r="G298" i="10"/>
  <c r="C298" i="10"/>
  <c r="C299" i="11"/>
  <c r="K298" i="10"/>
  <c r="AG308" i="1"/>
  <c r="AH308" i="1"/>
  <c r="H298" i="10"/>
  <c r="AD308" i="1"/>
  <c r="AE308" i="1"/>
  <c r="D298" i="10"/>
  <c r="B298" i="10"/>
  <c r="J298" i="10"/>
  <c r="B299" i="11"/>
  <c r="L298" i="10"/>
  <c r="D299" i="11"/>
  <c r="G299" i="10"/>
  <c r="B299" i="10"/>
  <c r="F299" i="10"/>
  <c r="AG309" i="1"/>
  <c r="AH309" i="1"/>
  <c r="H299" i="10"/>
  <c r="J299" i="10"/>
  <c r="B300" i="11"/>
  <c r="F300" i="10"/>
  <c r="C300" i="11"/>
  <c r="AD309" i="1"/>
  <c r="AE309" i="1"/>
  <c r="D299" i="10"/>
  <c r="L299" i="10"/>
  <c r="C299" i="10"/>
  <c r="K299" i="10"/>
  <c r="G300" i="10"/>
  <c r="D300" i="11"/>
  <c r="D300" i="10"/>
  <c r="AG310" i="1"/>
  <c r="AH310" i="1"/>
  <c r="H300" i="10"/>
  <c r="B300" i="10"/>
  <c r="J300" i="10"/>
  <c r="D301" i="11"/>
  <c r="B301" i="11"/>
  <c r="L300" i="10"/>
  <c r="C300" i="10"/>
  <c r="K300" i="10"/>
  <c r="AD310" i="1"/>
  <c r="AE310" i="1"/>
  <c r="B302" i="11"/>
  <c r="F301" i="10"/>
  <c r="C301" i="11"/>
  <c r="AG311" i="1"/>
  <c r="AH311" i="1"/>
  <c r="H301" i="10"/>
  <c r="B301" i="10"/>
  <c r="J301" i="10"/>
  <c r="F302" i="10"/>
  <c r="G301" i="10"/>
  <c r="C302" i="11"/>
  <c r="C301" i="10"/>
  <c r="K301" i="10"/>
  <c r="AD311" i="1"/>
  <c r="AE311" i="1"/>
  <c r="D301" i="10"/>
  <c r="L301" i="10"/>
  <c r="G302" i="10"/>
  <c r="C302" i="10"/>
  <c r="K302" i="10"/>
  <c r="D302" i="11"/>
  <c r="B302" i="10"/>
  <c r="J302" i="10"/>
  <c r="AD312" i="1"/>
  <c r="AE312" i="1"/>
  <c r="D302" i="10"/>
  <c r="H302" i="10"/>
  <c r="L302" i="10"/>
  <c r="AG312" i="1"/>
  <c r="AH312" i="1"/>
  <c r="B303" i="11"/>
  <c r="D303" i="11"/>
  <c r="C303" i="11"/>
  <c r="AG313" i="1"/>
  <c r="AH313" i="1"/>
  <c r="H303" i="10"/>
  <c r="B303" i="10"/>
  <c r="F303" i="10"/>
  <c r="J303" i="10"/>
  <c r="G303" i="10"/>
  <c r="B304" i="11"/>
  <c r="AD313" i="1"/>
  <c r="AE313" i="1"/>
  <c r="D303" i="10"/>
  <c r="L303" i="10"/>
  <c r="C303" i="10"/>
  <c r="K303" i="10"/>
  <c r="F304" i="10"/>
  <c r="C304" i="11"/>
  <c r="D304" i="11"/>
  <c r="C304" i="10"/>
  <c r="G304" i="10"/>
  <c r="K304" i="10"/>
  <c r="AD314" i="1"/>
  <c r="AE314" i="1"/>
  <c r="D304" i="10"/>
  <c r="H304" i="10"/>
  <c r="L304" i="10"/>
  <c r="B304" i="10"/>
  <c r="J304" i="10"/>
  <c r="AG314" i="1"/>
  <c r="AH314" i="1"/>
  <c r="B305" i="11"/>
  <c r="D305" i="11"/>
  <c r="C305" i="11"/>
  <c r="G305" i="10"/>
  <c r="AG315" i="1"/>
  <c r="AH315" i="1"/>
  <c r="H305" i="10"/>
  <c r="B305" i="10"/>
  <c r="F305" i="10"/>
  <c r="J305" i="10"/>
  <c r="B306" i="11"/>
  <c r="AD315" i="1"/>
  <c r="AE315" i="1"/>
  <c r="D305" i="10"/>
  <c r="L305" i="10"/>
  <c r="F306" i="10"/>
  <c r="C305" i="10"/>
  <c r="K305" i="10"/>
  <c r="C306" i="11"/>
  <c r="C306" i="10"/>
  <c r="D306" i="11"/>
  <c r="C307" i="11"/>
  <c r="D307" i="11"/>
  <c r="AG316" i="1"/>
  <c r="AH316" i="1"/>
  <c r="H306" i="10"/>
  <c r="AD316" i="1"/>
  <c r="AE316" i="1"/>
  <c r="D306" i="10"/>
  <c r="L306" i="10"/>
  <c r="G306" i="10"/>
  <c r="K306" i="10"/>
  <c r="B306" i="10"/>
  <c r="J306" i="10"/>
  <c r="H307" i="10"/>
  <c r="G307" i="10"/>
  <c r="B307" i="11"/>
  <c r="F307" i="10"/>
  <c r="AG317" i="1"/>
  <c r="AH317" i="1"/>
  <c r="B308" i="11"/>
  <c r="C307" i="10"/>
  <c r="K307" i="10"/>
  <c r="B307" i="10"/>
  <c r="J307" i="10"/>
  <c r="AD317" i="1"/>
  <c r="AE317" i="1"/>
  <c r="D307" i="10"/>
  <c r="L307" i="10"/>
  <c r="F308" i="10"/>
  <c r="C308" i="11"/>
  <c r="D308" i="10"/>
  <c r="G308" i="10"/>
  <c r="D308" i="11"/>
  <c r="AD318" i="1"/>
  <c r="AE318" i="1"/>
  <c r="C308" i="10"/>
  <c r="K308" i="10"/>
  <c r="AG318" i="1"/>
  <c r="AH318" i="1"/>
  <c r="H308" i="10"/>
  <c r="L308" i="10"/>
  <c r="B308" i="10"/>
  <c r="J308" i="10"/>
  <c r="D309" i="11"/>
  <c r="B309" i="11"/>
  <c r="AG319" i="1"/>
  <c r="AH319" i="1"/>
  <c r="H309" i="10"/>
  <c r="C309" i="11"/>
  <c r="B309" i="10"/>
  <c r="F309" i="10"/>
  <c r="G309" i="10"/>
  <c r="J309" i="10"/>
  <c r="B310" i="11"/>
  <c r="AD319" i="1"/>
  <c r="AE319" i="1"/>
  <c r="D309" i="10"/>
  <c r="L309" i="10"/>
  <c r="C309" i="10"/>
  <c r="K309" i="10"/>
  <c r="D310" i="11"/>
  <c r="B310" i="10"/>
  <c r="F310" i="10"/>
  <c r="J310" i="10"/>
  <c r="C310" i="11"/>
  <c r="C311" i="11"/>
  <c r="G310" i="10"/>
  <c r="B311" i="11"/>
  <c r="AD320" i="1"/>
  <c r="AE320" i="1"/>
  <c r="D310" i="10"/>
  <c r="AG320" i="1"/>
  <c r="AH320" i="1"/>
  <c r="H310" i="10"/>
  <c r="C310" i="10"/>
  <c r="L310" i="10"/>
  <c r="D311" i="11"/>
  <c r="F311" i="10"/>
  <c r="K310" i="10"/>
  <c r="G311" i="10"/>
  <c r="B311" i="10"/>
  <c r="J311" i="10"/>
  <c r="AG321" i="1"/>
  <c r="AH321" i="1"/>
  <c r="H311" i="10"/>
  <c r="C311" i="10"/>
  <c r="K311" i="10"/>
  <c r="B312" i="11"/>
  <c r="C312" i="11"/>
  <c r="AD321" i="1"/>
  <c r="AE321" i="1"/>
  <c r="D311" i="10"/>
  <c r="L311" i="10"/>
  <c r="F312" i="10"/>
  <c r="D312" i="11"/>
  <c r="G312" i="10"/>
  <c r="D312" i="10"/>
  <c r="AG322" i="1"/>
  <c r="AH322" i="1"/>
  <c r="H312" i="10"/>
  <c r="B312" i="10"/>
  <c r="J312" i="10"/>
  <c r="B313" i="11"/>
  <c r="D313" i="11"/>
  <c r="L312" i="10"/>
  <c r="C312" i="10"/>
  <c r="K312" i="10"/>
  <c r="AD322" i="1"/>
  <c r="AE322" i="1"/>
  <c r="B313" i="10"/>
  <c r="AG323" i="1"/>
  <c r="AH323" i="1"/>
  <c r="H313" i="10"/>
  <c r="C313" i="11"/>
  <c r="F313" i="10"/>
  <c r="D313" i="10"/>
  <c r="L313" i="10"/>
  <c r="B314" i="11"/>
  <c r="J313" i="10"/>
  <c r="G313" i="10"/>
  <c r="C314" i="11"/>
  <c r="F314" i="10"/>
  <c r="D314" i="11"/>
  <c r="C313" i="10"/>
  <c r="K313" i="10"/>
  <c r="AD323" i="1"/>
  <c r="AE323" i="1"/>
  <c r="B315" i="11"/>
  <c r="C314" i="10"/>
  <c r="G314" i="10"/>
  <c r="K314" i="10"/>
  <c r="B314" i="10"/>
  <c r="J314" i="10"/>
  <c r="AG324" i="1"/>
  <c r="AH324" i="1"/>
  <c r="H314" i="10"/>
  <c r="AD324" i="1"/>
  <c r="AE324" i="1"/>
  <c r="D314" i="10"/>
  <c r="L314" i="10"/>
  <c r="C315" i="11"/>
  <c r="F315" i="10"/>
  <c r="G315" i="10"/>
  <c r="D315" i="11"/>
  <c r="D315" i="10"/>
  <c r="H315" i="10"/>
  <c r="L315" i="10"/>
  <c r="B315" i="10"/>
  <c r="J315" i="10"/>
  <c r="AG325" i="1"/>
  <c r="AH325" i="1"/>
  <c r="D316" i="11"/>
  <c r="B316" i="11"/>
  <c r="C315" i="10"/>
  <c r="K315" i="10"/>
  <c r="AD325" i="1"/>
  <c r="AE325" i="1"/>
  <c r="B317" i="11"/>
  <c r="F316" i="10"/>
  <c r="AG326" i="1"/>
  <c r="AH326" i="1"/>
  <c r="H316" i="10"/>
  <c r="C316" i="11"/>
  <c r="B316" i="10"/>
  <c r="J316" i="10"/>
  <c r="F317" i="10"/>
  <c r="G316" i="10"/>
  <c r="AD326" i="1"/>
  <c r="AE326" i="1"/>
  <c r="D316" i="10"/>
  <c r="L316" i="10"/>
  <c r="C316" i="10"/>
  <c r="K316" i="10"/>
  <c r="D317" i="11"/>
  <c r="C317" i="10"/>
  <c r="C317" i="11"/>
  <c r="C318" i="11"/>
  <c r="AG327" i="1"/>
  <c r="AH327" i="1"/>
  <c r="H317" i="10"/>
  <c r="G317" i="10"/>
  <c r="K317" i="10"/>
  <c r="AD327" i="1"/>
  <c r="AE327" i="1"/>
  <c r="D317" i="10"/>
  <c r="B317" i="10"/>
  <c r="J317" i="10"/>
  <c r="B318" i="11"/>
  <c r="L317" i="10"/>
  <c r="D318" i="11"/>
  <c r="G318" i="10"/>
  <c r="B318" i="10"/>
  <c r="F318" i="10"/>
  <c r="AG328" i="1"/>
  <c r="AH328" i="1"/>
  <c r="H318" i="10"/>
  <c r="J318" i="10"/>
  <c r="B319" i="11"/>
  <c r="F319" i="10"/>
  <c r="AD328" i="1"/>
  <c r="AE328" i="1"/>
  <c r="D318" i="10"/>
  <c r="L318" i="10"/>
  <c r="C318" i="10"/>
  <c r="K318" i="10"/>
  <c r="C319" i="11"/>
  <c r="D319" i="11"/>
  <c r="G319" i="10"/>
  <c r="AG329" i="1"/>
  <c r="AH329" i="1"/>
  <c r="H319" i="10"/>
  <c r="AD329" i="1"/>
  <c r="AE329" i="1"/>
  <c r="D319" i="10"/>
  <c r="L319" i="10"/>
  <c r="B319" i="10"/>
  <c r="J319" i="10"/>
  <c r="C319" i="10"/>
  <c r="K319" i="10"/>
  <c r="B320" i="11"/>
  <c r="C320" i="11"/>
  <c r="D320" i="11"/>
  <c r="G320" i="10"/>
  <c r="B320" i="10"/>
  <c r="F320" i="10"/>
  <c r="J320" i="10"/>
  <c r="AG330" i="1"/>
  <c r="AH330" i="1"/>
  <c r="H320" i="10"/>
  <c r="C320" i="10"/>
  <c r="K320" i="10"/>
  <c r="B321" i="11"/>
  <c r="F321" i="10"/>
  <c r="AD330" i="1"/>
  <c r="AE330" i="1"/>
  <c r="D320" i="10"/>
  <c r="L320" i="10"/>
  <c r="C321" i="11"/>
  <c r="D321" i="10"/>
  <c r="D321" i="11"/>
  <c r="G321" i="10"/>
  <c r="C322" i="11"/>
  <c r="D322" i="11"/>
  <c r="AG331" i="1"/>
  <c r="AH331" i="1"/>
  <c r="H321" i="10"/>
  <c r="B321" i="10"/>
  <c r="J321" i="10"/>
  <c r="L321" i="10"/>
  <c r="C321" i="10"/>
  <c r="K321" i="10"/>
  <c r="AD331" i="1"/>
  <c r="AE331" i="1"/>
  <c r="B322" i="11"/>
  <c r="AG332" i="1"/>
  <c r="AH332" i="1"/>
  <c r="H322" i="10"/>
  <c r="G322" i="10"/>
  <c r="F322" i="10"/>
  <c r="C322" i="10"/>
  <c r="K322" i="10"/>
  <c r="B322" i="10"/>
  <c r="J322" i="10"/>
  <c r="AD332" i="1"/>
  <c r="AE332" i="1"/>
  <c r="D322" i="10"/>
  <c r="L322" i="10"/>
  <c r="C323" i="11"/>
  <c r="B323" i="11"/>
  <c r="G323" i="10"/>
  <c r="D323" i="11"/>
  <c r="F323" i="10"/>
  <c r="B323" i="10"/>
  <c r="J323" i="10"/>
  <c r="B324" i="11"/>
  <c r="AG333" i="1"/>
  <c r="AH333" i="1"/>
  <c r="H323" i="10"/>
  <c r="F324" i="10"/>
  <c r="AD333" i="1"/>
  <c r="AE333" i="1"/>
  <c r="D323" i="10"/>
  <c r="L323" i="10"/>
  <c r="C323" i="10"/>
  <c r="K323" i="10"/>
  <c r="D324" i="11"/>
  <c r="C324" i="11"/>
  <c r="G324" i="10"/>
  <c r="B324" i="10"/>
  <c r="J324" i="10"/>
  <c r="D324" i="10"/>
  <c r="H324" i="10"/>
  <c r="L324" i="10"/>
  <c r="AG334" i="1"/>
  <c r="AH334" i="1"/>
  <c r="C325" i="11"/>
  <c r="AD334" i="1"/>
  <c r="AE334" i="1"/>
  <c r="D325" i="11"/>
  <c r="C324" i="10"/>
  <c r="K324" i="10"/>
  <c r="B325" i="11"/>
  <c r="B325" i="10"/>
  <c r="F325" i="10"/>
  <c r="G325" i="10"/>
  <c r="AG335" i="1"/>
  <c r="AH335" i="1"/>
  <c r="H325" i="10"/>
  <c r="B326" i="11"/>
  <c r="C325" i="10"/>
  <c r="K325" i="10"/>
  <c r="J325" i="10"/>
  <c r="C326" i="11"/>
  <c r="F326" i="10"/>
  <c r="AD335" i="1"/>
  <c r="AE335" i="1"/>
  <c r="D325" i="10"/>
  <c r="L325" i="10"/>
  <c r="D326" i="11"/>
  <c r="G326" i="10"/>
  <c r="B326" i="10"/>
  <c r="J326" i="10"/>
  <c r="D327" i="11"/>
  <c r="AG336" i="1"/>
  <c r="AH336" i="1"/>
  <c r="H326" i="10"/>
  <c r="AD336" i="1"/>
  <c r="AE336" i="1"/>
  <c r="D326" i="10"/>
  <c r="L326" i="10"/>
  <c r="H327" i="10"/>
  <c r="B327" i="11"/>
  <c r="C326" i="10"/>
  <c r="K326" i="10"/>
  <c r="F327" i="10"/>
  <c r="C327" i="11"/>
  <c r="B328" i="11"/>
  <c r="G327" i="10"/>
  <c r="AG337" i="1"/>
  <c r="AH337" i="1"/>
  <c r="C327" i="10"/>
  <c r="B327" i="10"/>
  <c r="J327" i="10"/>
  <c r="C328" i="11"/>
  <c r="AD337" i="1"/>
  <c r="AE337" i="1"/>
  <c r="D327" i="10"/>
  <c r="L327" i="10"/>
  <c r="F328" i="10"/>
  <c r="K327" i="10"/>
  <c r="G328" i="10"/>
  <c r="D328" i="11"/>
  <c r="B328" i="10"/>
  <c r="J328" i="10"/>
  <c r="D329" i="11"/>
  <c r="D328" i="10"/>
  <c r="AG338" i="1"/>
  <c r="AH338" i="1"/>
  <c r="H328" i="10"/>
  <c r="H329" i="10"/>
  <c r="C328" i="10"/>
  <c r="K328" i="10"/>
  <c r="L328" i="10"/>
  <c r="B329" i="11"/>
  <c r="AD338" i="1"/>
  <c r="AE338" i="1"/>
  <c r="F329" i="10"/>
  <c r="C329" i="11"/>
  <c r="B329" i="10"/>
  <c r="J329" i="10"/>
  <c r="G329" i="10"/>
  <c r="AG339" i="1"/>
  <c r="AH339" i="1"/>
  <c r="D329" i="10"/>
  <c r="L329" i="10"/>
  <c r="C330" i="11"/>
  <c r="D330" i="11"/>
  <c r="AD339" i="1"/>
  <c r="AE339" i="1"/>
  <c r="C329" i="10"/>
  <c r="K329" i="10"/>
  <c r="B330" i="11"/>
  <c r="AG340" i="1"/>
  <c r="AH340" i="1"/>
  <c r="H330" i="10"/>
  <c r="F330" i="10"/>
  <c r="B330" i="10"/>
  <c r="J330" i="10"/>
  <c r="G330" i="10"/>
  <c r="B331" i="11"/>
  <c r="AD340" i="1"/>
  <c r="AE340" i="1"/>
  <c r="D330" i="10"/>
  <c r="L330" i="10"/>
  <c r="C330" i="10"/>
  <c r="K330" i="10"/>
  <c r="C331" i="11"/>
  <c r="B331" i="10"/>
  <c r="F331" i="10"/>
  <c r="J331" i="10"/>
  <c r="D331" i="11"/>
  <c r="B332" i="11"/>
  <c r="AG341" i="1"/>
  <c r="AH341" i="1"/>
  <c r="H331" i="10"/>
  <c r="G331" i="10"/>
  <c r="C331" i="10"/>
  <c r="K331" i="10"/>
  <c r="AD341" i="1"/>
  <c r="AE341" i="1"/>
  <c r="D331" i="10"/>
  <c r="L331" i="10"/>
  <c r="F332" i="10"/>
  <c r="D332" i="11"/>
  <c r="C332" i="11"/>
  <c r="AG342" i="1"/>
  <c r="AH342" i="1"/>
  <c r="H332" i="10"/>
  <c r="B332" i="10"/>
  <c r="J332" i="10"/>
  <c r="AD342" i="1"/>
  <c r="AE342" i="1"/>
  <c r="D333" i="11"/>
  <c r="G332" i="10"/>
  <c r="D332" i="10"/>
  <c r="L332" i="10"/>
  <c r="C332" i="10"/>
  <c r="K332" i="10"/>
  <c r="B333" i="11"/>
  <c r="H333" i="10"/>
  <c r="F333" i="10"/>
  <c r="C333" i="11"/>
  <c r="B333" i="10"/>
  <c r="J333" i="10"/>
  <c r="C333" i="10"/>
  <c r="G333" i="10"/>
  <c r="AG343" i="1"/>
  <c r="AH343" i="1"/>
  <c r="AD343" i="1"/>
  <c r="AE343" i="1"/>
  <c r="D333" i="10"/>
  <c r="L333" i="10"/>
  <c r="C334" i="11"/>
  <c r="B334" i="11"/>
  <c r="K333" i="10"/>
  <c r="G334" i="10"/>
  <c r="B334" i="10"/>
  <c r="F334" i="10"/>
  <c r="J334" i="10"/>
  <c r="D334" i="11"/>
  <c r="B335" i="11"/>
  <c r="C334" i="10"/>
  <c r="K334" i="10"/>
  <c r="AG344" i="1"/>
  <c r="AH344" i="1"/>
  <c r="H334" i="10"/>
  <c r="C335" i="11"/>
  <c r="F335" i="10"/>
  <c r="AD344" i="1"/>
  <c r="AE344" i="1"/>
  <c r="D334" i="10"/>
  <c r="L334" i="10"/>
  <c r="D335" i="11"/>
  <c r="C335" i="10"/>
  <c r="G335" i="10"/>
  <c r="K335" i="10"/>
  <c r="AD345" i="1"/>
  <c r="AE345" i="1"/>
  <c r="D335" i="10"/>
  <c r="H335" i="10"/>
  <c r="L335" i="10"/>
  <c r="C336" i="11"/>
  <c r="AG345" i="1"/>
  <c r="AH345" i="1"/>
  <c r="B335" i="10"/>
  <c r="J335" i="10"/>
  <c r="G336" i="10"/>
  <c r="D336" i="11"/>
  <c r="B336" i="11"/>
  <c r="F336" i="10"/>
  <c r="AG346" i="1"/>
  <c r="AH346" i="1"/>
  <c r="H336" i="10"/>
  <c r="B336" i="10"/>
  <c r="J336" i="10"/>
  <c r="B337" i="11"/>
  <c r="C336" i="10"/>
  <c r="K336" i="10"/>
  <c r="C337" i="11"/>
  <c r="F337" i="10"/>
  <c r="AD346" i="1"/>
  <c r="AE346" i="1"/>
  <c r="D336" i="10"/>
  <c r="L336" i="10"/>
  <c r="D337" i="11"/>
  <c r="G337" i="10"/>
  <c r="AG347" i="1"/>
  <c r="AH347" i="1"/>
  <c r="H337" i="10"/>
  <c r="AD347" i="1"/>
  <c r="AE347" i="1"/>
  <c r="D337" i="10"/>
  <c r="L337" i="10"/>
  <c r="D338" i="11"/>
  <c r="B337" i="10"/>
  <c r="J337" i="10"/>
  <c r="C337" i="10"/>
  <c r="K337" i="10"/>
  <c r="C338" i="11"/>
  <c r="H338" i="10"/>
  <c r="B338" i="11"/>
  <c r="F338" i="10"/>
  <c r="AG348" i="1"/>
  <c r="AH348" i="1"/>
  <c r="G338" i="10"/>
  <c r="B338" i="10"/>
  <c r="J338" i="10"/>
  <c r="C338" i="10"/>
  <c r="K338" i="10"/>
  <c r="C339" i="11"/>
  <c r="B339" i="11"/>
  <c r="AD348" i="1"/>
  <c r="AE348" i="1"/>
  <c r="D338" i="10"/>
  <c r="L338" i="10"/>
  <c r="F339" i="10"/>
  <c r="D339" i="11"/>
  <c r="G339" i="10"/>
  <c r="AG349" i="1"/>
  <c r="AH349" i="1"/>
  <c r="H339" i="10"/>
  <c r="B339" i="10"/>
  <c r="J339" i="10"/>
  <c r="C340" i="11"/>
  <c r="AD349" i="1"/>
  <c r="AE349" i="1"/>
  <c r="D339" i="10"/>
  <c r="L339" i="10"/>
  <c r="C339" i="10"/>
  <c r="K339" i="10"/>
  <c r="B340" i="11"/>
  <c r="D340" i="11"/>
  <c r="B340" i="10"/>
  <c r="F340" i="10"/>
  <c r="J340" i="10"/>
  <c r="G340" i="10"/>
  <c r="B341" i="11"/>
  <c r="AG350" i="1"/>
  <c r="AH350" i="1"/>
  <c r="H340" i="10"/>
  <c r="C340" i="10"/>
  <c r="K340" i="10"/>
  <c r="AD350" i="1"/>
  <c r="AE350" i="1"/>
  <c r="D340" i="10"/>
  <c r="L340" i="10"/>
  <c r="C341" i="11"/>
  <c r="F341" i="10"/>
  <c r="D341" i="10"/>
  <c r="G341" i="10"/>
  <c r="C341" i="10"/>
  <c r="K341" i="10"/>
  <c r="AD351" i="1"/>
  <c r="AE351" i="1"/>
  <c r="D341" i="11"/>
  <c r="AG351" i="1"/>
  <c r="AH351" i="1"/>
  <c r="H341" i="10"/>
  <c r="C342" i="11"/>
  <c r="D342" i="11"/>
  <c r="L341" i="10"/>
  <c r="B341" i="10"/>
  <c r="J341" i="10"/>
  <c r="B342" i="11"/>
  <c r="G342" i="10"/>
  <c r="AG352" i="1"/>
  <c r="AH352" i="1"/>
  <c r="H342" i="10"/>
  <c r="B342" i="10"/>
  <c r="F342" i="10"/>
  <c r="B343" i="11"/>
  <c r="J342" i="10"/>
  <c r="C343" i="11"/>
  <c r="AD352" i="1"/>
  <c r="AE352" i="1"/>
  <c r="D342" i="10"/>
  <c r="L342" i="10"/>
  <c r="C342" i="10"/>
  <c r="K342" i="10"/>
  <c r="F343" i="10"/>
  <c r="D343" i="11"/>
  <c r="G343" i="10"/>
  <c r="B343" i="10"/>
  <c r="J343" i="10"/>
  <c r="D344" i="11"/>
  <c r="AG353" i="1"/>
  <c r="AH353" i="1"/>
  <c r="H343" i="10"/>
  <c r="AD353" i="1"/>
  <c r="AE353" i="1"/>
  <c r="D343" i="10"/>
  <c r="L343" i="10"/>
  <c r="C343" i="10"/>
  <c r="K343" i="10"/>
  <c r="H344" i="10"/>
  <c r="B344" i="11"/>
  <c r="F344" i="10"/>
  <c r="C344" i="11"/>
  <c r="G344" i="10"/>
  <c r="AG354" i="1"/>
  <c r="AH354" i="1"/>
  <c r="D344" i="10"/>
  <c r="L344" i="10"/>
  <c r="B344" i="10"/>
  <c r="J344" i="10"/>
  <c r="D345" i="11"/>
  <c r="C345" i="11"/>
  <c r="AD354" i="1"/>
  <c r="AE354" i="1"/>
  <c r="C344" i="10"/>
  <c r="K344" i="10"/>
  <c r="B345" i="11"/>
  <c r="G345" i="10"/>
  <c r="F345" i="10"/>
  <c r="AG355" i="1"/>
  <c r="AH355" i="1"/>
  <c r="H345" i="10"/>
  <c r="B346" i="11"/>
  <c r="C345" i="10"/>
  <c r="K345" i="10"/>
  <c r="B345" i="10"/>
  <c r="J345" i="10"/>
  <c r="C346" i="11"/>
  <c r="AD355" i="1"/>
  <c r="AE355" i="1"/>
  <c r="D345" i="10"/>
  <c r="L345" i="10"/>
  <c r="F346" i="10"/>
  <c r="D346" i="11"/>
  <c r="G346" i="10"/>
  <c r="B346" i="10"/>
  <c r="J346" i="10"/>
  <c r="AG356" i="1"/>
  <c r="AH356" i="1"/>
  <c r="H346" i="10"/>
  <c r="AD356" i="1"/>
  <c r="AE356" i="1"/>
  <c r="D346" i="10"/>
  <c r="D347" i="11"/>
  <c r="C346" i="10"/>
  <c r="K346" i="10"/>
  <c r="L346" i="10"/>
  <c r="B347" i="11"/>
  <c r="F347" i="10"/>
  <c r="C347" i="11"/>
  <c r="AG357" i="1"/>
  <c r="AH357" i="1"/>
  <c r="H347" i="10"/>
  <c r="AD357" i="1"/>
  <c r="AE357" i="1"/>
  <c r="D347" i="10"/>
  <c r="L347" i="10"/>
  <c r="C348" i="11"/>
  <c r="C347" i="10"/>
  <c r="B347" i="10"/>
  <c r="J347" i="10"/>
  <c r="G347" i="10"/>
  <c r="G348" i="10"/>
  <c r="K347" i="10"/>
  <c r="D348" i="11"/>
  <c r="B348" i="11"/>
  <c r="AG358" i="1"/>
  <c r="AH358" i="1"/>
  <c r="H348" i="10"/>
  <c r="B348" i="10"/>
  <c r="F348" i="10"/>
  <c r="J348" i="10"/>
  <c r="B349" i="11"/>
  <c r="C348" i="10"/>
  <c r="K348" i="10"/>
  <c r="C349" i="11"/>
  <c r="F349" i="10"/>
  <c r="AD358" i="1"/>
  <c r="AE358" i="1"/>
  <c r="D348" i="10"/>
  <c r="L348" i="10"/>
  <c r="D349" i="11"/>
  <c r="G349" i="10"/>
  <c r="AG359" i="1"/>
  <c r="AH359" i="1"/>
  <c r="H349" i="10"/>
  <c r="D350" i="11"/>
  <c r="AD359" i="1"/>
  <c r="AE359" i="1"/>
  <c r="D349" i="10"/>
  <c r="L349" i="10"/>
  <c r="B349" i="10"/>
  <c r="J349" i="10"/>
  <c r="C349" i="10"/>
  <c r="K349" i="10"/>
  <c r="H350" i="10"/>
  <c r="B350" i="11"/>
  <c r="C350" i="11"/>
  <c r="G350" i="10"/>
  <c r="F350" i="10"/>
  <c r="AG360" i="1"/>
  <c r="AH360" i="1"/>
  <c r="C350" i="10"/>
  <c r="K350" i="10"/>
  <c r="B350" i="10"/>
  <c r="J350" i="10"/>
  <c r="C351" i="11"/>
  <c r="B351" i="11"/>
  <c r="AD360" i="1"/>
  <c r="AE360" i="1"/>
  <c r="D350" i="10"/>
  <c r="L350" i="10"/>
  <c r="G351" i="10"/>
  <c r="F351" i="10"/>
  <c r="D351" i="11"/>
  <c r="C351" i="10"/>
  <c r="K351" i="10"/>
  <c r="B352" i="11"/>
  <c r="AG361" i="1"/>
  <c r="AH361" i="1"/>
  <c r="H351" i="10"/>
  <c r="B351" i="10"/>
  <c r="J351" i="10"/>
  <c r="F352" i="10"/>
  <c r="AD361" i="1"/>
  <c r="AE361" i="1"/>
  <c r="D351" i="10"/>
  <c r="L351" i="10"/>
  <c r="C352" i="11"/>
  <c r="D352" i="11"/>
  <c r="G352" i="10"/>
  <c r="D353" i="11"/>
  <c r="B352" i="10"/>
  <c r="J352" i="10"/>
  <c r="AG362" i="1"/>
  <c r="AH362" i="1"/>
  <c r="H352" i="10"/>
  <c r="AD362" i="1"/>
  <c r="AE362" i="1"/>
  <c r="D352" i="10"/>
  <c r="L352" i="10"/>
  <c r="B353" i="11"/>
  <c r="H353" i="10"/>
  <c r="C352" i="10"/>
  <c r="K352" i="10"/>
  <c r="F353" i="10"/>
  <c r="C353" i="11"/>
  <c r="AD363" i="1"/>
  <c r="AE363" i="1"/>
  <c r="D353" i="10"/>
  <c r="L353" i="10"/>
  <c r="C353" i="10"/>
  <c r="G353" i="10"/>
  <c r="K353" i="10"/>
  <c r="B353" i="10"/>
  <c r="J353" i="10"/>
  <c r="AG363" i="1"/>
  <c r="AH363" i="1"/>
  <c r="C354" i="11"/>
  <c r="D354" i="11"/>
  <c r="B354" i="11"/>
  <c r="AG364" i="1"/>
  <c r="AH364" i="1"/>
  <c r="H354" i="10"/>
  <c r="F354" i="10"/>
  <c r="G354" i="10"/>
  <c r="B354" i="10"/>
  <c r="J354" i="10"/>
  <c r="C354" i="10"/>
  <c r="K354" i="10"/>
  <c r="C355" i="11"/>
  <c r="AD364" i="1"/>
  <c r="AE364" i="1"/>
  <c r="D354" i="10"/>
  <c r="L354" i="10"/>
  <c r="B355" i="11"/>
  <c r="D355" i="11"/>
  <c r="B355" i="10"/>
  <c r="F355" i="10"/>
  <c r="J355" i="10"/>
  <c r="G355" i="10"/>
  <c r="B356" i="11"/>
  <c r="AG365" i="1"/>
  <c r="AH365" i="1"/>
  <c r="H355" i="10"/>
  <c r="C355" i="10"/>
  <c r="K355" i="10"/>
  <c r="C356" i="11"/>
  <c r="AD365" i="1"/>
  <c r="AE365" i="1"/>
  <c r="D355" i="10"/>
  <c r="L355" i="10"/>
  <c r="F356" i="10"/>
  <c r="D356" i="10"/>
  <c r="D356" i="11"/>
  <c r="G356" i="10"/>
  <c r="AG366" i="1"/>
  <c r="AH366" i="1"/>
  <c r="H356" i="10"/>
  <c r="B356" i="10"/>
  <c r="J356" i="10"/>
  <c r="D357" i="11"/>
  <c r="L356" i="10"/>
  <c r="AD366" i="1"/>
  <c r="AE366" i="1"/>
  <c r="C356" i="10"/>
  <c r="K356" i="10"/>
  <c r="B357" i="11"/>
  <c r="H357" i="10"/>
  <c r="F357" i="10"/>
  <c r="C357" i="11"/>
  <c r="C358" i="11"/>
  <c r="C357" i="10"/>
  <c r="G357" i="10"/>
  <c r="K357" i="10"/>
  <c r="B357" i="10"/>
  <c r="J357" i="10"/>
  <c r="AG367" i="1"/>
  <c r="AH367" i="1"/>
  <c r="B358" i="11"/>
  <c r="AD367" i="1"/>
  <c r="AE367" i="1"/>
  <c r="D357" i="10"/>
  <c r="L357" i="10"/>
  <c r="G358" i="10"/>
  <c r="D358" i="11"/>
  <c r="B358" i="10"/>
  <c r="F358" i="10"/>
  <c r="J358" i="10"/>
  <c r="B359" i="11"/>
  <c r="AG368" i="1"/>
  <c r="AH368" i="1"/>
  <c r="H358" i="10"/>
  <c r="C358" i="10"/>
  <c r="K358" i="10"/>
  <c r="C359" i="11"/>
  <c r="AD368" i="1"/>
  <c r="AE368" i="1"/>
  <c r="D358" i="10"/>
  <c r="L358" i="10"/>
  <c r="F359" i="10"/>
  <c r="G359" i="10"/>
  <c r="D359" i="11"/>
  <c r="D359" i="10"/>
  <c r="AD369" i="1"/>
  <c r="AE369" i="1"/>
  <c r="C359" i="10"/>
  <c r="K359" i="10"/>
  <c r="D360" i="11"/>
  <c r="C360" i="11"/>
  <c r="B359" i="10"/>
  <c r="J359" i="10"/>
  <c r="AG369" i="1"/>
  <c r="AH369" i="1"/>
  <c r="H359" i="10"/>
  <c r="L359" i="10"/>
  <c r="H360" i="10"/>
  <c r="G360" i="10"/>
  <c r="B360" i="11"/>
  <c r="F360" i="10"/>
  <c r="AG370" i="1"/>
  <c r="AH370" i="1"/>
  <c r="C360" i="10"/>
  <c r="K360" i="10"/>
  <c r="B360" i="10"/>
  <c r="J360" i="10"/>
  <c r="AD370" i="1"/>
  <c r="AE370" i="1"/>
  <c r="D360" i="10"/>
  <c r="L360" i="10"/>
  <c r="B361" i="11"/>
  <c r="C361" i="11"/>
  <c r="F361" i="10"/>
  <c r="D361" i="11"/>
  <c r="G361" i="10"/>
  <c r="C361" i="10"/>
  <c r="K361" i="10"/>
  <c r="B361" i="10"/>
  <c r="J361" i="10"/>
  <c r="AG371" i="1"/>
  <c r="AH371" i="1"/>
  <c r="H361" i="10"/>
  <c r="AD371" i="1"/>
  <c r="AE371" i="1"/>
  <c r="D361" i="10"/>
  <c r="L361" i="10"/>
  <c r="C362" i="11"/>
  <c r="B362" i="11"/>
  <c r="G362" i="10"/>
  <c r="B362" i="10"/>
  <c r="F362" i="10"/>
  <c r="J362" i="10"/>
  <c r="D362" i="11"/>
  <c r="AG372" i="1"/>
  <c r="AH372" i="1"/>
  <c r="H362" i="10"/>
  <c r="C362" i="10"/>
  <c r="K362" i="10"/>
  <c r="Q373" i="1"/>
  <c r="AD372" i="1"/>
  <c r="AE372" i="1"/>
  <c r="D362" i="10"/>
  <c r="L362" i="10"/>
  <c r="V373" i="1"/>
  <c r="Z373" i="1"/>
  <c r="AG373" i="1"/>
  <c r="AH373" i="1"/>
  <c r="P373" i="1"/>
  <c r="N374" i="1"/>
  <c r="R373" i="1"/>
  <c r="U373" i="1"/>
  <c r="AA373" i="1"/>
  <c r="S374" i="1"/>
  <c r="AD373" i="1"/>
  <c r="AE373" i="1"/>
  <c r="W373" i="1"/>
  <c r="Q374" i="1"/>
  <c r="O374" i="1"/>
  <c r="T374" i="1"/>
  <c r="P374" i="1"/>
  <c r="U374" i="1"/>
  <c r="Y374" i="1"/>
  <c r="V374" i="1"/>
  <c r="AG374" i="1"/>
  <c r="AH374" i="1"/>
  <c r="AA374" i="1"/>
  <c r="AD374" i="1"/>
  <c r="AE374" i="1"/>
  <c r="W374" i="1"/>
  <c r="R374" i="1"/>
</calcChain>
</file>

<file path=xl/sharedStrings.xml><?xml version="1.0" encoding="utf-8"?>
<sst xmlns="http://schemas.openxmlformats.org/spreadsheetml/2006/main" count="88" uniqueCount="58">
  <si>
    <t>Tranche</t>
  </si>
  <si>
    <t>Par Amount</t>
  </si>
  <si>
    <t>Loan amount</t>
  </si>
  <si>
    <t>A</t>
  </si>
  <si>
    <t>Coupon (WAC)</t>
  </si>
  <si>
    <t>B</t>
  </si>
  <si>
    <t>WAM</t>
  </si>
  <si>
    <t>PSA</t>
  </si>
  <si>
    <t>Month</t>
  </si>
  <si>
    <t>Beginning Balance</t>
  </si>
  <si>
    <t>Total principal payment</t>
  </si>
  <si>
    <t>Interest</t>
  </si>
  <si>
    <t>CPR</t>
  </si>
  <si>
    <t>SMM</t>
  </si>
  <si>
    <t>Scheduled monthly payment</t>
  </si>
  <si>
    <t>Scheduled principal</t>
  </si>
  <si>
    <t>Scheduled balance</t>
  </si>
  <si>
    <t>Prepayment</t>
  </si>
  <si>
    <t>Servicing Fee</t>
  </si>
  <si>
    <t>Cash Flow</t>
  </si>
  <si>
    <t>Ending Balance</t>
  </si>
  <si>
    <t>Balance</t>
  </si>
  <si>
    <t>Principal</t>
  </si>
  <si>
    <t>Cash Flow to Investor</t>
  </si>
  <si>
    <t>Tranche A</t>
  </si>
  <si>
    <t>Tranche B</t>
  </si>
  <si>
    <t>Collateral cashflows</t>
  </si>
  <si>
    <t>Collateral summary</t>
  </si>
  <si>
    <t>Coupon (%)</t>
  </si>
  <si>
    <t>Total</t>
  </si>
  <si>
    <t>Servicing</t>
  </si>
  <si>
    <t>Assume discount rate of:</t>
  </si>
  <si>
    <t>NPV of A class</t>
  </si>
  <si>
    <t>NPV of B class</t>
  </si>
  <si>
    <t>Z</t>
  </si>
  <si>
    <t>Tranche Z</t>
  </si>
  <si>
    <t>NPV of Z class</t>
  </si>
  <si>
    <t xml:space="preserve">Principal paydown due to z-bond accrued interest </t>
  </si>
  <si>
    <t>Checking our calculations</t>
  </si>
  <si>
    <t>Principal payments</t>
  </si>
  <si>
    <t>Interest payments</t>
  </si>
  <si>
    <t>Sum of bonds</t>
  </si>
  <si>
    <t>Mortgage collateral</t>
  </si>
  <si>
    <t>same?</t>
  </si>
  <si>
    <t>month</t>
  </si>
  <si>
    <t>Servicing and G fee</t>
  </si>
  <si>
    <t>Original term</t>
  </si>
  <si>
    <t>NPV of all cash flows</t>
  </si>
  <si>
    <t>NPV of A interest</t>
  </si>
  <si>
    <t>NPV of A principal</t>
  </si>
  <si>
    <t>NPV of A</t>
  </si>
  <si>
    <t>NPV of B</t>
  </si>
  <si>
    <t>NPV of B interest</t>
  </si>
  <si>
    <t>NPV of B principal</t>
  </si>
  <si>
    <t>NPV of Z interest</t>
  </si>
  <si>
    <t>NPV of Z principal</t>
  </si>
  <si>
    <t>NPV of Z</t>
  </si>
  <si>
    <t>NPV of servicing and 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</si>
</sst>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0_);_(* \(#,##0.00000\);_(* &quot;-&quot;??_);_(@_)"/>
    <numFmt numFmtId="167" formatCode="&quot;$&quot;#,##0"/>
    <numFmt numFmtId="168" formatCode="0.0%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1"/>
      <name val="Aptos Narrow"/>
      <family val="2"/>
      <scheme val="minor"/>
    </font>
    <font>
      <b/>
      <sz val="14"/>
      <name val="Aptos Display"/>
      <family val="2"/>
      <scheme val="major"/>
    </font>
    <font>
      <b/>
      <sz val="10"/>
      <name val="Aptos Display"/>
      <family val="2"/>
      <scheme val="major"/>
    </font>
    <font>
      <sz val="10"/>
      <name val="Aptos Display"/>
      <family val="2"/>
      <scheme val="major"/>
    </font>
    <font>
      <b/>
      <sz val="10"/>
      <color rgb="FF0000D4"/>
      <name val="Aptos Display"/>
      <family val="2"/>
      <scheme val="major"/>
    </font>
    <font>
      <b/>
      <sz val="10"/>
      <color indexed="12"/>
      <name val="Aptos Display"/>
      <family val="2"/>
      <scheme val="major"/>
    </font>
    <font>
      <sz val="9"/>
      <name val="Aptos Display"/>
      <family val="2"/>
      <scheme val="major"/>
    </font>
    <font>
      <b/>
      <sz val="9"/>
      <name val="Aptos Display"/>
      <family val="2"/>
      <scheme val="major"/>
    </font>
    <font>
      <b/>
      <u/>
      <sz val="11"/>
      <color indexed="8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5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0" fontId="11" fillId="0" borderId="7" xfId="0" applyNumberFormat="1" applyFont="1" applyBorder="1"/>
    <xf numFmtId="9" fontId="12" fillId="0" borderId="0" xfId="0" applyNumberFormat="1" applyFont="1"/>
    <xf numFmtId="9" fontId="12" fillId="0" borderId="0" xfId="0" applyNumberFormat="1" applyFont="1" applyAlignment="1">
      <alignment horizontal="center"/>
    </xf>
    <xf numFmtId="44" fontId="10" fillId="0" borderId="0" xfId="4" applyFont="1" applyFill="1"/>
    <xf numFmtId="44" fontId="11" fillId="0" borderId="10" xfId="4" applyFont="1" applyFill="1" applyBorder="1"/>
    <xf numFmtId="44" fontId="11" fillId="0" borderId="0" xfId="4" applyFont="1" applyFill="1" applyBorder="1"/>
    <xf numFmtId="4" fontId="11" fillId="0" borderId="11" xfId="4" applyNumberFormat="1" applyFont="1" applyFill="1" applyBorder="1"/>
    <xf numFmtId="9" fontId="13" fillId="0" borderId="0" xfId="0" applyNumberFormat="1" applyFont="1" applyAlignment="1">
      <alignment horizontal="center"/>
    </xf>
    <xf numFmtId="9" fontId="10" fillId="0" borderId="0" xfId="0" applyNumberFormat="1" applyFont="1"/>
    <xf numFmtId="9" fontId="10" fillId="0" borderId="10" xfId="0" applyNumberFormat="1" applyFont="1" applyBorder="1"/>
    <xf numFmtId="167" fontId="11" fillId="0" borderId="11" xfId="0" applyNumberFormat="1" applyFont="1" applyBorder="1"/>
    <xf numFmtId="165" fontId="14" fillId="0" borderId="0" xfId="0" applyNumberFormat="1" applyFont="1"/>
    <xf numFmtId="44" fontId="14" fillId="0" borderId="0" xfId="3" applyFont="1" applyFill="1" applyBorder="1"/>
    <xf numFmtId="0" fontId="10" fillId="0" borderId="10" xfId="0" applyFont="1" applyBorder="1"/>
    <xf numFmtId="0" fontId="11" fillId="0" borderId="0" xfId="0" applyFont="1"/>
    <xf numFmtId="0" fontId="10" fillId="0" borderId="12" xfId="0" applyFont="1" applyBorder="1"/>
    <xf numFmtId="0" fontId="13" fillId="0" borderId="13" xfId="0" applyFont="1" applyBorder="1"/>
    <xf numFmtId="0" fontId="13" fillId="0" borderId="0" xfId="0" applyFont="1" applyAlignment="1">
      <alignment horizontal="center"/>
    </xf>
    <xf numFmtId="44" fontId="14" fillId="0" borderId="0" xfId="3" applyFont="1" applyFill="1" applyBorder="1" applyAlignment="1">
      <alignment horizontal="center"/>
    </xf>
    <xf numFmtId="0" fontId="13" fillId="0" borderId="0" xfId="0" applyFont="1"/>
    <xf numFmtId="164" fontId="10" fillId="0" borderId="0" xfId="0" applyNumberFormat="1" applyFont="1"/>
    <xf numFmtId="167" fontId="11" fillId="0" borderId="0" xfId="0" applyNumberFormat="1" applyFont="1"/>
    <xf numFmtId="44" fontId="10" fillId="0" borderId="0" xfId="4" applyFont="1" applyFill="1" applyBorder="1"/>
    <xf numFmtId="44" fontId="13" fillId="0" borderId="0" xfId="4" applyFont="1" applyFill="1" applyBorder="1" applyAlignment="1">
      <alignment horizontal="center"/>
    </xf>
    <xf numFmtId="44" fontId="13" fillId="0" borderId="0" xfId="4" applyFont="1" applyFill="1" applyBorder="1"/>
    <xf numFmtId="10" fontId="10" fillId="0" borderId="0" xfId="0" applyNumberFormat="1" applyFont="1"/>
    <xf numFmtId="165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0" borderId="0" xfId="8" applyNumberFormat="1" applyFont="1" applyFill="1" applyBorder="1" applyAlignment="1">
      <alignment horizontal="center"/>
    </xf>
    <xf numFmtId="10" fontId="13" fillId="0" borderId="0" xfId="0" applyNumberFormat="1" applyFont="1"/>
    <xf numFmtId="9" fontId="10" fillId="0" borderId="0" xfId="8" applyFont="1" applyFill="1" applyBorder="1" applyAlignment="1">
      <alignment horizontal="center"/>
    </xf>
    <xf numFmtId="0" fontId="11" fillId="0" borderId="22" xfId="0" applyFont="1" applyBorder="1" applyAlignment="1">
      <alignment horizontal="center" wrapText="1"/>
    </xf>
    <xf numFmtId="0" fontId="15" fillId="0" borderId="20" xfId="0" applyFont="1" applyBorder="1"/>
    <xf numFmtId="165" fontId="14" fillId="0" borderId="3" xfId="2" applyNumberFormat="1" applyFont="1" applyFill="1" applyBorder="1"/>
    <xf numFmtId="166" fontId="14" fillId="0" borderId="3" xfId="2" applyNumberFormat="1" applyFont="1" applyFill="1" applyBorder="1"/>
    <xf numFmtId="165" fontId="14" fillId="0" borderId="20" xfId="2" applyNumberFormat="1" applyFont="1" applyFill="1" applyBorder="1" applyAlignment="1">
      <alignment horizontal="center"/>
    </xf>
    <xf numFmtId="165" fontId="14" fillId="0" borderId="3" xfId="2" applyNumberFormat="1" applyFont="1" applyFill="1" applyBorder="1" applyAlignment="1">
      <alignment horizontal="center"/>
    </xf>
    <xf numFmtId="165" fontId="14" fillId="0" borderId="0" xfId="2" applyNumberFormat="1" applyFont="1" applyFill="1" applyBorder="1" applyAlignment="1">
      <alignment horizontal="center"/>
    </xf>
    <xf numFmtId="165" fontId="14" fillId="0" borderId="21" xfId="2" applyNumberFormat="1" applyFont="1" applyFill="1" applyBorder="1" applyAlignment="1">
      <alignment horizontal="center"/>
    </xf>
    <xf numFmtId="165" fontId="14" fillId="0" borderId="20" xfId="2" applyNumberFormat="1" applyFont="1" applyFill="1" applyBorder="1"/>
    <xf numFmtId="165" fontId="14" fillId="0" borderId="0" xfId="2" applyNumberFormat="1" applyFont="1" applyFill="1" applyBorder="1"/>
    <xf numFmtId="165" fontId="14" fillId="0" borderId="8" xfId="2" applyNumberFormat="1" applyFont="1" applyFill="1" applyBorder="1"/>
    <xf numFmtId="165" fontId="14" fillId="0" borderId="9" xfId="2" applyNumberFormat="1" applyFont="1" applyFill="1" applyBorder="1"/>
    <xf numFmtId="0" fontId="14" fillId="0" borderId="0" xfId="0" applyFont="1"/>
    <xf numFmtId="165" fontId="14" fillId="0" borderId="20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65" fontId="14" fillId="0" borderId="21" xfId="0" applyNumberFormat="1" applyFont="1" applyBorder="1" applyAlignment="1">
      <alignment horizontal="center"/>
    </xf>
    <xf numFmtId="0" fontId="15" fillId="0" borderId="8" xfId="0" applyFont="1" applyBorder="1"/>
    <xf numFmtId="166" fontId="14" fillId="0" borderId="0" xfId="2" applyNumberFormat="1" applyFont="1" applyFill="1" applyBorder="1"/>
    <xf numFmtId="165" fontId="14" fillId="0" borderId="8" xfId="2" applyNumberFormat="1" applyFont="1" applyFill="1" applyBorder="1" applyAlignment="1">
      <alignment horizontal="center"/>
    </xf>
    <xf numFmtId="165" fontId="14" fillId="0" borderId="9" xfId="2" applyNumberFormat="1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0" fontId="15" fillId="0" borderId="15" xfId="0" applyFont="1" applyBorder="1"/>
    <xf numFmtId="165" fontId="14" fillId="0" borderId="16" xfId="2" applyNumberFormat="1" applyFont="1" applyFill="1" applyBorder="1"/>
    <xf numFmtId="166" fontId="14" fillId="0" borderId="16" xfId="2" applyNumberFormat="1" applyFont="1" applyFill="1" applyBorder="1"/>
    <xf numFmtId="165" fontId="14" fillId="0" borderId="15" xfId="2" applyNumberFormat="1" applyFont="1" applyFill="1" applyBorder="1" applyAlignment="1">
      <alignment horizontal="center"/>
    </xf>
    <xf numFmtId="165" fontId="14" fillId="0" borderId="16" xfId="2" applyNumberFormat="1" applyFont="1" applyFill="1" applyBorder="1" applyAlignment="1">
      <alignment horizontal="center"/>
    </xf>
    <xf numFmtId="165" fontId="14" fillId="0" borderId="17" xfId="2" applyNumberFormat="1" applyFont="1" applyFill="1" applyBorder="1" applyAlignment="1">
      <alignment horizontal="center"/>
    </xf>
    <xf numFmtId="165" fontId="14" fillId="0" borderId="15" xfId="2" applyNumberFormat="1" applyFont="1" applyFill="1" applyBorder="1"/>
    <xf numFmtId="165" fontId="14" fillId="0" borderId="17" xfId="2" applyNumberFormat="1" applyFont="1" applyFill="1" applyBorder="1"/>
    <xf numFmtId="165" fontId="14" fillId="0" borderId="15" xfId="0" applyNumberFormat="1" applyFont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165" fontId="14" fillId="0" borderId="17" xfId="0" applyNumberFormat="1" applyFont="1" applyBorder="1" applyAlignment="1">
      <alignment horizontal="center"/>
    </xf>
    <xf numFmtId="0" fontId="14" fillId="0" borderId="8" xfId="0" applyFont="1" applyBorder="1"/>
    <xf numFmtId="43" fontId="14" fillId="0" borderId="0" xfId="2" applyFont="1" applyFill="1" applyBorder="1"/>
    <xf numFmtId="43" fontId="14" fillId="0" borderId="0" xfId="2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43" fontId="11" fillId="0" borderId="0" xfId="0" applyNumberFormat="1" applyFont="1"/>
    <xf numFmtId="4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3" fontId="10" fillId="0" borderId="0" xfId="0" applyNumberFormat="1" applyFont="1"/>
    <xf numFmtId="43" fontId="10" fillId="0" borderId="0" xfId="0" applyNumberFormat="1" applyFont="1" applyAlignment="1">
      <alignment horizontal="center"/>
    </xf>
    <xf numFmtId="43" fontId="11" fillId="4" borderId="0" xfId="2" applyFont="1" applyFill="1" applyBorder="1" applyAlignment="1">
      <alignment horizontal="center" wrapText="1"/>
    </xf>
    <xf numFmtId="10" fontId="11" fillId="4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8" fontId="11" fillId="4" borderId="0" xfId="2" applyNumberFormat="1" applyFont="1" applyFill="1" applyBorder="1" applyAlignment="1">
      <alignment horizontal="center" wrapText="1"/>
    </xf>
    <xf numFmtId="43" fontId="11" fillId="5" borderId="8" xfId="2" applyFont="1" applyFill="1" applyBorder="1" applyAlignment="1">
      <alignment horizontal="center" wrapText="1"/>
    </xf>
    <xf numFmtId="43" fontId="11" fillId="5" borderId="0" xfId="2" applyFont="1" applyFill="1" applyBorder="1" applyAlignment="1">
      <alignment horizontal="center" wrapText="1"/>
    </xf>
    <xf numFmtId="43" fontId="11" fillId="5" borderId="23" xfId="2" applyFont="1" applyFill="1" applyBorder="1" applyAlignment="1">
      <alignment horizontal="center" wrapText="1"/>
    </xf>
    <xf numFmtId="43" fontId="11" fillId="3" borderId="8" xfId="2" applyFont="1" applyFill="1" applyBorder="1" applyAlignment="1">
      <alignment horizontal="center" wrapText="1"/>
    </xf>
    <xf numFmtId="43" fontId="11" fillId="3" borderId="0" xfId="2" applyFont="1" applyFill="1" applyBorder="1" applyAlignment="1">
      <alignment horizontal="center" wrapText="1"/>
    </xf>
    <xf numFmtId="43" fontId="11" fillId="3" borderId="23" xfId="2" applyFont="1" applyFill="1" applyBorder="1" applyAlignment="1">
      <alignment horizontal="center" wrapText="1"/>
    </xf>
    <xf numFmtId="43" fontId="11" fillId="3" borderId="24" xfId="2" applyFont="1" applyFill="1" applyBorder="1" applyAlignment="1">
      <alignment horizontal="center" wrapText="1"/>
    </xf>
    <xf numFmtId="43" fontId="11" fillId="2" borderId="8" xfId="2" applyFont="1" applyFill="1" applyBorder="1" applyAlignment="1">
      <alignment horizontal="center" wrapText="1"/>
    </xf>
    <xf numFmtId="43" fontId="11" fillId="2" borderId="0" xfId="2" applyFont="1" applyFill="1" applyBorder="1" applyAlignment="1">
      <alignment horizontal="center" wrapText="1"/>
    </xf>
    <xf numFmtId="43" fontId="11" fillId="2" borderId="9" xfId="2" applyFont="1" applyFill="1" applyBorder="1" applyAlignment="1">
      <alignment horizontal="center" wrapText="1"/>
    </xf>
    <xf numFmtId="0" fontId="10" fillId="6" borderId="1" xfId="0" applyFont="1" applyFill="1" applyBorder="1"/>
    <xf numFmtId="0" fontId="11" fillId="6" borderId="2" xfId="0" applyFont="1" applyFill="1" applyBorder="1"/>
    <xf numFmtId="0" fontId="11" fillId="6" borderId="3" xfId="0" applyFont="1" applyFill="1" applyBorder="1"/>
    <xf numFmtId="0" fontId="10" fillId="6" borderId="2" xfId="0" applyFont="1" applyFill="1" applyBorder="1"/>
    <xf numFmtId="0" fontId="10" fillId="6" borderId="4" xfId="0" applyFont="1" applyFill="1" applyBorder="1"/>
    <xf numFmtId="0" fontId="11" fillId="6" borderId="8" xfId="0" applyFont="1" applyFill="1" applyBorder="1"/>
    <xf numFmtId="44" fontId="11" fillId="6" borderId="0" xfId="4" applyFont="1" applyFill="1" applyBorder="1"/>
    <xf numFmtId="10" fontId="11" fillId="6" borderId="0" xfId="0" applyNumberFormat="1" applyFont="1" applyFill="1"/>
    <xf numFmtId="164" fontId="11" fillId="6" borderId="0" xfId="4" applyNumberFormat="1" applyFont="1" applyFill="1" applyBorder="1"/>
    <xf numFmtId="168" fontId="11" fillId="6" borderId="9" xfId="4" applyNumberFormat="1" applyFont="1" applyFill="1" applyBorder="1"/>
    <xf numFmtId="168" fontId="11" fillId="6" borderId="0" xfId="0" applyNumberFormat="1" applyFont="1" applyFill="1"/>
    <xf numFmtId="9" fontId="11" fillId="6" borderId="0" xfId="0" applyNumberFormat="1" applyFont="1" applyFill="1"/>
    <xf numFmtId="0" fontId="11" fillId="6" borderId="0" xfId="0" applyFont="1" applyFill="1"/>
    <xf numFmtId="10" fontId="11" fillId="6" borderId="9" xfId="4" applyNumberFormat="1" applyFont="1" applyFill="1" applyBorder="1"/>
    <xf numFmtId="9" fontId="11" fillId="6" borderId="0" xfId="1" applyNumberFormat="1" applyFont="1" applyFill="1" applyBorder="1"/>
    <xf numFmtId="0" fontId="11" fillId="6" borderId="9" xfId="0" applyFont="1" applyFill="1" applyBorder="1"/>
    <xf numFmtId="44" fontId="11" fillId="6" borderId="9" xfId="4" applyFont="1" applyFill="1" applyBorder="1"/>
    <xf numFmtId="0" fontId="11" fillId="6" borderId="15" xfId="0" applyFont="1" applyFill="1" applyBorder="1"/>
    <xf numFmtId="10" fontId="11" fillId="6" borderId="16" xfId="0" applyNumberFormat="1" applyFont="1" applyFill="1" applyBorder="1"/>
    <xf numFmtId="10" fontId="11" fillId="6" borderId="17" xfId="0" applyNumberFormat="1" applyFont="1" applyFill="1" applyBorder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168" fontId="11" fillId="6" borderId="16" xfId="0" applyNumberFormat="1" applyFont="1" applyFill="1" applyBorder="1"/>
    <xf numFmtId="9" fontId="11" fillId="0" borderId="0" xfId="0" applyNumberFormat="1" applyFont="1"/>
    <xf numFmtId="167" fontId="11" fillId="0" borderId="14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43" fontId="10" fillId="4" borderId="13" xfId="2" applyFont="1" applyFill="1" applyBorder="1" applyAlignment="1">
      <alignment horizontal="center"/>
    </xf>
    <xf numFmtId="43" fontId="10" fillId="4" borderId="19" xfId="2" applyFont="1" applyFill="1" applyBorder="1" applyAlignment="1">
      <alignment horizontal="center"/>
    </xf>
    <xf numFmtId="10" fontId="10" fillId="5" borderId="18" xfId="0" applyNumberFormat="1" applyFont="1" applyFill="1" applyBorder="1" applyAlignment="1">
      <alignment horizontal="center"/>
    </xf>
    <xf numFmtId="10" fontId="10" fillId="5" borderId="13" xfId="0" applyNumberFormat="1" applyFont="1" applyFill="1" applyBorder="1" applyAlignment="1">
      <alignment horizontal="center"/>
    </xf>
    <xf numFmtId="10" fontId="10" fillId="5" borderId="19" xfId="0" applyNumberFormat="1" applyFont="1" applyFill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10" fontId="10" fillId="3" borderId="13" xfId="0" applyNumberFormat="1" applyFont="1" applyFill="1" applyBorder="1" applyAlignment="1">
      <alignment horizontal="center"/>
    </xf>
    <xf numFmtId="10" fontId="10" fillId="3" borderId="19" xfId="0" applyNumberFormat="1" applyFont="1" applyFill="1" applyBorder="1" applyAlignment="1">
      <alignment horizontal="center"/>
    </xf>
    <xf numFmtId="10" fontId="10" fillId="2" borderId="18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/>
    </xf>
    <xf numFmtId="10" fontId="10" fillId="2" borderId="19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Border="1"/>
    <xf numFmtId="165" fontId="11" fillId="0" borderId="0" xfId="1" applyNumberFormat="1" applyFont="1" applyBorder="1" applyAlignment="1">
      <alignment horizontal="center"/>
    </xf>
    <xf numFmtId="165" fontId="10" fillId="0" borderId="0" xfId="0" applyNumberFormat="1" applyFont="1" applyBorder="1"/>
    <xf numFmtId="165" fontId="11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1" applyNumberFormat="1" applyFont="1" applyAlignment="1">
      <alignment horizontal="center"/>
    </xf>
    <xf numFmtId="0" fontId="10" fillId="0" borderId="0" xfId="0" applyFont="1" applyBorder="1" applyAlignment="1">
      <alignment horizontal="left"/>
    </xf>
    <xf numFmtId="165" fontId="10" fillId="0" borderId="0" xfId="1" applyNumberFormat="1" applyFont="1" applyFill="1" applyBorder="1"/>
    <xf numFmtId="0" fontId="11" fillId="0" borderId="0" xfId="0" applyFont="1" applyBorder="1"/>
  </cellXfs>
  <cellStyles count="14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Followed Hyperlink" xfId="10" builtinId="9" hidden="1"/>
    <cellStyle name="Followed Hyperlink" xfId="13" builtinId="9" hidden="1"/>
    <cellStyle name="Hyperlink" xfId="9" builtinId="8" hidden="1"/>
    <cellStyle name="Hyperlink" xfId="12" builtinId="8" hidden="1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11" xr:uid="{00000000-0005-0000-0000-00000C000000}"/>
    <cellStyle name="Percent" xfId="8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val>
            <c:numRef>
              <c:f>Graphs!$B$3:$B$362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642817.66635094152</c:v>
                </c:pt>
                <c:pt idx="3">
                  <c:v>759220.40613853408</c:v>
                </c:pt>
                <c:pt idx="4">
                  <c:v>875435.48462343554</c:v>
                </c:pt>
                <c:pt idx="5">
                  <c:v>991316.26955969539</c:v>
                </c:pt>
                <c:pt idx="6">
                  <c:v>1106715.6054238321</c:v>
                </c:pt>
                <c:pt idx="7">
                  <c:v>1221486.1152807858</c:v>
                </c:pt>
                <c:pt idx="8">
                  <c:v>1335480.5068053151</c:v>
                </c:pt>
                <c:pt idx="9">
                  <c:v>1448551.8816290163</c:v>
                </c:pt>
                <c:pt idx="10">
                  <c:v>1560554.0471589202</c:v>
                </c:pt>
                <c:pt idx="11">
                  <c:v>1671341.8299907257</c:v>
                </c:pt>
                <c:pt idx="12">
                  <c:v>1780771.3900214669</c:v>
                </c:pt>
                <c:pt idx="13">
                  <c:v>1888700.5343500613</c:v>
                </c:pt>
                <c:pt idx="14">
                  <c:v>1994989.0300409833</c:v>
                </c:pt>
                <c:pt idx="15">
                  <c:v>2099498.9148171535</c:v>
                </c:pt>
                <c:pt idx="16">
                  <c:v>2202094.804741411</c:v>
                </c:pt>
                <c:pt idx="17">
                  <c:v>2302644.1979425983</c:v>
                </c:pt>
                <c:pt idx="18">
                  <c:v>2401017.77344428</c:v>
                </c:pt>
                <c:pt idx="19">
                  <c:v>2497089.6841562223</c:v>
                </c:pt>
                <c:pt idx="20">
                  <c:v>2590737.8430985687</c:v>
                </c:pt>
                <c:pt idx="21">
                  <c:v>2681844.20193872</c:v>
                </c:pt>
                <c:pt idx="22">
                  <c:v>2770295.0209363019</c:v>
                </c:pt>
                <c:pt idx="23">
                  <c:v>2855981.1294111279</c:v>
                </c:pt>
                <c:pt idx="24">
                  <c:v>2938798.1758702155</c:v>
                </c:pt>
                <c:pt idx="25">
                  <c:v>3018646.8669571998</c:v>
                </c:pt>
                <c:pt idx="26">
                  <c:v>3095433.1944158874</c:v>
                </c:pt>
                <c:pt idx="27">
                  <c:v>3169068.6492939857</c:v>
                </c:pt>
                <c:pt idx="28">
                  <c:v>3239470.422648469</c:v>
                </c:pt>
                <c:pt idx="29">
                  <c:v>3306561.5920544239</c:v>
                </c:pt>
                <c:pt idx="30">
                  <c:v>3370271.2932619941</c:v>
                </c:pt>
                <c:pt idx="31">
                  <c:v>3430534.8763919882</c:v>
                </c:pt>
                <c:pt idx="32">
                  <c:v>3383536.8509423309</c:v>
                </c:pt>
                <c:pt idx="33">
                  <c:v>3337213.0941717811</c:v>
                </c:pt>
                <c:pt idx="34">
                  <c:v>3291554.2132057636</c:v>
                </c:pt>
                <c:pt idx="35">
                  <c:v>3246550.945033717</c:v>
                </c:pt>
                <c:pt idx="36">
                  <c:v>3202194.1547278832</c:v>
                </c:pt>
                <c:pt idx="37">
                  <c:v>3158474.8336864114</c:v>
                </c:pt>
                <c:pt idx="38">
                  <c:v>3115384.0979004391</c:v>
                </c:pt>
                <c:pt idx="39">
                  <c:v>3072913.1862448137</c:v>
                </c:pt>
                <c:pt idx="40">
                  <c:v>3031053.4587921547</c:v>
                </c:pt>
                <c:pt idx="41">
                  <c:v>2989796.3951499122</c:v>
                </c:pt>
                <c:pt idx="42">
                  <c:v>2923959.3613905138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4E24-B509-8F2EB587F63F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val>
            <c:numRef>
              <c:f>Graphs!$C$3:$C$362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25174.231429622858</c:v>
                </c:pt>
                <c:pt idx="43">
                  <c:v>2909056.7655816311</c:v>
                </c:pt>
                <c:pt idx="44">
                  <c:v>2869557.7418941879</c:v>
                </c:pt>
                <c:pt idx="45">
                  <c:v>2830628.4633246134</c:v>
                </c:pt>
                <c:pt idx="46">
                  <c:v>2792260.9829942398</c:v>
                </c:pt>
                <c:pt idx="47">
                  <c:v>2754447.4640476336</c:v>
                </c:pt>
                <c:pt idx="48">
                  <c:v>2717180.1781422081</c:v>
                </c:pt>
                <c:pt idx="49">
                  <c:v>2680451.5039584669</c:v>
                </c:pt>
                <c:pt idx="50">
                  <c:v>2644253.9257305847</c:v>
                </c:pt>
                <c:pt idx="51">
                  <c:v>2608580.031797057</c:v>
                </c:pt>
                <c:pt idx="52">
                  <c:v>2573422.5131711438</c:v>
                </c:pt>
                <c:pt idx="53">
                  <c:v>2538774.1621308341</c:v>
                </c:pt>
                <c:pt idx="54">
                  <c:v>2504627.8708280763</c:v>
                </c:pt>
                <c:pt idx="55">
                  <c:v>2470976.6299169953</c:v>
                </c:pt>
                <c:pt idx="56">
                  <c:v>2437813.5272008581</c:v>
                </c:pt>
                <c:pt idx="57">
                  <c:v>2405131.7462975183</c:v>
                </c:pt>
                <c:pt idx="58">
                  <c:v>2372924.5653230902</c:v>
                </c:pt>
                <c:pt idx="59">
                  <c:v>2341185.3555936106</c:v>
                </c:pt>
                <c:pt idx="60">
                  <c:v>2309907.5803444395</c:v>
                </c:pt>
                <c:pt idx="61">
                  <c:v>2279084.7934671585</c:v>
                </c:pt>
                <c:pt idx="62">
                  <c:v>2248710.6382637257</c:v>
                </c:pt>
                <c:pt idx="63">
                  <c:v>2218778.8462176607</c:v>
                </c:pt>
                <c:pt idx="64">
                  <c:v>2189283.2357820221</c:v>
                </c:pt>
                <c:pt idx="65">
                  <c:v>2160217.7111839443</c:v>
                </c:pt>
                <c:pt idx="66">
                  <c:v>2131576.2612455213</c:v>
                </c:pt>
                <c:pt idx="67">
                  <c:v>2103352.9582208018</c:v>
                </c:pt>
                <c:pt idx="68">
                  <c:v>2075541.9566486853</c:v>
                </c:pt>
                <c:pt idx="69">
                  <c:v>2048137.492221497</c:v>
                </c:pt>
                <c:pt idx="70">
                  <c:v>2021133.8806690336</c:v>
                </c:pt>
                <c:pt idx="71">
                  <c:v>1994525.516657863</c:v>
                </c:pt>
                <c:pt idx="72">
                  <c:v>1968306.872705675</c:v>
                </c:pt>
                <c:pt idx="73">
                  <c:v>1942472.4981104785</c:v>
                </c:pt>
                <c:pt idx="74">
                  <c:v>1917017.0178944373</c:v>
                </c:pt>
                <c:pt idx="75">
                  <c:v>1891935.1317621546</c:v>
                </c:pt>
                <c:pt idx="76">
                  <c:v>1867221.6130731979</c:v>
                </c:pt>
                <c:pt idx="77">
                  <c:v>1842871.3078286827</c:v>
                </c:pt>
                <c:pt idx="78">
                  <c:v>1818879.1336717121</c:v>
                </c:pt>
                <c:pt idx="79">
                  <c:v>1795240.0789014939</c:v>
                </c:pt>
                <c:pt idx="80">
                  <c:v>1771949.2015009399</c:v>
                </c:pt>
                <c:pt idx="81">
                  <c:v>1749001.6281775716</c:v>
                </c:pt>
                <c:pt idx="82">
                  <c:v>1726392.5534175441</c:v>
                </c:pt>
                <c:pt idx="83">
                  <c:v>1704117.2385526155</c:v>
                </c:pt>
                <c:pt idx="84">
                  <c:v>1682171.0108398814</c:v>
                </c:pt>
                <c:pt idx="85">
                  <c:v>1660549.2625541028</c:v>
                </c:pt>
                <c:pt idx="86">
                  <c:v>1639247.4500924561</c:v>
                </c:pt>
                <c:pt idx="87">
                  <c:v>1618261.0930915333</c:v>
                </c:pt>
                <c:pt idx="88">
                  <c:v>1597585.7735564269</c:v>
                </c:pt>
                <c:pt idx="89">
                  <c:v>1577217.1350017393</c:v>
                </c:pt>
                <c:pt idx="90">
                  <c:v>1557150.881604346</c:v>
                </c:pt>
                <c:pt idx="91">
                  <c:v>1537382.7773677576</c:v>
                </c:pt>
                <c:pt idx="92">
                  <c:v>1517908.645297925</c:v>
                </c:pt>
                <c:pt idx="93">
                  <c:v>1498724.3665903229</c:v>
                </c:pt>
                <c:pt idx="94">
                  <c:v>1479825.8798281681</c:v>
                </c:pt>
                <c:pt idx="95">
                  <c:v>1461209.1801916151</c:v>
                </c:pt>
                <c:pt idx="96">
                  <c:v>1442870.3186777805</c:v>
                </c:pt>
                <c:pt idx="97">
                  <c:v>1424805.4013314492</c:v>
                </c:pt>
                <c:pt idx="98">
                  <c:v>1407010.5884863154</c:v>
                </c:pt>
                <c:pt idx="99">
                  <c:v>1389482.0940166174</c:v>
                </c:pt>
                <c:pt idx="100">
                  <c:v>1372216.1845990214</c:v>
                </c:pt>
                <c:pt idx="101">
                  <c:v>1355209.1789846183</c:v>
                </c:pt>
                <c:pt idx="102">
                  <c:v>1338457.4472808908</c:v>
                </c:pt>
                <c:pt idx="103">
                  <c:v>1321957.4102435207</c:v>
                </c:pt>
                <c:pt idx="104">
                  <c:v>1305705.5385778972</c:v>
                </c:pt>
                <c:pt idx="105">
                  <c:v>1289698.3522501951</c:v>
                </c:pt>
                <c:pt idx="106">
                  <c:v>273251.223654264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7-4E24-B509-8F2EB587F63F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val>
            <c:numRef>
              <c:f>Graphs!$D$3:$D$362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-145833.33333333334</c:v>
                </c:pt>
                <c:pt idx="3">
                  <c:v>-146258.68055555559</c:v>
                </c:pt>
                <c:pt idx="4">
                  <c:v>-146685.26837384261</c:v>
                </c:pt>
                <c:pt idx="5">
                  <c:v>-147113.10040659964</c:v>
                </c:pt>
                <c:pt idx="6">
                  <c:v>-147542.18028278556</c:v>
                </c:pt>
                <c:pt idx="7">
                  <c:v>-147972.51164194368</c:v>
                </c:pt>
                <c:pt idx="8">
                  <c:v>-148404.09813423268</c:v>
                </c:pt>
                <c:pt idx="9">
                  <c:v>-148836.94342045754</c:v>
                </c:pt>
                <c:pt idx="10">
                  <c:v>-149271.05117210053</c:v>
                </c:pt>
                <c:pt idx="11">
                  <c:v>-149706.42507135248</c:v>
                </c:pt>
                <c:pt idx="12">
                  <c:v>-150143.06881114392</c:v>
                </c:pt>
                <c:pt idx="13">
                  <c:v>-150580.98609517643</c:v>
                </c:pt>
                <c:pt idx="14">
                  <c:v>-151020.18063795401</c:v>
                </c:pt>
                <c:pt idx="15">
                  <c:v>-151460.65616481472</c:v>
                </c:pt>
                <c:pt idx="16">
                  <c:v>-151902.4164119621</c:v>
                </c:pt>
                <c:pt idx="17">
                  <c:v>-152345.465126497</c:v>
                </c:pt>
                <c:pt idx="18">
                  <c:v>-152789.80606644927</c:v>
                </c:pt>
                <c:pt idx="19">
                  <c:v>-153235.44300080973</c:v>
                </c:pt>
                <c:pt idx="20">
                  <c:v>-153682.37970956208</c:v>
                </c:pt>
                <c:pt idx="21">
                  <c:v>-154130.61998371498</c:v>
                </c:pt>
                <c:pt idx="22">
                  <c:v>-154580.16762533417</c:v>
                </c:pt>
                <c:pt idx="23">
                  <c:v>-155031.02644757475</c:v>
                </c:pt>
                <c:pt idx="24">
                  <c:v>-155483.20027471348</c:v>
                </c:pt>
                <c:pt idx="25">
                  <c:v>-155936.6929421814</c:v>
                </c:pt>
                <c:pt idx="26">
                  <c:v>-156391.50829659609</c:v>
                </c:pt>
                <c:pt idx="27">
                  <c:v>-156847.6501957945</c:v>
                </c:pt>
                <c:pt idx="28">
                  <c:v>-157305.12250886555</c:v>
                </c:pt>
                <c:pt idx="29">
                  <c:v>-157763.92911618311</c:v>
                </c:pt>
                <c:pt idx="30">
                  <c:v>-158224.07390943862</c:v>
                </c:pt>
                <c:pt idx="31">
                  <c:v>-158685.56079167448</c:v>
                </c:pt>
                <c:pt idx="32">
                  <c:v>-159148.39367731687</c:v>
                </c:pt>
                <c:pt idx="33">
                  <c:v>-159612.57649220902</c:v>
                </c:pt>
                <c:pt idx="34">
                  <c:v>-160078.11317364467</c:v>
                </c:pt>
                <c:pt idx="35">
                  <c:v>-160545.0076704011</c:v>
                </c:pt>
                <c:pt idx="36">
                  <c:v>-161013.26394277313</c:v>
                </c:pt>
                <c:pt idx="37">
                  <c:v>-161482.8859626062</c:v>
                </c:pt>
                <c:pt idx="38">
                  <c:v>-161953.87771333047</c:v>
                </c:pt>
                <c:pt idx="39">
                  <c:v>-162426.24318999433</c:v>
                </c:pt>
                <c:pt idx="40">
                  <c:v>-162899.9863992985</c:v>
                </c:pt>
                <c:pt idx="41">
                  <c:v>-163375.11135962981</c:v>
                </c:pt>
                <c:pt idx="42">
                  <c:v>-163851.62210109539</c:v>
                </c:pt>
                <c:pt idx="43">
                  <c:v>-164329.52266555693</c:v>
                </c:pt>
                <c:pt idx="44">
                  <c:v>-164808.81710666482</c:v>
                </c:pt>
                <c:pt idx="45">
                  <c:v>-165289.5094898926</c:v>
                </c:pt>
                <c:pt idx="46">
                  <c:v>-165771.60389257144</c:v>
                </c:pt>
                <c:pt idx="47">
                  <c:v>-166255.10440392478</c:v>
                </c:pt>
                <c:pt idx="48">
                  <c:v>-166740.01512510292</c:v>
                </c:pt>
                <c:pt idx="49">
                  <c:v>-167226.34016921779</c:v>
                </c:pt>
                <c:pt idx="50">
                  <c:v>-167714.08366137801</c:v>
                </c:pt>
                <c:pt idx="51">
                  <c:v>-168203.24973872371</c:v>
                </c:pt>
                <c:pt idx="52">
                  <c:v>-168693.84255046165</c:v>
                </c:pt>
                <c:pt idx="53">
                  <c:v>-169185.86625790049</c:v>
                </c:pt>
                <c:pt idx="54">
                  <c:v>-169679.32503448604</c:v>
                </c:pt>
                <c:pt idx="55">
                  <c:v>-170174.22306583662</c:v>
                </c:pt>
                <c:pt idx="56">
                  <c:v>-170670.56454977865</c:v>
                </c:pt>
                <c:pt idx="57">
                  <c:v>-171168.35369638217</c:v>
                </c:pt>
                <c:pt idx="58">
                  <c:v>-171667.59472799662</c:v>
                </c:pt>
                <c:pt idx="59">
                  <c:v>-172168.29187928661</c:v>
                </c:pt>
                <c:pt idx="60">
                  <c:v>-172670.44939726786</c:v>
                </c:pt>
                <c:pt idx="61">
                  <c:v>-173174.0715413432</c:v>
                </c:pt>
                <c:pt idx="62">
                  <c:v>-173679.16258333882</c:v>
                </c:pt>
                <c:pt idx="63">
                  <c:v>-174185.7268075402</c:v>
                </c:pt>
                <c:pt idx="64">
                  <c:v>-174693.76851072887</c:v>
                </c:pt>
                <c:pt idx="65">
                  <c:v>-175203.29200221851</c:v>
                </c:pt>
                <c:pt idx="66">
                  <c:v>-175714.30160389162</c:v>
                </c:pt>
                <c:pt idx="67">
                  <c:v>-176226.80165023633</c:v>
                </c:pt>
                <c:pt idx="68">
                  <c:v>-176740.79648838282</c:v>
                </c:pt>
                <c:pt idx="69">
                  <c:v>-177256.29047814061</c:v>
                </c:pt>
                <c:pt idx="70">
                  <c:v>-177773.28799203518</c:v>
                </c:pt>
                <c:pt idx="71">
                  <c:v>-178291.79341534528</c:v>
                </c:pt>
                <c:pt idx="72">
                  <c:v>-178811.81114614007</c:v>
                </c:pt>
                <c:pt idx="73">
                  <c:v>-179333.34559531629</c:v>
                </c:pt>
                <c:pt idx="74">
                  <c:v>-179856.40118663595</c:v>
                </c:pt>
                <c:pt idx="75">
                  <c:v>-180380.98235676365</c:v>
                </c:pt>
                <c:pt idx="76">
                  <c:v>-180907.09355530422</c:v>
                </c:pt>
                <c:pt idx="77">
                  <c:v>-181434.73924484049</c:v>
                </c:pt>
                <c:pt idx="78">
                  <c:v>-181963.92390097131</c:v>
                </c:pt>
                <c:pt idx="79">
                  <c:v>-182494.65201234914</c:v>
                </c:pt>
                <c:pt idx="80">
                  <c:v>-183026.92808071847</c:v>
                </c:pt>
                <c:pt idx="81">
                  <c:v>-183560.75662095391</c:v>
                </c:pt>
                <c:pt idx="82">
                  <c:v>-184096.14216109834</c:v>
                </c:pt>
                <c:pt idx="83">
                  <c:v>-184633.08924240153</c:v>
                </c:pt>
                <c:pt idx="84">
                  <c:v>-185171.60241935856</c:v>
                </c:pt>
                <c:pt idx="85">
                  <c:v>-185711.68625974833</c:v>
                </c:pt>
                <c:pt idx="86">
                  <c:v>-186253.34534467259</c:v>
                </c:pt>
                <c:pt idx="87">
                  <c:v>-186796.58426859454</c:v>
                </c:pt>
                <c:pt idx="88">
                  <c:v>-187341.40763937795</c:v>
                </c:pt>
                <c:pt idx="89">
                  <c:v>-187887.82007832616</c:v>
                </c:pt>
                <c:pt idx="90">
                  <c:v>-188435.82622022126</c:v>
                </c:pt>
                <c:pt idx="91">
                  <c:v>-188985.43071336357</c:v>
                </c:pt>
                <c:pt idx="92">
                  <c:v>-189536.6382196109</c:v>
                </c:pt>
                <c:pt idx="93">
                  <c:v>-190089.45341441807</c:v>
                </c:pt>
                <c:pt idx="94">
                  <c:v>-190643.88098687679</c:v>
                </c:pt>
                <c:pt idx="95">
                  <c:v>-191199.92563975521</c:v>
                </c:pt>
                <c:pt idx="96">
                  <c:v>-191757.59208953779</c:v>
                </c:pt>
                <c:pt idx="97">
                  <c:v>-192316.88506646562</c:v>
                </c:pt>
                <c:pt idx="98">
                  <c:v>-192877.80931457618</c:v>
                </c:pt>
                <c:pt idx="99">
                  <c:v>-193440.36959174369</c:v>
                </c:pt>
                <c:pt idx="100">
                  <c:v>-194004.5706697196</c:v>
                </c:pt>
                <c:pt idx="101">
                  <c:v>-194570.41733417296</c:v>
                </c:pt>
                <c:pt idx="102">
                  <c:v>-195137.91438473098</c:v>
                </c:pt>
                <c:pt idx="103">
                  <c:v>-195707.06663501976</c:v>
                </c:pt>
                <c:pt idx="104">
                  <c:v>-196277.87891270523</c:v>
                </c:pt>
                <c:pt idx="105">
                  <c:v>-196850.35605953392</c:v>
                </c:pt>
                <c:pt idx="106">
                  <c:v>803256.69322225929</c:v>
                </c:pt>
                <c:pt idx="107">
                  <c:v>1060404.033311367</c:v>
                </c:pt>
                <c:pt idx="108">
                  <c:v>1044533.0043197316</c:v>
                </c:pt>
                <c:pt idx="109">
                  <c:v>1028891.5353101394</c:v>
                </c:pt>
                <c:pt idx="110">
                  <c:v>1013476.3776320665</c:v>
                </c:pt>
                <c:pt idx="111">
                  <c:v>998284.3279417255</c:v>
                </c:pt>
                <c:pt idx="112">
                  <c:v>983312.22757654323</c:v>
                </c:pt>
                <c:pt idx="113">
                  <c:v>968556.96193821239</c:v>
                </c:pt>
                <c:pt idx="114">
                  <c:v>954015.45988420234</c:v>
                </c:pt>
                <c:pt idx="115">
                  <c:v>939684.69312761188</c:v>
                </c:pt>
                <c:pt idx="116">
                  <c:v>925561.67564525106</c:v>
                </c:pt>
                <c:pt idx="117">
                  <c:v>911643.4630938404</c:v>
                </c:pt>
                <c:pt idx="118">
                  <c:v>897927.15223421517</c:v>
                </c:pt>
                <c:pt idx="119">
                  <c:v>884409.88036342722</c:v>
                </c:pt>
                <c:pt idx="120">
                  <c:v>871088.82475463487</c:v>
                </c:pt>
                <c:pt idx="121">
                  <c:v>857961.20210467651</c:v>
                </c:pt>
                <c:pt idx="122">
                  <c:v>845024.26798922138</c:v>
                </c:pt>
                <c:pt idx="123">
                  <c:v>832275.31632539572</c:v>
                </c:pt>
                <c:pt idx="124">
                  <c:v>819711.67884177971</c:v>
                </c:pt>
                <c:pt idx="125">
                  <c:v>807330.72455567901</c:v>
                </c:pt>
                <c:pt idx="126">
                  <c:v>795129.85925756604</c:v>
                </c:pt>
                <c:pt idx="127">
                  <c:v>783106.52500259795</c:v>
                </c:pt>
                <c:pt idx="128">
                  <c:v>771258.19960911165</c:v>
                </c:pt>
                <c:pt idx="129">
                  <c:v>759582.39616400376</c:v>
                </c:pt>
                <c:pt idx="130">
                  <c:v>748076.66253489582</c:v>
                </c:pt>
                <c:pt idx="131">
                  <c:v>736738.58088900032</c:v>
                </c:pt>
                <c:pt idx="132">
                  <c:v>725565.76721858769</c:v>
                </c:pt>
                <c:pt idx="133">
                  <c:v>714555.87087297055</c:v>
                </c:pt>
                <c:pt idx="134">
                  <c:v>703706.57409691263</c:v>
                </c:pt>
                <c:pt idx="135">
                  <c:v>693015.59157537576</c:v>
                </c:pt>
                <c:pt idx="136">
                  <c:v>682480.66998451867</c:v>
                </c:pt>
                <c:pt idx="137">
                  <c:v>672099.58754886163</c:v>
                </c:pt>
                <c:pt idx="138">
                  <c:v>661870.15360453317</c:v>
                </c:pt>
                <c:pt idx="139">
                  <c:v>651790.20816851547</c:v>
                </c:pt>
                <c:pt idx="140">
                  <c:v>641857.62151380663</c:v>
                </c:pt>
                <c:pt idx="141">
                  <c:v>632070.2937504194</c:v>
                </c:pt>
                <c:pt idx="142">
                  <c:v>622426.15441213571</c:v>
                </c:pt>
                <c:pt idx="143">
                  <c:v>612923.16204893938</c:v>
                </c:pt>
                <c:pt idx="144">
                  <c:v>603559.30382504885</c:v>
                </c:pt>
                <c:pt idx="145">
                  <c:v>594332.59512247343</c:v>
                </c:pt>
                <c:pt idx="146">
                  <c:v>585241.07915001793</c:v>
                </c:pt>
                <c:pt idx="147">
                  <c:v>576282.82655766117</c:v>
                </c:pt>
                <c:pt idx="148">
                  <c:v>567455.93505623424</c:v>
                </c:pt>
                <c:pt idx="149">
                  <c:v>558758.52904232754</c:v>
                </c:pt>
                <c:pt idx="150">
                  <c:v>550188.75922835316</c:v>
                </c:pt>
                <c:pt idx="151">
                  <c:v>541744.80227769434</c:v>
                </c:pt>
                <c:pt idx="152">
                  <c:v>533424.86044487078</c:v>
                </c:pt>
                <c:pt idx="153">
                  <c:v>525227.16122065205</c:v>
                </c:pt>
                <c:pt idx="154">
                  <c:v>517149.95698205091</c:v>
                </c:pt>
                <c:pt idx="155">
                  <c:v>509191.52464713051</c:v>
                </c:pt>
                <c:pt idx="156">
                  <c:v>501350.16533455969</c:v>
                </c:pt>
                <c:pt idx="157">
                  <c:v>493624.20402785024</c:v>
                </c:pt>
                <c:pt idx="158">
                  <c:v>486011.98924421385</c:v>
                </c:pt>
                <c:pt idx="159">
                  <c:v>478511.89270797413</c:v>
                </c:pt>
                <c:pt idx="160">
                  <c:v>471122.30902847205</c:v>
                </c:pt>
                <c:pt idx="161">
                  <c:v>463841.65538240375</c:v>
                </c:pt>
                <c:pt idx="162">
                  <c:v>456668.37120052928</c:v>
                </c:pt>
                <c:pt idx="163">
                  <c:v>449600.91785869293</c:v>
                </c:pt>
                <c:pt idx="164">
                  <c:v>442637.77837309614</c:v>
                </c:pt>
                <c:pt idx="165">
                  <c:v>435777.45709976467</c:v>
                </c:pt>
                <c:pt idx="166">
                  <c:v>429018.47943815339</c:v>
                </c:pt>
                <c:pt idx="167">
                  <c:v>422359.39153883053</c:v>
                </c:pt>
                <c:pt idx="168">
                  <c:v>415798.76001518738</c:v>
                </c:pt>
                <c:pt idx="169">
                  <c:v>409335.17165911681</c:v>
                </c:pt>
                <c:pt idx="170">
                  <c:v>402967.23316060787</c:v>
                </c:pt>
                <c:pt idx="171">
                  <c:v>396693.5708312011</c:v>
                </c:pt>
                <c:pt idx="172">
                  <c:v>390512.83033125364</c:v>
                </c:pt>
                <c:pt idx="173">
                  <c:v>384423.6764009599</c:v>
                </c:pt>
                <c:pt idx="174">
                  <c:v>378424.79259507847</c:v>
                </c:pt>
                <c:pt idx="175">
                  <c:v>372514.88102131343</c:v>
                </c:pt>
                <c:pt idx="176">
                  <c:v>366692.6620822993</c:v>
                </c:pt>
                <c:pt idx="177">
                  <c:v>360956.87422114279</c:v>
                </c:pt>
                <c:pt idx="178">
                  <c:v>355306.27367046935</c:v>
                </c:pt>
                <c:pt idx="179">
                  <c:v>349739.63420492958</c:v>
                </c:pt>
                <c:pt idx="180">
                  <c:v>344255.74689711619</c:v>
                </c:pt>
                <c:pt idx="181">
                  <c:v>338853.41987684544</c:v>
                </c:pt>
                <c:pt idx="182">
                  <c:v>333531.47809375718</c:v>
                </c:pt>
                <c:pt idx="183">
                  <c:v>328288.76308318763</c:v>
                </c:pt>
                <c:pt idx="184">
                  <c:v>323124.13273527077</c:v>
                </c:pt>
                <c:pt idx="185">
                  <c:v>318036.46106722282</c:v>
                </c:pt>
                <c:pt idx="186">
                  <c:v>313024.63799876755</c:v>
                </c:pt>
                <c:pt idx="187">
                  <c:v>308087.56913065945</c:v>
                </c:pt>
                <c:pt idx="188">
                  <c:v>303224.1755262604</c:v>
                </c:pt>
                <c:pt idx="189">
                  <c:v>298433.39349613071</c:v>
                </c:pt>
                <c:pt idx="190">
                  <c:v>293714.17438559094</c:v>
                </c:pt>
                <c:pt idx="191">
                  <c:v>289065.48436521547</c:v>
                </c:pt>
                <c:pt idx="192">
                  <c:v>284486.30422421632</c:v>
                </c:pt>
                <c:pt idx="193">
                  <c:v>279975.62916667876</c:v>
                </c:pt>
                <c:pt idx="194">
                  <c:v>275532.4686106086</c:v>
                </c:pt>
                <c:pt idx="195">
                  <c:v>271155.84598975361</c:v>
                </c:pt>
                <c:pt idx="196">
                  <c:v>266844.79855816008</c:v>
                </c:pt>
                <c:pt idx="197">
                  <c:v>262598.37719742808</c:v>
                </c:pt>
                <c:pt idx="198">
                  <c:v>258415.64622662708</c:v>
                </c:pt>
                <c:pt idx="199">
                  <c:v>254295.68321483704</c:v>
                </c:pt>
                <c:pt idx="200">
                  <c:v>250237.57879627772</c:v>
                </c:pt>
                <c:pt idx="201">
                  <c:v>246240.43648799122</c:v>
                </c:pt>
                <c:pt idx="202">
                  <c:v>242303.37251004274</c:v>
                </c:pt>
                <c:pt idx="203">
                  <c:v>238425.51560820505</c:v>
                </c:pt>
                <c:pt idx="204">
                  <c:v>234606.00687909246</c:v>
                </c:pt>
                <c:pt idx="205">
                  <c:v>230843.99959771079</c:v>
                </c:pt>
                <c:pt idx="206">
                  <c:v>227138.65904739033</c:v>
                </c:pt>
                <c:pt idx="207">
                  <c:v>223489.16235206864</c:v>
                </c:pt>
                <c:pt idx="208">
                  <c:v>219894.69831089157</c:v>
                </c:pt>
                <c:pt idx="209">
                  <c:v>216354.46723510051</c:v>
                </c:pt>
                <c:pt idx="210">
                  <c:v>212867.68078717406</c:v>
                </c:pt>
                <c:pt idx="211">
                  <c:v>209433.56182219365</c:v>
                </c:pt>
                <c:pt idx="212">
                  <c:v>206051.34423140265</c:v>
                </c:pt>
                <c:pt idx="213">
                  <c:v>202720.27278792858</c:v>
                </c:pt>
                <c:pt idx="214">
                  <c:v>199439.60299463867</c:v>
                </c:pt>
                <c:pt idx="215">
                  <c:v>196208.60093410013</c:v>
                </c:pt>
                <c:pt idx="216">
                  <c:v>193026.54312061518</c:v>
                </c:pt>
                <c:pt idx="217">
                  <c:v>189892.71635430353</c:v>
                </c:pt>
                <c:pt idx="218">
                  <c:v>186806.41757720322</c:v>
                </c:pt>
                <c:pt idx="219">
                  <c:v>183766.9537313628</c:v>
                </c:pt>
                <c:pt idx="220">
                  <c:v>180773.64161889712</c:v>
                </c:pt>
                <c:pt idx="221">
                  <c:v>177825.8077639798</c:v>
                </c:pt>
                <c:pt idx="222">
                  <c:v>174922.788276746</c:v>
                </c:pt>
                <c:pt idx="223">
                  <c:v>172063.92871907918</c:v>
                </c:pt>
                <c:pt idx="224">
                  <c:v>169248.58397225558</c:v>
                </c:pt>
                <c:pt idx="225">
                  <c:v>166476.11810642172</c:v>
                </c:pt>
                <c:pt idx="226">
                  <c:v>163745.90425187891</c:v>
                </c:pt>
                <c:pt idx="227">
                  <c:v>161057.32447215053</c:v>
                </c:pt>
                <c:pt idx="228">
                  <c:v>158409.76963880699</c:v>
                </c:pt>
                <c:pt idx="229">
                  <c:v>155802.63930802519</c:v>
                </c:pt>
                <c:pt idx="230">
                  <c:v>153235.34159885743</c:v>
                </c:pt>
                <c:pt idx="231">
                  <c:v>150707.29307318723</c:v>
                </c:pt>
                <c:pt idx="232">
                  <c:v>148217.91861734865</c:v>
                </c:pt>
                <c:pt idx="233">
                  <c:v>145766.65132538567</c:v>
                </c:pt>
                <c:pt idx="234">
                  <c:v>143352.93238393008</c:v>
                </c:pt>
                <c:pt idx="235">
                  <c:v>140976.2109586749</c:v>
                </c:pt>
                <c:pt idx="236">
                  <c:v>138635.94408242131</c:v>
                </c:pt>
                <c:pt idx="237">
                  <c:v>136331.59654467832</c:v>
                </c:pt>
                <c:pt idx="238">
                  <c:v>134062.64078279294</c:v>
                </c:pt>
                <c:pt idx="239">
                  <c:v>131828.55677458993</c:v>
                </c:pt>
                <c:pt idx="240">
                  <c:v>129628.83193250108</c:v>
                </c:pt>
                <c:pt idx="241">
                  <c:v>127462.96099916249</c:v>
                </c:pt>
                <c:pt idx="242">
                  <c:v>125330.44594446062</c:v>
                </c:pt>
                <c:pt idx="243">
                  <c:v>123230.79586400649</c:v>
                </c:pt>
                <c:pt idx="244">
                  <c:v>121163.52687901871</c:v>
                </c:pt>
                <c:pt idx="245">
                  <c:v>119128.16203759592</c:v>
                </c:pt>
                <c:pt idx="246">
                  <c:v>117124.23121735954</c:v>
                </c:pt>
                <c:pt idx="247">
                  <c:v>115151.27102944786</c:v>
                </c:pt>
                <c:pt idx="248">
                  <c:v>113208.82472384287</c:v>
                </c:pt>
                <c:pt idx="249">
                  <c:v>111296.44209601186</c:v>
                </c:pt>
                <c:pt idx="250">
                  <c:v>109413.67939484499</c:v>
                </c:pt>
                <c:pt idx="251">
                  <c:v>107560.09923187185</c:v>
                </c:pt>
                <c:pt idx="252">
                  <c:v>105735.27049173848</c:v>
                </c:pt>
                <c:pt idx="253">
                  <c:v>103938.76824392844</c:v>
                </c:pt>
                <c:pt idx="254">
                  <c:v>102170.17365570995</c:v>
                </c:pt>
                <c:pt idx="255">
                  <c:v>100429.07390629285</c:v>
                </c:pt>
                <c:pt idx="256">
                  <c:v>98715.062102178345</c:v>
                </c:pt>
                <c:pt idx="257">
                  <c:v>97027.737193685345</c:v>
                </c:pt>
                <c:pt idx="258">
                  <c:v>95366.703892636942</c:v>
                </c:pt>
                <c:pt idx="259">
                  <c:v>93731.572591191274</c:v>
                </c:pt>
                <c:pt idx="260">
                  <c:v>92121.959281801013</c:v>
                </c:pt>
                <c:pt idx="261">
                  <c:v>90537.485478285584</c:v>
                </c:pt>
                <c:pt idx="262">
                  <c:v>88977.778138001362</c:v>
                </c:pt>
                <c:pt idx="263">
                  <c:v>87442.469585094135</c:v>
                </c:pt>
                <c:pt idx="264">
                  <c:v>85931.197434819318</c:v>
                </c:pt>
                <c:pt idx="265">
                  <c:v>84443.604518914974</c:v>
                </c:pt>
                <c:pt idx="266">
                  <c:v>82979.338812013346</c:v>
                </c:pt>
                <c:pt idx="267">
                  <c:v>81538.053359076381</c:v>
                </c:pt>
                <c:pt idx="268">
                  <c:v>80119.406203841179</c:v>
                </c:pt>
                <c:pt idx="269">
                  <c:v>78723.06031826153</c:v>
                </c:pt>
                <c:pt idx="270">
                  <c:v>77348.683532931696</c:v>
                </c:pt>
                <c:pt idx="271">
                  <c:v>75995.948468479095</c:v>
                </c:pt>
                <c:pt idx="272">
                  <c:v>74664.532467912155</c:v>
                </c:pt>
                <c:pt idx="273">
                  <c:v>73354.117529910436</c:v>
                </c:pt>
                <c:pt idx="274">
                  <c:v>72064.390243044269</c:v>
                </c:pt>
                <c:pt idx="275">
                  <c:v>70795.041720910289</c:v>
                </c:pt>
                <c:pt idx="276">
                  <c:v>69545.76753817116</c:v>
                </c:pt>
                <c:pt idx="277">
                  <c:v>68316.267667486376</c:v>
                </c:pt>
                <c:pt idx="278">
                  <c:v>67106.24641732208</c:v>
                </c:pt>
                <c:pt idx="279">
                  <c:v>65915.412370627775</c:v>
                </c:pt>
                <c:pt idx="280">
                  <c:v>64743.478324367992</c:v>
                </c:pt>
                <c:pt idx="281">
                  <c:v>63590.161229896876</c:v>
                </c:pt>
                <c:pt idx="282">
                  <c:v>62455.182134164424</c:v>
                </c:pt>
                <c:pt idx="283">
                  <c:v>61338.266121742563</c:v>
                </c:pt>
                <c:pt idx="284">
                  <c:v>60239.142257660016</c:v>
                </c:pt>
                <c:pt idx="285">
                  <c:v>59157.543531034535</c:v>
                </c:pt>
                <c:pt idx="286">
                  <c:v>58093.206799491687</c:v>
                </c:pt>
                <c:pt idx="287">
                  <c:v>57045.872734359262</c:v>
                </c:pt>
                <c:pt idx="288">
                  <c:v>56015.285766626577</c:v>
                </c:pt>
                <c:pt idx="289">
                  <c:v>55001.19403365803</c:v>
                </c:pt>
                <c:pt idx="290">
                  <c:v>54003.349326650809</c:v>
                </c:pt>
                <c:pt idx="291">
                  <c:v>53021.507038825919</c:v>
                </c:pt>
                <c:pt idx="292">
                  <c:v>52055.426114343005</c:v>
                </c:pt>
                <c:pt idx="293">
                  <c:v>51104.868997928483</c:v>
                </c:pt>
                <c:pt idx="294">
                  <c:v>50169.601585207427</c:v>
                </c:pt>
                <c:pt idx="295">
                  <c:v>49249.393173729317</c:v>
                </c:pt>
                <c:pt idx="296">
                  <c:v>48344.016414678161</c:v>
                </c:pt>
                <c:pt idx="297">
                  <c:v>47453.247265257363</c:v>
                </c:pt>
                <c:pt idx="298">
                  <c:v>46576.864941740336</c:v>
                </c:pt>
                <c:pt idx="299">
                  <c:v>45714.65187317723</c:v>
                </c:pt>
                <c:pt idx="300">
                  <c:v>44866.393655749038</c:v>
                </c:pt>
                <c:pt idx="301">
                  <c:v>44031.87900775997</c:v>
                </c:pt>
                <c:pt idx="302">
                  <c:v>43210.899725259325</c:v>
                </c:pt>
                <c:pt idx="303">
                  <c:v>42403.250638284095</c:v>
                </c:pt>
                <c:pt idx="304">
                  <c:v>41608.729567713701</c:v>
                </c:pt>
                <c:pt idx="305">
                  <c:v>40827.137282728603</c:v>
                </c:pt>
                <c:pt idx="306">
                  <c:v>40058.277458864075</c:v>
                </c:pt>
                <c:pt idx="307">
                  <c:v>39301.956636651179</c:v>
                </c:pt>
                <c:pt idx="308">
                  <c:v>38557.98418083672</c:v>
                </c:pt>
                <c:pt idx="309">
                  <c:v>37826.172240174186</c:v>
                </c:pt>
                <c:pt idx="310">
                  <c:v>37106.335707777718</c:v>
                </c:pt>
                <c:pt idx="311">
                  <c:v>36398.292182031393</c:v>
                </c:pt>
                <c:pt idx="312">
                  <c:v>35701.861928046026</c:v>
                </c:pt>
                <c:pt idx="313">
                  <c:v>35016.867839656043</c:v>
                </c:pt>
                <c:pt idx="314">
                  <c:v>34343.135401948828</c:v>
                </c:pt>
                <c:pt idx="315">
                  <c:v>33680.492654319271</c:v>
                </c:pt>
                <c:pt idx="316">
                  <c:v>33028.770154042053</c:v>
                </c:pt>
                <c:pt idx="317">
                  <c:v>32387.800940354777</c:v>
                </c:pt>
                <c:pt idx="318">
                  <c:v>31757.420499044623</c:v>
                </c:pt>
                <c:pt idx="319">
                  <c:v>31137.466727531675</c:v>
                </c:pt>
                <c:pt idx="320">
                  <c:v>30527.779900441972</c:v>
                </c:pt>
                <c:pt idx="321">
                  <c:v>29928.202635663576</c:v>
                </c:pt>
                <c:pt idx="322">
                  <c:v>29338.579860878861</c:v>
                </c:pt>
                <c:pt idx="323">
                  <c:v>28758.758780566459</c:v>
                </c:pt>
                <c:pt idx="324">
                  <c:v>28188.588843466438</c:v>
                </c:pt>
                <c:pt idx="325">
                  <c:v>27627.921710502087</c:v>
                </c:pt>
                <c:pt idx="326">
                  <c:v>27076.611223152267</c:v>
                </c:pt>
                <c:pt idx="327">
                  <c:v>26534.513372267727</c:v>
                </c:pt>
                <c:pt idx="328">
                  <c:v>26001.486267325523</c:v>
                </c:pt>
                <c:pt idx="329">
                  <c:v>25477.390106115319</c:v>
                </c:pt>
                <c:pt idx="330">
                  <c:v>24962.087144851586</c:v>
                </c:pt>
                <c:pt idx="331">
                  <c:v>24455.441668705862</c:v>
                </c:pt>
                <c:pt idx="332">
                  <c:v>23957.319962753114</c:v>
                </c:pt>
                <c:pt idx="333">
                  <c:v>23467.590283326583</c:v>
                </c:pt>
                <c:pt idx="334">
                  <c:v>22986.122829775355</c:v>
                </c:pt>
                <c:pt idx="335">
                  <c:v>22512.789716619121</c:v>
                </c:pt>
                <c:pt idx="336">
                  <c:v>22047.464946094573</c:v>
                </c:pt>
                <c:pt idx="337">
                  <c:v>21590.024381088017</c:v>
                </c:pt>
                <c:pt idx="338">
                  <c:v>21140.345718448822</c:v>
                </c:pt>
                <c:pt idx="339">
                  <c:v>20698.308462678448</c:v>
                </c:pt>
                <c:pt idx="340">
                  <c:v>20263.793899989781</c:v>
                </c:pt>
                <c:pt idx="341">
                  <c:v>19836.685072731689</c:v>
                </c:pt>
                <c:pt idx="342">
                  <c:v>19416.866754173687</c:v>
                </c:pt>
                <c:pt idx="343">
                  <c:v>19004.225423645697</c:v>
                </c:pt>
                <c:pt idx="344">
                  <c:v>18598.649242028019</c:v>
                </c:pt>
                <c:pt idx="345">
                  <c:v>18200.028027586577</c:v>
                </c:pt>
                <c:pt idx="346">
                  <c:v>17808.253232148683</c:v>
                </c:pt>
                <c:pt idx="347">
                  <c:v>17423.217917614595</c:v>
                </c:pt>
                <c:pt idx="348">
                  <c:v>17044.816732800151</c:v>
                </c:pt>
                <c:pt idx="349">
                  <c:v>16672.945890605904</c:v>
                </c:pt>
                <c:pt idx="350">
                  <c:v>16307.503145508232</c:v>
                </c:pt>
                <c:pt idx="351">
                  <c:v>15948.387771367896</c:v>
                </c:pt>
                <c:pt idx="352">
                  <c:v>15595.500539551667</c:v>
                </c:pt>
                <c:pt idx="353">
                  <c:v>15248.743697362683</c:v>
                </c:pt>
                <c:pt idx="354">
                  <c:v>14908.020946775179</c:v>
                </c:pt>
                <c:pt idx="355">
                  <c:v>14573.237423469378</c:v>
                </c:pt>
                <c:pt idx="356">
                  <c:v>14244.2996761624</c:v>
                </c:pt>
                <c:pt idx="357">
                  <c:v>13921.115646231025</c:v>
                </c:pt>
                <c:pt idx="358">
                  <c:v>13603.594647622278</c:v>
                </c:pt>
                <c:pt idx="359">
                  <c:v>13291.647347047756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7-4E24-B509-8F2EB587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25816"/>
        <c:axId val="2108429128"/>
      </c:areaChart>
      <c:catAx>
        <c:axId val="210842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429128"/>
        <c:crosses val="autoZero"/>
        <c:auto val="1"/>
        <c:lblAlgn val="ctr"/>
        <c:lblOffset val="100"/>
        <c:tickMarkSkip val="12"/>
        <c:noMultiLvlLbl val="0"/>
      </c:catAx>
      <c:valAx>
        <c:axId val="2108429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425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2790642739425"/>
          <c:y val="0.45569587029469399"/>
          <c:w val="5.3488372093023297E-2"/>
          <c:h val="0.151898734177215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Graphs!$F$2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val>
            <c:numRef>
              <c:f>Graphs!$F$3:$F$362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291666.66666666669</c:v>
                </c:pt>
                <c:pt idx="3">
                  <c:v>289791.78180647647</c:v>
                </c:pt>
                <c:pt idx="4">
                  <c:v>287577.38895523915</c:v>
                </c:pt>
                <c:pt idx="5">
                  <c:v>285024.03545842069</c:v>
                </c:pt>
                <c:pt idx="6">
                  <c:v>282132.69633887161</c:v>
                </c:pt>
                <c:pt idx="7">
                  <c:v>278904.7758230521</c:v>
                </c:pt>
                <c:pt idx="8">
                  <c:v>275342.10798681644</c:v>
                </c:pt>
                <c:pt idx="9">
                  <c:v>271446.95650863426</c:v>
                </c:pt>
                <c:pt idx="10">
                  <c:v>267222.01352054963</c:v>
                </c:pt>
                <c:pt idx="11">
                  <c:v>262670.39754966943</c:v>
                </c:pt>
                <c:pt idx="12">
                  <c:v>257795.65054552979</c:v>
                </c:pt>
                <c:pt idx="13">
                  <c:v>252601.73399130048</c:v>
                </c:pt>
                <c:pt idx="14">
                  <c:v>247093.02409944613</c:v>
                </c:pt>
                <c:pt idx="15">
                  <c:v>241274.30609515996</c:v>
                </c:pt>
                <c:pt idx="16">
                  <c:v>235150.7675936099</c:v>
                </c:pt>
                <c:pt idx="17">
                  <c:v>228727.99107978077</c:v>
                </c:pt>
                <c:pt idx="18">
                  <c:v>222011.94550244822</c:v>
                </c:pt>
                <c:pt idx="19">
                  <c:v>215008.97699656905</c:v>
                </c:pt>
                <c:pt idx="20">
                  <c:v>207725.79875111338</c:v>
                </c:pt>
                <c:pt idx="21">
                  <c:v>200169.48004207594</c:v>
                </c:pt>
                <c:pt idx="22">
                  <c:v>192347.43445308798</c:v>
                </c:pt>
                <c:pt idx="23">
                  <c:v>184267.4073086904</c:v>
                </c:pt>
                <c:pt idx="24">
                  <c:v>175937.46234790797</c:v>
                </c:pt>
                <c:pt idx="25">
                  <c:v>167365.9676682865</c:v>
                </c:pt>
                <c:pt idx="26">
                  <c:v>158561.58097299468</c:v>
                </c:pt>
                <c:pt idx="27">
                  <c:v>149533.23415594836</c:v>
                </c:pt>
                <c:pt idx="28">
                  <c:v>140290.11726217423</c:v>
                </c:pt>
                <c:pt idx="29">
                  <c:v>130841.66186278286</c:v>
                </c:pt>
                <c:pt idx="30">
                  <c:v>121197.52388595747</c:v>
                </c:pt>
                <c:pt idx="31">
                  <c:v>111367.56594727664</c:v>
                </c:pt>
                <c:pt idx="32">
                  <c:v>101361.83922446669</c:v>
                </c:pt>
                <c:pt idx="33">
                  <c:v>91493.190075884908</c:v>
                </c:pt>
                <c:pt idx="34">
                  <c:v>81759.651884550534</c:v>
                </c:pt>
                <c:pt idx="35">
                  <c:v>72159.285429367053</c:v>
                </c:pt>
                <c:pt idx="36">
                  <c:v>62690.178506352044</c:v>
                </c:pt>
                <c:pt idx="37">
                  <c:v>53350.445555062382</c:v>
                </c:pt>
                <c:pt idx="38">
                  <c:v>44138.227290143688</c:v>
                </c:pt>
                <c:pt idx="39">
                  <c:v>35051.690337934073</c:v>
                </c:pt>
                <c:pt idx="40">
                  <c:v>26089.026878053362</c:v>
                </c:pt>
                <c:pt idx="41">
                  <c:v>17248.45428990958</c:v>
                </c:pt>
                <c:pt idx="42">
                  <c:v>8528.2148040556658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93C-933A-1B4F1C651624}"/>
            </c:ext>
          </c:extLst>
        </c:ser>
        <c:ser>
          <c:idx val="1"/>
          <c:order val="1"/>
          <c:tx>
            <c:strRef>
              <c:f>Graphs!$G$2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val>
            <c:numRef>
              <c:f>Graphs!$G$3:$G$362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364583.33333333331</c:v>
                </c:pt>
                <c:pt idx="3">
                  <c:v>364583.33333333331</c:v>
                </c:pt>
                <c:pt idx="4">
                  <c:v>364583.33333333331</c:v>
                </c:pt>
                <c:pt idx="5">
                  <c:v>364583.33333333331</c:v>
                </c:pt>
                <c:pt idx="6">
                  <c:v>364583.33333333331</c:v>
                </c:pt>
                <c:pt idx="7">
                  <c:v>364583.33333333331</c:v>
                </c:pt>
                <c:pt idx="8">
                  <c:v>364583.33333333331</c:v>
                </c:pt>
                <c:pt idx="9">
                  <c:v>364583.33333333331</c:v>
                </c:pt>
                <c:pt idx="10">
                  <c:v>364583.33333333331</c:v>
                </c:pt>
                <c:pt idx="11">
                  <c:v>364583.33333333331</c:v>
                </c:pt>
                <c:pt idx="12">
                  <c:v>364583.33333333331</c:v>
                </c:pt>
                <c:pt idx="13">
                  <c:v>364583.33333333331</c:v>
                </c:pt>
                <c:pt idx="14">
                  <c:v>364583.33333333331</c:v>
                </c:pt>
                <c:pt idx="15">
                  <c:v>364583.33333333331</c:v>
                </c:pt>
                <c:pt idx="16">
                  <c:v>364583.33333333331</c:v>
                </c:pt>
                <c:pt idx="17">
                  <c:v>364583.33333333331</c:v>
                </c:pt>
                <c:pt idx="18">
                  <c:v>364583.33333333331</c:v>
                </c:pt>
                <c:pt idx="19">
                  <c:v>364583.33333333331</c:v>
                </c:pt>
                <c:pt idx="20">
                  <c:v>364583.33333333331</c:v>
                </c:pt>
                <c:pt idx="21">
                  <c:v>364583.33333333331</c:v>
                </c:pt>
                <c:pt idx="22">
                  <c:v>364583.33333333331</c:v>
                </c:pt>
                <c:pt idx="23">
                  <c:v>364583.33333333331</c:v>
                </c:pt>
                <c:pt idx="24">
                  <c:v>364583.33333333331</c:v>
                </c:pt>
                <c:pt idx="25">
                  <c:v>364583.33333333331</c:v>
                </c:pt>
                <c:pt idx="26">
                  <c:v>364583.33333333331</c:v>
                </c:pt>
                <c:pt idx="27">
                  <c:v>364583.33333333331</c:v>
                </c:pt>
                <c:pt idx="28">
                  <c:v>364583.33333333331</c:v>
                </c:pt>
                <c:pt idx="29">
                  <c:v>364583.33333333331</c:v>
                </c:pt>
                <c:pt idx="30">
                  <c:v>364583.33333333331</c:v>
                </c:pt>
                <c:pt idx="31">
                  <c:v>364583.33333333331</c:v>
                </c:pt>
                <c:pt idx="32">
                  <c:v>364583.33333333331</c:v>
                </c:pt>
                <c:pt idx="33">
                  <c:v>364583.33333333331</c:v>
                </c:pt>
                <c:pt idx="34">
                  <c:v>364583.33333333331</c:v>
                </c:pt>
                <c:pt idx="35">
                  <c:v>364583.33333333331</c:v>
                </c:pt>
                <c:pt idx="36">
                  <c:v>364583.33333333331</c:v>
                </c:pt>
                <c:pt idx="37">
                  <c:v>364583.33333333331</c:v>
                </c:pt>
                <c:pt idx="38">
                  <c:v>364583.33333333331</c:v>
                </c:pt>
                <c:pt idx="39">
                  <c:v>364583.33333333331</c:v>
                </c:pt>
                <c:pt idx="40">
                  <c:v>364583.33333333331</c:v>
                </c:pt>
                <c:pt idx="41">
                  <c:v>364583.33333333331</c:v>
                </c:pt>
                <c:pt idx="42">
                  <c:v>364583.33333333331</c:v>
                </c:pt>
                <c:pt idx="43">
                  <c:v>364509.90849166363</c:v>
                </c:pt>
                <c:pt idx="44">
                  <c:v>356025.15959205054</c:v>
                </c:pt>
                <c:pt idx="45">
                  <c:v>347655.61617819249</c:v>
                </c:pt>
                <c:pt idx="46">
                  <c:v>339399.61649349571</c:v>
                </c:pt>
                <c:pt idx="47">
                  <c:v>331255.5219597625</c:v>
                </c:pt>
                <c:pt idx="48">
                  <c:v>323221.71685629024</c:v>
                </c:pt>
                <c:pt idx="49">
                  <c:v>315296.60800337547</c:v>
                </c:pt>
                <c:pt idx="50">
                  <c:v>307478.62445016328</c:v>
                </c:pt>
                <c:pt idx="51">
                  <c:v>299766.21716678242</c:v>
                </c:pt>
                <c:pt idx="52">
                  <c:v>292157.85874070768</c:v>
                </c:pt>
                <c:pt idx="53">
                  <c:v>284652.04307729186</c:v>
                </c:pt>
                <c:pt idx="54">
                  <c:v>277247.28510441026</c:v>
                </c:pt>
                <c:pt idx="55">
                  <c:v>269942.12048116169</c:v>
                </c:pt>
                <c:pt idx="56">
                  <c:v>262735.10531057045</c:v>
                </c:pt>
                <c:pt idx="57">
                  <c:v>255624.81585623464</c:v>
                </c:pt>
                <c:pt idx="58">
                  <c:v>248609.84826286693</c:v>
                </c:pt>
                <c:pt idx="59">
                  <c:v>241688.8182806746</c:v>
                </c:pt>
                <c:pt idx="60">
                  <c:v>234860.36099352656</c:v>
                </c:pt>
                <c:pt idx="61">
                  <c:v>228123.13055085528</c:v>
                </c:pt>
                <c:pt idx="62">
                  <c:v>221475.79990324276</c:v>
                </c:pt>
                <c:pt idx="63">
                  <c:v>214917.06054164024</c:v>
                </c:pt>
                <c:pt idx="64">
                  <c:v>208445.62224017209</c:v>
                </c:pt>
                <c:pt idx="65">
                  <c:v>202060.2128024745</c:v>
                </c:pt>
                <c:pt idx="66">
                  <c:v>195759.57781152133</c:v>
                </c:pt>
                <c:pt idx="67">
                  <c:v>189542.48038288858</c:v>
                </c:pt>
                <c:pt idx="68">
                  <c:v>183407.70092141125</c:v>
                </c:pt>
                <c:pt idx="69">
                  <c:v>177354.03688118592</c:v>
                </c:pt>
                <c:pt idx="70">
                  <c:v>171380.3025288732</c:v>
                </c:pt>
                <c:pt idx="71">
                  <c:v>165485.32871025518</c:v>
                </c:pt>
                <c:pt idx="72">
                  <c:v>159667.96262000306</c:v>
                </c:pt>
                <c:pt idx="73">
                  <c:v>153927.06757461152</c:v>
                </c:pt>
                <c:pt idx="74">
                  <c:v>148261.52278845594</c:v>
                </c:pt>
                <c:pt idx="75">
                  <c:v>142670.2231529305</c:v>
                </c:pt>
                <c:pt idx="76">
                  <c:v>137152.07901862421</c:v>
                </c:pt>
                <c:pt idx="77">
                  <c:v>131706.01598049406</c:v>
                </c:pt>
                <c:pt idx="78">
                  <c:v>126330.97466599375</c:v>
                </c:pt>
                <c:pt idx="79">
                  <c:v>121025.91052611794</c:v>
                </c:pt>
                <c:pt idx="80">
                  <c:v>115789.79362932192</c:v>
                </c:pt>
                <c:pt idx="81">
                  <c:v>110621.60845827752</c:v>
                </c:pt>
                <c:pt idx="82">
                  <c:v>105520.35370942629</c:v>
                </c:pt>
                <c:pt idx="83">
                  <c:v>100485.04209529176</c:v>
                </c:pt>
                <c:pt idx="84">
                  <c:v>95514.700149513301</c:v>
                </c:pt>
                <c:pt idx="85">
                  <c:v>90608.368034563653</c:v>
                </c:pt>
                <c:pt idx="86">
                  <c:v>85765.099352114179</c:v>
                </c:pt>
                <c:pt idx="87">
                  <c:v>80983.960956011186</c:v>
                </c:pt>
                <c:pt idx="88">
                  <c:v>76264.032767827535</c:v>
                </c:pt>
                <c:pt idx="89">
                  <c:v>71604.407594954624</c:v>
                </c:pt>
                <c:pt idx="90">
                  <c:v>67004.190951199562</c:v>
                </c:pt>
                <c:pt idx="91">
                  <c:v>62462.500879853549</c:v>
                </c:pt>
                <c:pt idx="92">
                  <c:v>57978.467779197592</c:v>
                </c:pt>
                <c:pt idx="93">
                  <c:v>53551.234230411974</c:v>
                </c:pt>
                <c:pt idx="94">
                  <c:v>49179.954827856876</c:v>
                </c:pt>
                <c:pt idx="95">
                  <c:v>44863.796011691382</c:v>
                </c:pt>
                <c:pt idx="96">
                  <c:v>40601.935902799167</c:v>
                </c:pt>
                <c:pt idx="97">
                  <c:v>36393.564139988979</c:v>
                </c:pt>
                <c:pt idx="98">
                  <c:v>32237.881719438916</c:v>
                </c:pt>
                <c:pt idx="99">
                  <c:v>28134.100836353828</c:v>
                </c:pt>
                <c:pt idx="100">
                  <c:v>24081.44472880536</c:v>
                </c:pt>
                <c:pt idx="101">
                  <c:v>20079.147523724878</c:v>
                </c:pt>
                <c:pt idx="102">
                  <c:v>16126.454085019743</c:v>
                </c:pt>
                <c:pt idx="103">
                  <c:v>12222.619863783808</c:v>
                </c:pt>
                <c:pt idx="104">
                  <c:v>8366.9107505735392</c:v>
                </c:pt>
                <c:pt idx="105">
                  <c:v>4558.602929721339</c:v>
                </c:pt>
                <c:pt idx="106">
                  <c:v>796.98273565827003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7-493C-933A-1B4F1C651624}"/>
            </c:ext>
          </c:extLst>
        </c:ser>
        <c:ser>
          <c:idx val="2"/>
          <c:order val="2"/>
          <c:tx>
            <c:strRef>
              <c:f>Graphs!$H$2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val>
            <c:numRef>
              <c:f>Graphs!$H$3:$H$362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145833.33333333334</c:v>
                </c:pt>
                <c:pt idx="3">
                  <c:v>146258.68055555559</c:v>
                </c:pt>
                <c:pt idx="4">
                  <c:v>146685.26837384261</c:v>
                </c:pt>
                <c:pt idx="5">
                  <c:v>147113.10040659964</c:v>
                </c:pt>
                <c:pt idx="6">
                  <c:v>147542.18028278556</c:v>
                </c:pt>
                <c:pt idx="7">
                  <c:v>147972.51164194368</c:v>
                </c:pt>
                <c:pt idx="8">
                  <c:v>148404.09813423268</c:v>
                </c:pt>
                <c:pt idx="9">
                  <c:v>148836.94342045754</c:v>
                </c:pt>
                <c:pt idx="10">
                  <c:v>149271.05117210053</c:v>
                </c:pt>
                <c:pt idx="11">
                  <c:v>149706.42507135248</c:v>
                </c:pt>
                <c:pt idx="12">
                  <c:v>150143.06881114392</c:v>
                </c:pt>
                <c:pt idx="13">
                  <c:v>150580.98609517643</c:v>
                </c:pt>
                <c:pt idx="14">
                  <c:v>151020.18063795401</c:v>
                </c:pt>
                <c:pt idx="15">
                  <c:v>151460.65616481472</c:v>
                </c:pt>
                <c:pt idx="16">
                  <c:v>151902.4164119621</c:v>
                </c:pt>
                <c:pt idx="17">
                  <c:v>152345.465126497</c:v>
                </c:pt>
                <c:pt idx="18">
                  <c:v>152789.80606644927</c:v>
                </c:pt>
                <c:pt idx="19">
                  <c:v>153235.44300080973</c:v>
                </c:pt>
                <c:pt idx="20">
                  <c:v>153682.37970956208</c:v>
                </c:pt>
                <c:pt idx="21">
                  <c:v>154130.61998371498</c:v>
                </c:pt>
                <c:pt idx="22">
                  <c:v>154580.16762533417</c:v>
                </c:pt>
                <c:pt idx="23">
                  <c:v>155031.02644757475</c:v>
                </c:pt>
                <c:pt idx="24">
                  <c:v>155483.20027471348</c:v>
                </c:pt>
                <c:pt idx="25">
                  <c:v>155936.6929421814</c:v>
                </c:pt>
                <c:pt idx="26">
                  <c:v>156391.50829659609</c:v>
                </c:pt>
                <c:pt idx="27">
                  <c:v>156847.6501957945</c:v>
                </c:pt>
                <c:pt idx="28">
                  <c:v>157305.12250886555</c:v>
                </c:pt>
                <c:pt idx="29">
                  <c:v>157763.92911618311</c:v>
                </c:pt>
                <c:pt idx="30">
                  <c:v>158224.07390943862</c:v>
                </c:pt>
                <c:pt idx="31">
                  <c:v>158685.56079167448</c:v>
                </c:pt>
                <c:pt idx="32">
                  <c:v>159148.39367731687</c:v>
                </c:pt>
                <c:pt idx="33">
                  <c:v>159612.57649220902</c:v>
                </c:pt>
                <c:pt idx="34">
                  <c:v>160078.11317364467</c:v>
                </c:pt>
                <c:pt idx="35">
                  <c:v>160545.0076704011</c:v>
                </c:pt>
                <c:pt idx="36">
                  <c:v>161013.26394277313</c:v>
                </c:pt>
                <c:pt idx="37">
                  <c:v>161482.8859626062</c:v>
                </c:pt>
                <c:pt idx="38">
                  <c:v>161953.87771333047</c:v>
                </c:pt>
                <c:pt idx="39">
                  <c:v>162426.24318999433</c:v>
                </c:pt>
                <c:pt idx="40">
                  <c:v>162899.9863992985</c:v>
                </c:pt>
                <c:pt idx="41">
                  <c:v>163375.11135962981</c:v>
                </c:pt>
                <c:pt idx="42">
                  <c:v>163851.62210109539</c:v>
                </c:pt>
                <c:pt idx="43">
                  <c:v>164329.52266555693</c:v>
                </c:pt>
                <c:pt idx="44">
                  <c:v>164808.81710666482</c:v>
                </c:pt>
                <c:pt idx="45">
                  <c:v>165289.5094898926</c:v>
                </c:pt>
                <c:pt idx="46">
                  <c:v>165771.60389257144</c:v>
                </c:pt>
                <c:pt idx="47">
                  <c:v>166255.10440392478</c:v>
                </c:pt>
                <c:pt idx="48">
                  <c:v>166740.01512510292</c:v>
                </c:pt>
                <c:pt idx="49">
                  <c:v>167226.34016921779</c:v>
                </c:pt>
                <c:pt idx="50">
                  <c:v>167714.08366137801</c:v>
                </c:pt>
                <c:pt idx="51">
                  <c:v>168203.24973872371</c:v>
                </c:pt>
                <c:pt idx="52">
                  <c:v>168693.84255046165</c:v>
                </c:pt>
                <c:pt idx="53">
                  <c:v>169185.86625790049</c:v>
                </c:pt>
                <c:pt idx="54">
                  <c:v>169679.32503448604</c:v>
                </c:pt>
                <c:pt idx="55">
                  <c:v>170174.22306583662</c:v>
                </c:pt>
                <c:pt idx="56">
                  <c:v>170670.56454977865</c:v>
                </c:pt>
                <c:pt idx="57">
                  <c:v>171168.35369638217</c:v>
                </c:pt>
                <c:pt idx="58">
                  <c:v>171667.59472799662</c:v>
                </c:pt>
                <c:pt idx="59">
                  <c:v>172168.29187928661</c:v>
                </c:pt>
                <c:pt idx="60">
                  <c:v>172670.44939726786</c:v>
                </c:pt>
                <c:pt idx="61">
                  <c:v>173174.0715413432</c:v>
                </c:pt>
                <c:pt idx="62">
                  <c:v>173679.16258333882</c:v>
                </c:pt>
                <c:pt idx="63">
                  <c:v>174185.7268075402</c:v>
                </c:pt>
                <c:pt idx="64">
                  <c:v>174693.76851072887</c:v>
                </c:pt>
                <c:pt idx="65">
                  <c:v>175203.29200221851</c:v>
                </c:pt>
                <c:pt idx="66">
                  <c:v>175714.30160389162</c:v>
                </c:pt>
                <c:pt idx="67">
                  <c:v>176226.80165023633</c:v>
                </c:pt>
                <c:pt idx="68">
                  <c:v>176740.79648838282</c:v>
                </c:pt>
                <c:pt idx="69">
                  <c:v>177256.29047814061</c:v>
                </c:pt>
                <c:pt idx="70">
                  <c:v>177773.28799203518</c:v>
                </c:pt>
                <c:pt idx="71">
                  <c:v>178291.79341534528</c:v>
                </c:pt>
                <c:pt idx="72">
                  <c:v>178811.81114614007</c:v>
                </c:pt>
                <c:pt idx="73">
                  <c:v>179333.34559531629</c:v>
                </c:pt>
                <c:pt idx="74">
                  <c:v>179856.40118663595</c:v>
                </c:pt>
                <c:pt idx="75">
                  <c:v>180380.98235676365</c:v>
                </c:pt>
                <c:pt idx="76">
                  <c:v>180907.09355530422</c:v>
                </c:pt>
                <c:pt idx="77">
                  <c:v>181434.73924484049</c:v>
                </c:pt>
                <c:pt idx="78">
                  <c:v>181963.92390097131</c:v>
                </c:pt>
                <c:pt idx="79">
                  <c:v>182494.65201234914</c:v>
                </c:pt>
                <c:pt idx="80">
                  <c:v>183026.92808071847</c:v>
                </c:pt>
                <c:pt idx="81">
                  <c:v>183560.75662095391</c:v>
                </c:pt>
                <c:pt idx="82">
                  <c:v>184096.14216109834</c:v>
                </c:pt>
                <c:pt idx="83">
                  <c:v>184633.08924240153</c:v>
                </c:pt>
                <c:pt idx="84">
                  <c:v>185171.60241935856</c:v>
                </c:pt>
                <c:pt idx="85">
                  <c:v>185711.68625974833</c:v>
                </c:pt>
                <c:pt idx="86">
                  <c:v>186253.34534467259</c:v>
                </c:pt>
                <c:pt idx="87">
                  <c:v>186796.58426859454</c:v>
                </c:pt>
                <c:pt idx="88">
                  <c:v>187341.40763937795</c:v>
                </c:pt>
                <c:pt idx="89">
                  <c:v>187887.82007832616</c:v>
                </c:pt>
                <c:pt idx="90">
                  <c:v>188435.82622022126</c:v>
                </c:pt>
                <c:pt idx="91">
                  <c:v>188985.43071336357</c:v>
                </c:pt>
                <c:pt idx="92">
                  <c:v>189536.6382196109</c:v>
                </c:pt>
                <c:pt idx="93">
                  <c:v>190089.45341441807</c:v>
                </c:pt>
                <c:pt idx="94">
                  <c:v>190643.88098687679</c:v>
                </c:pt>
                <c:pt idx="95">
                  <c:v>191199.92563975521</c:v>
                </c:pt>
                <c:pt idx="96">
                  <c:v>191757.59208953779</c:v>
                </c:pt>
                <c:pt idx="97">
                  <c:v>192316.88506646562</c:v>
                </c:pt>
                <c:pt idx="98">
                  <c:v>192877.80931457618</c:v>
                </c:pt>
                <c:pt idx="99">
                  <c:v>193440.36959174369</c:v>
                </c:pt>
                <c:pt idx="100">
                  <c:v>194004.5706697196</c:v>
                </c:pt>
                <c:pt idx="101">
                  <c:v>194570.41733417296</c:v>
                </c:pt>
                <c:pt idx="102">
                  <c:v>195137.91438473098</c:v>
                </c:pt>
                <c:pt idx="103">
                  <c:v>195707.06663501976</c:v>
                </c:pt>
                <c:pt idx="104">
                  <c:v>196277.87891270523</c:v>
                </c:pt>
                <c:pt idx="105">
                  <c:v>196850.35605953392</c:v>
                </c:pt>
                <c:pt idx="106">
                  <c:v>197424.50293137427</c:v>
                </c:pt>
                <c:pt idx="107">
                  <c:v>195081.670909476</c:v>
                </c:pt>
                <c:pt idx="108">
                  <c:v>191988.82581231787</c:v>
                </c:pt>
                <c:pt idx="109">
                  <c:v>188942.2712163853</c:v>
                </c:pt>
                <c:pt idx="110">
                  <c:v>185941.33757173072</c:v>
                </c:pt>
                <c:pt idx="111">
                  <c:v>182985.36480363717</c:v>
                </c:pt>
                <c:pt idx="112">
                  <c:v>180073.70218047383</c:v>
                </c:pt>
                <c:pt idx="113">
                  <c:v>177205.70818337554</c:v>
                </c:pt>
                <c:pt idx="114">
                  <c:v>174380.75037772243</c:v>
                </c:pt>
                <c:pt idx="115">
                  <c:v>171598.2052863935</c:v>
                </c:pt>
                <c:pt idx="116">
                  <c:v>168857.45826477133</c:v>
                </c:pt>
                <c:pt idx="117">
                  <c:v>166157.90337747266</c:v>
                </c:pt>
                <c:pt idx="118">
                  <c:v>163498.94327678229</c:v>
                </c:pt>
                <c:pt idx="119">
                  <c:v>160879.98908276585</c:v>
                </c:pt>
                <c:pt idx="120">
                  <c:v>158300.46026503918</c:v>
                </c:pt>
                <c:pt idx="121">
                  <c:v>155759.78452617148</c:v>
                </c:pt>
                <c:pt idx="122">
                  <c:v>153257.39768669955</c:v>
                </c:pt>
                <c:pt idx="123">
                  <c:v>150792.743571731</c:v>
                </c:pt>
                <c:pt idx="124">
                  <c:v>148365.27389911524</c:v>
                </c:pt>
                <c:pt idx="125">
                  <c:v>145974.44816916005</c:v>
                </c:pt>
                <c:pt idx="126">
                  <c:v>143619.73355587266</c:v>
                </c:pt>
                <c:pt idx="127">
                  <c:v>141300.60479970477</c:v>
                </c:pt>
                <c:pt idx="128">
                  <c:v>139016.54410178054</c:v>
                </c:pt>
                <c:pt idx="129">
                  <c:v>136767.04101958728</c:v>
                </c:pt>
                <c:pt idx="130">
                  <c:v>134551.59236410892</c:v>
                </c:pt>
                <c:pt idx="131">
                  <c:v>132369.70209838217</c:v>
                </c:pt>
                <c:pt idx="132">
                  <c:v>130220.88123745592</c:v>
                </c:pt>
                <c:pt idx="133">
                  <c:v>128104.64774973503</c:v>
                </c:pt>
                <c:pt idx="134">
                  <c:v>126020.52645968886</c:v>
                </c:pt>
                <c:pt idx="135">
                  <c:v>123968.04895190621</c:v>
                </c:pt>
                <c:pt idx="136">
                  <c:v>121946.75347647803</c:v>
                </c:pt>
                <c:pt idx="137">
                  <c:v>119956.18485568986</c:v>
                </c:pt>
                <c:pt idx="138">
                  <c:v>117995.89439200568</c:v>
                </c:pt>
                <c:pt idx="139">
                  <c:v>116065.4397773258</c:v>
                </c:pt>
                <c:pt idx="140">
                  <c:v>114164.38500350097</c:v>
                </c:pt>
                <c:pt idx="141">
                  <c:v>112292.3002740857</c:v>
                </c:pt>
                <c:pt idx="142">
                  <c:v>110448.76191731363</c:v>
                </c:pt>
                <c:pt idx="143">
                  <c:v>108633.35230027825</c:v>
                </c:pt>
                <c:pt idx="144">
                  <c:v>106845.65974430217</c:v>
                </c:pt>
                <c:pt idx="145">
                  <c:v>105085.27844147912</c:v>
                </c:pt>
                <c:pt idx="146">
                  <c:v>103351.8083723719</c:v>
                </c:pt>
                <c:pt idx="147">
                  <c:v>101644.85522485101</c:v>
                </c:pt>
                <c:pt idx="148">
                  <c:v>99964.030314057833</c:v>
                </c:pt>
                <c:pt idx="149">
                  <c:v>98308.950503477172</c:v>
                </c:pt>
                <c:pt idx="150">
                  <c:v>96679.238127103716</c:v>
                </c:pt>
                <c:pt idx="151">
                  <c:v>95074.520912687687</c:v>
                </c:pt>
                <c:pt idx="152">
                  <c:v>93494.43190604441</c:v>
                </c:pt>
                <c:pt idx="153">
                  <c:v>91938.609396413536</c:v>
                </c:pt>
                <c:pt idx="154">
                  <c:v>90406.696842853315</c:v>
                </c:pt>
                <c:pt idx="155">
                  <c:v>88898.342801655657</c:v>
                </c:pt>
                <c:pt idx="156">
                  <c:v>87413.200854768176</c:v>
                </c:pt>
                <c:pt idx="157">
                  <c:v>85950.929539209057</c:v>
                </c:pt>
                <c:pt idx="158">
                  <c:v>84511.192277461159</c:v>
                </c:pt>
                <c:pt idx="159">
                  <c:v>83093.657308832204</c:v>
                </c:pt>
                <c:pt idx="160">
                  <c:v>81697.997621767267</c:v>
                </c:pt>
                <c:pt idx="161">
                  <c:v>80323.890887100904</c:v>
                </c:pt>
                <c:pt idx="162">
                  <c:v>78971.019392235554</c:v>
                </c:pt>
                <c:pt idx="163">
                  <c:v>77639.069976234008</c:v>
                </c:pt>
                <c:pt idx="164">
                  <c:v>76327.733965812818</c:v>
                </c:pt>
                <c:pt idx="165">
                  <c:v>75036.707112224627</c:v>
                </c:pt>
                <c:pt idx="166">
                  <c:v>73765.689529016978</c:v>
                </c:pt>
                <c:pt idx="167">
                  <c:v>72514.385630655699</c:v>
                </c:pt>
                <c:pt idx="168">
                  <c:v>71282.504072000782</c:v>
                </c:pt>
                <c:pt idx="169">
                  <c:v>70069.75768862314</c:v>
                </c:pt>
                <c:pt idx="170">
                  <c:v>68875.863437950728</c:v>
                </c:pt>
                <c:pt idx="171">
                  <c:v>67700.542341232285</c:v>
                </c:pt>
                <c:pt idx="172">
                  <c:v>66543.519426307947</c:v>
                </c:pt>
                <c:pt idx="173">
                  <c:v>65404.52367117512</c:v>
                </c:pt>
                <c:pt idx="174">
                  <c:v>64283.287948338992</c:v>
                </c:pt>
                <c:pt idx="175">
                  <c:v>63179.548969936681</c:v>
                </c:pt>
                <c:pt idx="176">
                  <c:v>62093.047233624522</c:v>
                </c:pt>
                <c:pt idx="177">
                  <c:v>61023.526969217812</c:v>
                </c:pt>
                <c:pt idx="178">
                  <c:v>59970.736086072808</c:v>
                </c:pt>
                <c:pt idx="179">
                  <c:v>58934.426121200609</c:v>
                </c:pt>
                <c:pt idx="180">
                  <c:v>57914.352188102901</c:v>
                </c:pt>
                <c:pt idx="181">
                  <c:v>56910.272926319652</c:v>
                </c:pt>
                <c:pt idx="182">
                  <c:v>55921.950451678858</c:v>
                </c:pt>
                <c:pt idx="183">
                  <c:v>54949.15030723872</c:v>
                </c:pt>
                <c:pt idx="184">
                  <c:v>53991.641414912767</c:v>
                </c:pt>
                <c:pt idx="185">
                  <c:v>53049.196027768223</c:v>
                </c:pt>
                <c:pt idx="186">
                  <c:v>52121.58968298883</c:v>
                </c:pt>
                <c:pt idx="187">
                  <c:v>51208.601155492426</c:v>
                </c:pt>
                <c:pt idx="188">
                  <c:v>50310.012412194665</c:v>
                </c:pt>
                <c:pt idx="189">
                  <c:v>49425.608566909737</c:v>
                </c:pt>
                <c:pt idx="190">
                  <c:v>48555.177835879353</c:v>
                </c:pt>
                <c:pt idx="191">
                  <c:v>47698.511493921389</c:v>
                </c:pt>
                <c:pt idx="192">
                  <c:v>46855.403831189506</c:v>
                </c:pt>
                <c:pt idx="193">
                  <c:v>46025.652110535542</c:v>
                </c:pt>
                <c:pt idx="194">
                  <c:v>45209.056525466061</c:v>
                </c:pt>
                <c:pt idx="195">
                  <c:v>44405.42015868512</c:v>
                </c:pt>
                <c:pt idx="196">
                  <c:v>43614.548941214998</c:v>
                </c:pt>
                <c:pt idx="197">
                  <c:v>42836.251612087035</c:v>
                </c:pt>
                <c:pt idx="198">
                  <c:v>42070.339678594537</c:v>
                </c:pt>
                <c:pt idx="199">
                  <c:v>41316.627377100209</c:v>
                </c:pt>
                <c:pt idx="200">
                  <c:v>40574.931634390261</c:v>
                </c:pt>
                <c:pt idx="201">
                  <c:v>39845.072029567789</c:v>
                </c:pt>
                <c:pt idx="202">
                  <c:v>39126.870756477809</c:v>
                </c:pt>
                <c:pt idx="203">
                  <c:v>38420.152586656855</c:v>
                </c:pt>
                <c:pt idx="204">
                  <c:v>37724.744832799588</c:v>
                </c:pt>
                <c:pt idx="205">
                  <c:v>37040.477312735573</c:v>
                </c:pt>
                <c:pt idx="206">
                  <c:v>36367.18231390891</c:v>
                </c:pt>
                <c:pt idx="207">
                  <c:v>35704.694558354029</c:v>
                </c:pt>
                <c:pt idx="208">
                  <c:v>35052.851168160494</c:v>
                </c:pt>
                <c:pt idx="209">
                  <c:v>34411.491631420395</c:v>
                </c:pt>
                <c:pt idx="210">
                  <c:v>33780.457768651351</c:v>
                </c:pt>
                <c:pt idx="211">
                  <c:v>33159.593699688754</c:v>
                </c:pt>
                <c:pt idx="212">
                  <c:v>32548.745811040699</c:v>
                </c:pt>
                <c:pt idx="213">
                  <c:v>31947.762723699107</c:v>
                </c:pt>
                <c:pt idx="214">
                  <c:v>31356.495261400982</c:v>
                </c:pt>
                <c:pt idx="215">
                  <c:v>30774.796419333285</c:v>
                </c:pt>
                <c:pt idx="216">
                  <c:v>30202.521333275494</c:v>
                </c:pt>
                <c:pt idx="217">
                  <c:v>29639.527249173698</c:v>
                </c:pt>
                <c:pt idx="218">
                  <c:v>29085.673493140315</c:v>
                </c:pt>
                <c:pt idx="219">
                  <c:v>28540.821441873471</c:v>
                </c:pt>
                <c:pt idx="220">
                  <c:v>28004.834493490325</c:v>
                </c:pt>
                <c:pt idx="221">
                  <c:v>27477.578038768548</c:v>
                </c:pt>
                <c:pt idx="222">
                  <c:v>26958.919432790266</c:v>
                </c:pt>
                <c:pt idx="223">
                  <c:v>26448.72796698309</c:v>
                </c:pt>
                <c:pt idx="224">
                  <c:v>25946.874841552442</c:v>
                </c:pt>
                <c:pt idx="225">
                  <c:v>25453.233138300031</c:v>
                </c:pt>
                <c:pt idx="226">
                  <c:v>24967.677793822968</c:v>
                </c:pt>
                <c:pt idx="227">
                  <c:v>24490.085573088323</c:v>
                </c:pt>
                <c:pt idx="228">
                  <c:v>24020.335043377883</c:v>
                </c:pt>
                <c:pt idx="229">
                  <c:v>23558.306548598033</c:v>
                </c:pt>
                <c:pt idx="230">
                  <c:v>23103.882183949623</c:v>
                </c:pt>
                <c:pt idx="231">
                  <c:v>22656.945770952956</c:v>
                </c:pt>
                <c:pt idx="232">
                  <c:v>22217.382832822826</c:v>
                </c:pt>
                <c:pt idx="233">
                  <c:v>21785.080570188893</c:v>
                </c:pt>
                <c:pt idx="234">
                  <c:v>21359.92783715652</c:v>
                </c:pt>
                <c:pt idx="235">
                  <c:v>20941.815117703391</c:v>
                </c:pt>
                <c:pt idx="236">
                  <c:v>20530.634502407254</c:v>
                </c:pt>
                <c:pt idx="237">
                  <c:v>20126.279665500191</c:v>
                </c:pt>
                <c:pt idx="238">
                  <c:v>19728.645842244881</c:v>
                </c:pt>
                <c:pt idx="239">
                  <c:v>19337.6298066284</c:v>
                </c:pt>
                <c:pt idx="240">
                  <c:v>18953.129849369179</c:v>
                </c:pt>
                <c:pt idx="241">
                  <c:v>18575.045756232717</c:v>
                </c:pt>
                <c:pt idx="242">
                  <c:v>18203.278786651827</c:v>
                </c:pt>
                <c:pt idx="243">
                  <c:v>17837.731652647148</c:v>
                </c:pt>
                <c:pt idx="244">
                  <c:v>17478.308498043796</c:v>
                </c:pt>
                <c:pt idx="245">
                  <c:v>17124.914877979991</c:v>
                </c:pt>
                <c:pt idx="246">
                  <c:v>16777.45773870367</c:v>
                </c:pt>
                <c:pt idx="247">
                  <c:v>16435.84539765304</c:v>
                </c:pt>
                <c:pt idx="248">
                  <c:v>16099.987523817146</c:v>
                </c:pt>
                <c:pt idx="249">
                  <c:v>15769.795118372605</c:v>
                </c:pt>
                <c:pt idx="250">
                  <c:v>15445.180495592571</c:v>
                </c:pt>
                <c:pt idx="251">
                  <c:v>15126.057264024275</c:v>
                </c:pt>
                <c:pt idx="252">
                  <c:v>14812.340307931316</c:v>
                </c:pt>
                <c:pt idx="253">
                  <c:v>14503.945768997079</c:v>
                </c:pt>
                <c:pt idx="254">
                  <c:v>14200.791028285619</c:v>
                </c:pt>
                <c:pt idx="255">
                  <c:v>13902.794688456464</c:v>
                </c:pt>
                <c:pt idx="256">
                  <c:v>13609.876556229776</c:v>
                </c:pt>
                <c:pt idx="257">
                  <c:v>13321.957625098423</c:v>
                </c:pt>
                <c:pt idx="258">
                  <c:v>13038.96005828351</c:v>
                </c:pt>
                <c:pt idx="259">
                  <c:v>12760.807171929984</c:v>
                </c:pt>
                <c:pt idx="260">
                  <c:v>12487.423418539009</c:v>
                </c:pt>
                <c:pt idx="261">
                  <c:v>12218.734370633756</c:v>
                </c:pt>
                <c:pt idx="262">
                  <c:v>11954.666704655421</c:v>
                </c:pt>
                <c:pt idx="263">
                  <c:v>11695.148185086253</c:v>
                </c:pt>
                <c:pt idx="264">
                  <c:v>11440.107648796395</c:v>
                </c:pt>
                <c:pt idx="265">
                  <c:v>11189.474989611503</c:v>
                </c:pt>
                <c:pt idx="266">
                  <c:v>10943.181143098001</c:v>
                </c:pt>
                <c:pt idx="267">
                  <c:v>10701.158071562963</c:v>
                </c:pt>
                <c:pt idx="268">
                  <c:v>10463.338749265657</c:v>
                </c:pt>
                <c:pt idx="269">
                  <c:v>10229.657147837786</c:v>
                </c:pt>
                <c:pt idx="270">
                  <c:v>10000.048221909523</c:v>
                </c:pt>
                <c:pt idx="271">
                  <c:v>9774.4478949384738</c:v>
                </c:pt>
                <c:pt idx="272">
                  <c:v>9552.7930452387427</c:v>
                </c:pt>
                <c:pt idx="273">
                  <c:v>9335.0214922073337</c:v>
                </c:pt>
                <c:pt idx="274">
                  <c:v>9121.0719827450939</c:v>
                </c:pt>
                <c:pt idx="275">
                  <c:v>8910.8841778695478</c:v>
                </c:pt>
                <c:pt idx="276">
                  <c:v>8704.3986395168922</c:v>
                </c:pt>
                <c:pt idx="277">
                  <c:v>8501.5568175305598</c:v>
                </c:pt>
                <c:pt idx="278">
                  <c:v>8302.3010368337254</c:v>
                </c:pt>
                <c:pt idx="279">
                  <c:v>8106.574484783202</c:v>
                </c:pt>
                <c:pt idx="280">
                  <c:v>7914.3211987022041</c:v>
                </c:pt>
                <c:pt idx="281">
                  <c:v>7725.4860535894632</c:v>
                </c:pt>
                <c:pt idx="282">
                  <c:v>7540.0147500022649</c:v>
                </c:pt>
                <c:pt idx="283">
                  <c:v>7357.8538021109516</c:v>
                </c:pt>
                <c:pt idx="284">
                  <c:v>7178.9505259225343</c:v>
                </c:pt>
                <c:pt idx="285">
                  <c:v>7003.2530276710268</c:v>
                </c:pt>
                <c:pt idx="286">
                  <c:v>6830.7101923721748</c:v>
                </c:pt>
                <c:pt idx="287">
                  <c:v>6661.2716725403252</c:v>
                </c:pt>
                <c:pt idx="288">
                  <c:v>6494.887877065109</c:v>
                </c:pt>
                <c:pt idx="289">
                  <c:v>6331.5099602457813</c:v>
                </c:pt>
                <c:pt idx="290">
                  <c:v>6171.089810980945</c:v>
                </c:pt>
                <c:pt idx="291">
                  <c:v>6013.5800421115464</c:v>
                </c:pt>
                <c:pt idx="292">
                  <c:v>5858.9339799149711</c:v>
                </c:pt>
                <c:pt idx="293">
                  <c:v>5707.1056537481372</c:v>
                </c:pt>
                <c:pt idx="294">
                  <c:v>5558.0497858375129</c:v>
                </c:pt>
                <c:pt idx="295">
                  <c:v>5411.7217812139907</c:v>
                </c:pt>
                <c:pt idx="296">
                  <c:v>5268.0777177906139</c:v>
                </c:pt>
                <c:pt idx="297">
                  <c:v>5127.074336581135</c:v>
                </c:pt>
                <c:pt idx="298">
                  <c:v>4988.669032057468</c:v>
                </c:pt>
                <c:pt idx="299">
                  <c:v>4852.8198426440586</c:v>
                </c:pt>
                <c:pt idx="300">
                  <c:v>4719.4854413472922</c:v>
                </c:pt>
                <c:pt idx="301">
                  <c:v>4588.6251265180235</c:v>
                </c:pt>
                <c:pt idx="302">
                  <c:v>4460.1988127453906</c:v>
                </c:pt>
                <c:pt idx="303">
                  <c:v>4334.1670218800509</c:v>
                </c:pt>
                <c:pt idx="304">
                  <c:v>4210.4908741850559</c:v>
                </c:pt>
                <c:pt idx="305">
                  <c:v>4089.1320796125569</c:v>
                </c:pt>
                <c:pt idx="306">
                  <c:v>3970.0529292045981</c:v>
                </c:pt>
                <c:pt idx="307">
                  <c:v>3853.2162866162453</c:v>
                </c:pt>
                <c:pt idx="308">
                  <c:v>3738.5855797593454</c:v>
                </c:pt>
                <c:pt idx="309">
                  <c:v>3626.1247925652387</c:v>
                </c:pt>
                <c:pt idx="310">
                  <c:v>3515.7984568647312</c:v>
                </c:pt>
                <c:pt idx="311">
                  <c:v>3407.5716443837123</c:v>
                </c:pt>
                <c:pt idx="312">
                  <c:v>3301.4099588527879</c:v>
                </c:pt>
                <c:pt idx="313">
                  <c:v>3197.2795282293205</c:v>
                </c:pt>
                <c:pt idx="314">
                  <c:v>3095.1469970303237</c:v>
                </c:pt>
                <c:pt idx="315">
                  <c:v>2994.9795187746399</c:v>
                </c:pt>
                <c:pt idx="316">
                  <c:v>2896.7447485328753</c:v>
                </c:pt>
                <c:pt idx="317">
                  <c:v>2800.4108355835856</c:v>
                </c:pt>
                <c:pt idx="318">
                  <c:v>2705.9464161742176</c:v>
                </c:pt>
                <c:pt idx="319">
                  <c:v>2613.3206063853372</c:v>
                </c:pt>
                <c:pt idx="320">
                  <c:v>2522.5029950967032</c:v>
                </c:pt>
                <c:pt idx="321">
                  <c:v>2433.4636370537478</c:v>
                </c:pt>
                <c:pt idx="322">
                  <c:v>2346.1730460330623</c:v>
                </c:pt>
                <c:pt idx="323">
                  <c:v>2260.602188105499</c:v>
                </c:pt>
                <c:pt idx="324">
                  <c:v>2176.722474995513</c:v>
                </c:pt>
                <c:pt idx="325">
                  <c:v>2094.5057575354026</c:v>
                </c:pt>
                <c:pt idx="326">
                  <c:v>2013.9243192131046</c:v>
                </c:pt>
                <c:pt idx="327">
                  <c:v>1934.9508698122438</c:v>
                </c:pt>
                <c:pt idx="328">
                  <c:v>1857.5585391431298</c:v>
                </c:pt>
                <c:pt idx="329">
                  <c:v>1781.7208708634305</c:v>
                </c:pt>
                <c:pt idx="330">
                  <c:v>1707.4118163872606</c:v>
                </c:pt>
                <c:pt idx="331">
                  <c:v>1634.6057288814436</c:v>
                </c:pt>
                <c:pt idx="332">
                  <c:v>1563.277357347718</c:v>
                </c:pt>
                <c:pt idx="333">
                  <c:v>1493.4018407896881</c:v>
                </c:pt>
                <c:pt idx="334">
                  <c:v>1424.9547024633191</c:v>
                </c:pt>
                <c:pt idx="335">
                  <c:v>1357.9118442098077</c:v>
                </c:pt>
                <c:pt idx="336">
                  <c:v>1292.2495408696684</c:v>
                </c:pt>
                <c:pt idx="337">
                  <c:v>1227.9444347768926</c:v>
                </c:pt>
                <c:pt idx="338">
                  <c:v>1164.9735303320524</c:v>
                </c:pt>
                <c:pt idx="339">
                  <c:v>1103.3141886532435</c:v>
                </c:pt>
                <c:pt idx="340">
                  <c:v>1042.9441223037647</c:v>
                </c:pt>
                <c:pt idx="341">
                  <c:v>983.84139009546107</c:v>
                </c:pt>
                <c:pt idx="342">
                  <c:v>925.98439196666038</c:v>
                </c:pt>
                <c:pt idx="343">
                  <c:v>869.35186393365359</c:v>
                </c:pt>
                <c:pt idx="344">
                  <c:v>813.92287311468692</c:v>
                </c:pt>
                <c:pt idx="345">
                  <c:v>759.67681282543856</c:v>
                </c:pt>
                <c:pt idx="346">
                  <c:v>706.59339774497778</c:v>
                </c:pt>
                <c:pt idx="347">
                  <c:v>654.65265915121074</c:v>
                </c:pt>
                <c:pt idx="348">
                  <c:v>603.8349402248349</c:v>
                </c:pt>
                <c:pt idx="349">
                  <c:v>554.12089142083448</c:v>
                </c:pt>
                <c:pt idx="350">
                  <c:v>505.49146590656716</c:v>
                </c:pt>
                <c:pt idx="351">
                  <c:v>457.92791506550151</c:v>
                </c:pt>
                <c:pt idx="352">
                  <c:v>411.41178406567843</c:v>
                </c:pt>
                <c:pt idx="353">
                  <c:v>365.92490749198606</c:v>
                </c:pt>
                <c:pt idx="354">
                  <c:v>321.4494050413449</c:v>
                </c:pt>
                <c:pt idx="355">
                  <c:v>277.96767727991727</c:v>
                </c:pt>
                <c:pt idx="356">
                  <c:v>235.46240146146491</c:v>
                </c:pt>
                <c:pt idx="357">
                  <c:v>193.91652740599127</c:v>
                </c:pt>
                <c:pt idx="358">
                  <c:v>153.31327343781746</c:v>
                </c:pt>
                <c:pt idx="359">
                  <c:v>113.63612238225245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93C-933A-1B4F1C65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7608"/>
        <c:axId val="2108470920"/>
      </c:areaChart>
      <c:catAx>
        <c:axId val="210846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470920"/>
        <c:crosses val="autoZero"/>
        <c:auto val="1"/>
        <c:lblAlgn val="ctr"/>
        <c:lblOffset val="100"/>
        <c:tickMarkSkip val="12"/>
        <c:noMultiLvlLbl val="0"/>
      </c:catAx>
      <c:valAx>
        <c:axId val="2108470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467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28407557600335"/>
          <c:y val="0.41975341045332298"/>
          <c:w val="5.3117782909930703E-2"/>
          <c:h val="0.148148148148148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Graphs!$J$2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val>
            <c:numRef>
              <c:f>Graphs!$J$3:$J$362</c:f>
              <c:numCache>
                <c:formatCode>General</c:formatCode>
                <c:ptCount val="360"/>
                <c:pt idx="0">
                  <c:v>0</c:v>
                </c:pt>
                <c:pt idx="2">
                  <c:v>934484.33301760815</c:v>
                </c:pt>
                <c:pt idx="3">
                  <c:v>1049012.1879450106</c:v>
                </c:pt>
                <c:pt idx="4">
                  <c:v>1163012.8735786746</c:v>
                </c:pt>
                <c:pt idx="5">
                  <c:v>1276340.305018116</c:v>
                </c:pt>
                <c:pt idx="6">
                  <c:v>1388848.3017627038</c:v>
                </c:pt>
                <c:pt idx="7">
                  <c:v>1500390.8911038379</c:v>
                </c:pt>
                <c:pt idx="8">
                  <c:v>1610822.6147921316</c:v>
                </c:pt>
                <c:pt idx="9">
                  <c:v>1719998.8381376504</c:v>
                </c:pt>
                <c:pt idx="10">
                  <c:v>1827776.0606794697</c:v>
                </c:pt>
                <c:pt idx="11">
                  <c:v>1934012.2275403952</c:v>
                </c:pt>
                <c:pt idx="12">
                  <c:v>2038567.0405669967</c:v>
                </c:pt>
                <c:pt idx="13">
                  <c:v>2141302.268341362</c:v>
                </c:pt>
                <c:pt idx="14">
                  <c:v>2242082.0541404295</c:v>
                </c:pt>
                <c:pt idx="15">
                  <c:v>2340773.2209123136</c:v>
                </c:pt>
                <c:pt idx="16">
                  <c:v>2437245.5723350211</c:v>
                </c:pt>
                <c:pt idx="17">
                  <c:v>2531372.189022379</c:v>
                </c:pt>
                <c:pt idx="18">
                  <c:v>2623029.7189467284</c:v>
                </c:pt>
                <c:pt idx="19">
                  <c:v>2712098.6611527912</c:v>
                </c:pt>
                <c:pt idx="20">
                  <c:v>2798463.6418496822</c:v>
                </c:pt>
                <c:pt idx="21">
                  <c:v>2882013.6819807957</c:v>
                </c:pt>
                <c:pt idx="22">
                  <c:v>2962642.4553893898</c:v>
                </c:pt>
                <c:pt idx="23">
                  <c:v>3040248.5367198181</c:v>
                </c:pt>
                <c:pt idx="24">
                  <c:v>3114735.6382181235</c:v>
                </c:pt>
                <c:pt idx="25">
                  <c:v>3186012.8346254863</c:v>
                </c:pt>
                <c:pt idx="26">
                  <c:v>3253994.775388882</c:v>
                </c:pt>
                <c:pt idx="27">
                  <c:v>3318601.883449934</c:v>
                </c:pt>
                <c:pt idx="28">
                  <c:v>3379760.5399106434</c:v>
                </c:pt>
                <c:pt idx="29">
                  <c:v>3437403.2539172065</c:v>
                </c:pt>
                <c:pt idx="30">
                  <c:v>3491468.8171479516</c:v>
                </c:pt>
                <c:pt idx="31">
                  <c:v>3541902.4423392648</c:v>
                </c:pt>
                <c:pt idx="32">
                  <c:v>3484898.6901667975</c:v>
                </c:pt>
                <c:pt idx="33">
                  <c:v>3428706.2842476661</c:v>
                </c:pt>
                <c:pt idx="34">
                  <c:v>3373313.8650903143</c:v>
                </c:pt>
                <c:pt idx="35">
                  <c:v>3318710.2304630838</c:v>
                </c:pt>
                <c:pt idx="36">
                  <c:v>3264884.3332342352</c:v>
                </c:pt>
                <c:pt idx="37">
                  <c:v>3211825.2792414739</c:v>
                </c:pt>
                <c:pt idx="38">
                  <c:v>3159522.3251905828</c:v>
                </c:pt>
                <c:pt idx="39">
                  <c:v>3107964.8765827478</c:v>
                </c:pt>
                <c:pt idx="40">
                  <c:v>3057142.485670208</c:v>
                </c:pt>
                <c:pt idx="41">
                  <c:v>3007044.8494398217</c:v>
                </c:pt>
                <c:pt idx="42">
                  <c:v>2932487.5761945695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7-4A5E-81BD-A93D1BC49687}"/>
            </c:ext>
          </c:extLst>
        </c:ser>
        <c:ser>
          <c:idx val="1"/>
          <c:order val="1"/>
          <c:tx>
            <c:strRef>
              <c:f>Graphs!$K$2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val>
            <c:numRef>
              <c:f>Graphs!$K$3:$K$362</c:f>
              <c:numCache>
                <c:formatCode>General</c:formatCode>
                <c:ptCount val="360"/>
                <c:pt idx="0">
                  <c:v>0</c:v>
                </c:pt>
                <c:pt idx="2">
                  <c:v>364583.33333333331</c:v>
                </c:pt>
                <c:pt idx="3">
                  <c:v>364583.33333333331</c:v>
                </c:pt>
                <c:pt idx="4">
                  <c:v>364583.33333333331</c:v>
                </c:pt>
                <c:pt idx="5">
                  <c:v>364583.33333333331</c:v>
                </c:pt>
                <c:pt idx="6">
                  <c:v>364583.33333333331</c:v>
                </c:pt>
                <c:pt idx="7">
                  <c:v>364583.33333333331</c:v>
                </c:pt>
                <c:pt idx="8">
                  <c:v>364583.33333333331</c:v>
                </c:pt>
                <c:pt idx="9">
                  <c:v>364583.33333333331</c:v>
                </c:pt>
                <c:pt idx="10">
                  <c:v>364583.33333333331</c:v>
                </c:pt>
                <c:pt idx="11">
                  <c:v>364583.33333333331</c:v>
                </c:pt>
                <c:pt idx="12">
                  <c:v>364583.33333333331</c:v>
                </c:pt>
                <c:pt idx="13">
                  <c:v>364583.33333333331</c:v>
                </c:pt>
                <c:pt idx="14">
                  <c:v>364583.33333333331</c:v>
                </c:pt>
                <c:pt idx="15">
                  <c:v>364583.33333333331</c:v>
                </c:pt>
                <c:pt idx="16">
                  <c:v>364583.33333333331</c:v>
                </c:pt>
                <c:pt idx="17">
                  <c:v>364583.33333333331</c:v>
                </c:pt>
                <c:pt idx="18">
                  <c:v>364583.33333333331</c:v>
                </c:pt>
                <c:pt idx="19">
                  <c:v>364583.33333333331</c:v>
                </c:pt>
                <c:pt idx="20">
                  <c:v>364583.33333333331</c:v>
                </c:pt>
                <c:pt idx="21">
                  <c:v>364583.33333333331</c:v>
                </c:pt>
                <c:pt idx="22">
                  <c:v>364583.33333333331</c:v>
                </c:pt>
                <c:pt idx="23">
                  <c:v>364583.33333333331</c:v>
                </c:pt>
                <c:pt idx="24">
                  <c:v>364583.33333333331</c:v>
                </c:pt>
                <c:pt idx="25">
                  <c:v>364583.33333333331</c:v>
                </c:pt>
                <c:pt idx="26">
                  <c:v>364583.33333333331</c:v>
                </c:pt>
                <c:pt idx="27">
                  <c:v>364583.33333333331</c:v>
                </c:pt>
                <c:pt idx="28">
                  <c:v>364583.33333333331</c:v>
                </c:pt>
                <c:pt idx="29">
                  <c:v>364583.33333333331</c:v>
                </c:pt>
                <c:pt idx="30">
                  <c:v>364583.33333333331</c:v>
                </c:pt>
                <c:pt idx="31">
                  <c:v>364583.33333333331</c:v>
                </c:pt>
                <c:pt idx="32">
                  <c:v>364583.33333333331</c:v>
                </c:pt>
                <c:pt idx="33">
                  <c:v>364583.33333333331</c:v>
                </c:pt>
                <c:pt idx="34">
                  <c:v>364583.33333333331</c:v>
                </c:pt>
                <c:pt idx="35">
                  <c:v>364583.33333333331</c:v>
                </c:pt>
                <c:pt idx="36">
                  <c:v>364583.33333333331</c:v>
                </c:pt>
                <c:pt idx="37">
                  <c:v>364583.33333333331</c:v>
                </c:pt>
                <c:pt idx="38">
                  <c:v>364583.33333333331</c:v>
                </c:pt>
                <c:pt idx="39">
                  <c:v>364583.33333333331</c:v>
                </c:pt>
                <c:pt idx="40">
                  <c:v>364583.33333333331</c:v>
                </c:pt>
                <c:pt idx="41">
                  <c:v>364583.33333333331</c:v>
                </c:pt>
                <c:pt idx="42">
                  <c:v>389757.56476295617</c:v>
                </c:pt>
                <c:pt idx="43">
                  <c:v>3273566.6740732947</c:v>
                </c:pt>
                <c:pt idx="44">
                  <c:v>3225582.9014862385</c:v>
                </c:pt>
                <c:pt idx="45">
                  <c:v>3178284.0795028061</c:v>
                </c:pt>
                <c:pt idx="46">
                  <c:v>3131660.5994877354</c:v>
                </c:pt>
                <c:pt idx="47">
                  <c:v>3085702.9860073961</c:v>
                </c:pt>
                <c:pt idx="48">
                  <c:v>3040401.8949984983</c:v>
                </c:pt>
                <c:pt idx="49">
                  <c:v>2995748.1119618425</c:v>
                </c:pt>
                <c:pt idx="50">
                  <c:v>2951732.5501807481</c:v>
                </c:pt>
                <c:pt idx="51">
                  <c:v>2908346.2489638394</c:v>
                </c:pt>
                <c:pt idx="52">
                  <c:v>2865580.3719118517</c:v>
                </c:pt>
                <c:pt idx="53">
                  <c:v>2823426.205208126</c:v>
                </c:pt>
                <c:pt idx="54">
                  <c:v>2781875.1559324865</c:v>
                </c:pt>
                <c:pt idx="55">
                  <c:v>2740918.7503981572</c:v>
                </c:pt>
                <c:pt idx="56">
                  <c:v>2700548.6325114286</c:v>
                </c:pt>
                <c:pt idx="57">
                  <c:v>2660756.5621537529</c:v>
                </c:pt>
                <c:pt idx="58">
                  <c:v>2621534.4135859571</c:v>
                </c:pt>
                <c:pt idx="59">
                  <c:v>2582874.1738742851</c:v>
                </c:pt>
                <c:pt idx="60">
                  <c:v>2544767.9413379659</c:v>
                </c:pt>
                <c:pt idx="61">
                  <c:v>2507207.9240180138</c:v>
                </c:pt>
                <c:pt idx="62">
                  <c:v>2470186.4381669685</c:v>
                </c:pt>
                <c:pt idx="63">
                  <c:v>2433695.9067593007</c:v>
                </c:pt>
                <c:pt idx="64">
                  <c:v>2397728.8580221944</c:v>
                </c:pt>
                <c:pt idx="65">
                  <c:v>2362277.9239864186</c:v>
                </c:pt>
                <c:pt idx="66">
                  <c:v>2327335.8390570427</c:v>
                </c:pt>
                <c:pt idx="67">
                  <c:v>2292895.4386036904</c:v>
                </c:pt>
                <c:pt idx="68">
                  <c:v>2258949.6575700967</c:v>
                </c:pt>
                <c:pt idx="69">
                  <c:v>2225491.5291026831</c:v>
                </c:pt>
                <c:pt idx="70">
                  <c:v>2192514.1831979067</c:v>
                </c:pt>
                <c:pt idx="71">
                  <c:v>2160010.845368118</c:v>
                </c:pt>
                <c:pt idx="72">
                  <c:v>2127974.8353256779</c:v>
                </c:pt>
                <c:pt idx="73">
                  <c:v>2096399.5656850901</c:v>
                </c:pt>
                <c:pt idx="74">
                  <c:v>2065278.5406828932</c:v>
                </c:pt>
                <c:pt idx="75">
                  <c:v>2034605.3549150852</c:v>
                </c:pt>
                <c:pt idx="76">
                  <c:v>2004373.6920918222</c:v>
                </c:pt>
                <c:pt idx="77">
                  <c:v>1974577.3238091767</c:v>
                </c:pt>
                <c:pt idx="78">
                  <c:v>1945210.108337706</c:v>
                </c:pt>
                <c:pt idx="79">
                  <c:v>1916265.9894276119</c:v>
                </c:pt>
                <c:pt idx="80">
                  <c:v>1887738.9951302619</c:v>
                </c:pt>
                <c:pt idx="81">
                  <c:v>1859623.2366358491</c:v>
                </c:pt>
                <c:pt idx="82">
                  <c:v>1831912.9071269704</c:v>
                </c:pt>
                <c:pt idx="83">
                  <c:v>1804602.2806479072</c:v>
                </c:pt>
                <c:pt idx="84">
                  <c:v>1777685.7109893947</c:v>
                </c:pt>
                <c:pt idx="85">
                  <c:v>1751157.6305886665</c:v>
                </c:pt>
                <c:pt idx="86">
                  <c:v>1725012.5494445702</c:v>
                </c:pt>
                <c:pt idx="87">
                  <c:v>1699245.0540475445</c:v>
                </c:pt>
                <c:pt idx="88">
                  <c:v>1673849.8063242545</c:v>
                </c:pt>
                <c:pt idx="89">
                  <c:v>1648821.5425966938</c:v>
                </c:pt>
                <c:pt idx="90">
                  <c:v>1624155.0725555455</c:v>
                </c:pt>
                <c:pt idx="91">
                  <c:v>1599845.2782476111</c:v>
                </c:pt>
                <c:pt idx="92">
                  <c:v>1575887.1130771225</c:v>
                </c:pt>
                <c:pt idx="93">
                  <c:v>1552275.6008207349</c:v>
                </c:pt>
                <c:pt idx="94">
                  <c:v>1529005.8346560251</c:v>
                </c:pt>
                <c:pt idx="95">
                  <c:v>1506072.9762033066</c:v>
                </c:pt>
                <c:pt idx="96">
                  <c:v>1483472.2545805797</c:v>
                </c:pt>
                <c:pt idx="97">
                  <c:v>1461198.9654714381</c:v>
                </c:pt>
                <c:pt idx="98">
                  <c:v>1439248.4702057543</c:v>
                </c:pt>
                <c:pt idx="99">
                  <c:v>1417616.1948529712</c:v>
                </c:pt>
                <c:pt idx="100">
                  <c:v>1396297.6293278269</c:v>
                </c:pt>
                <c:pt idx="101">
                  <c:v>1375288.3265083432</c:v>
                </c:pt>
                <c:pt idx="102">
                  <c:v>1354583.9013659104</c:v>
                </c:pt>
                <c:pt idx="103">
                  <c:v>1334180.0301073045</c:v>
                </c:pt>
                <c:pt idx="104">
                  <c:v>1314072.4493284707</c:v>
                </c:pt>
                <c:pt idx="105">
                  <c:v>1294256.9551799165</c:v>
                </c:pt>
                <c:pt idx="106">
                  <c:v>274048.2063899223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7-4A5E-81BD-A93D1BC49687}"/>
            </c:ext>
          </c:extLst>
        </c:ser>
        <c:ser>
          <c:idx val="2"/>
          <c:order val="2"/>
          <c:tx>
            <c:strRef>
              <c:f>Graphs!$L$2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val>
            <c:numRef>
              <c:f>Graphs!$L$3:$L$362</c:f>
              <c:numCache>
                <c:formatCode>General</c:formatCode>
                <c:ptCount val="36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1000681.1961536335</c:v>
                </c:pt>
                <c:pt idx="107">
                  <c:v>1255485.704220843</c:v>
                </c:pt>
                <c:pt idx="108">
                  <c:v>1236521.8301320495</c:v>
                </c:pt>
                <c:pt idx="109">
                  <c:v>1217833.8065265247</c:v>
                </c:pt>
                <c:pt idx="110">
                  <c:v>1199417.7152037972</c:v>
                </c:pt>
                <c:pt idx="111">
                  <c:v>1181269.6927453626</c:v>
                </c:pt>
                <c:pt idx="112">
                  <c:v>1163385.9297570172</c:v>
                </c:pt>
                <c:pt idx="113">
                  <c:v>1145762.6701215878</c:v>
                </c:pt>
                <c:pt idx="114">
                  <c:v>1128396.2102619247</c:v>
                </c:pt>
                <c:pt idx="115">
                  <c:v>1111282.8984140053</c:v>
                </c:pt>
                <c:pt idx="116">
                  <c:v>1094419.1339100224</c:v>
                </c:pt>
                <c:pt idx="117">
                  <c:v>1077801.3664713129</c:v>
                </c:pt>
                <c:pt idx="118">
                  <c:v>1061426.0955109973</c:v>
                </c:pt>
                <c:pt idx="119">
                  <c:v>1045289.8694461931</c:v>
                </c:pt>
                <c:pt idx="120">
                  <c:v>1029389.2850196741</c:v>
                </c:pt>
                <c:pt idx="121">
                  <c:v>1013720.986630848</c:v>
                </c:pt>
                <c:pt idx="122">
                  <c:v>998281.6656759209</c:v>
                </c:pt>
                <c:pt idx="123">
                  <c:v>983068.05989712675</c:v>
                </c:pt>
                <c:pt idx="124">
                  <c:v>968076.95274089498</c:v>
                </c:pt>
                <c:pt idx="125">
                  <c:v>953305.17272483907</c:v>
                </c:pt>
                <c:pt idx="126">
                  <c:v>938749.59281343874</c:v>
                </c:pt>
                <c:pt idx="127">
                  <c:v>924407.12980230269</c:v>
                </c:pt>
                <c:pt idx="128">
                  <c:v>910274.74371089216</c:v>
                </c:pt>
                <c:pt idx="129">
                  <c:v>896349.43718359107</c:v>
                </c:pt>
                <c:pt idx="130">
                  <c:v>882628.25489900471</c:v>
                </c:pt>
                <c:pt idx="131">
                  <c:v>869108.2829873825</c:v>
                </c:pt>
                <c:pt idx="132">
                  <c:v>855786.64845604356</c:v>
                </c:pt>
                <c:pt idx="133">
                  <c:v>842660.5186227056</c:v>
                </c:pt>
                <c:pt idx="134">
                  <c:v>829727.10055660154</c:v>
                </c:pt>
                <c:pt idx="135">
                  <c:v>816983.64052728191</c:v>
                </c:pt>
                <c:pt idx="136">
                  <c:v>804427.42346099671</c:v>
                </c:pt>
                <c:pt idx="137">
                  <c:v>792055.77240455151</c:v>
                </c:pt>
                <c:pt idx="138">
                  <c:v>779866.04799653881</c:v>
                </c:pt>
                <c:pt idx="139">
                  <c:v>767855.64794584131</c:v>
                </c:pt>
                <c:pt idx="140">
                  <c:v>756022.0065173076</c:v>
                </c:pt>
                <c:pt idx="141">
                  <c:v>744362.59402450512</c:v>
                </c:pt>
                <c:pt idx="142">
                  <c:v>732874.91632944939</c:v>
                </c:pt>
                <c:pt idx="143">
                  <c:v>721556.51434921764</c:v>
                </c:pt>
                <c:pt idx="144">
                  <c:v>710404.96356935101</c:v>
                </c:pt>
                <c:pt idx="145">
                  <c:v>699417.87356395251</c:v>
                </c:pt>
                <c:pt idx="146">
                  <c:v>688592.88752238988</c:v>
                </c:pt>
                <c:pt idx="147">
                  <c:v>677927.68178251223</c:v>
                </c:pt>
                <c:pt idx="148">
                  <c:v>667419.96537029208</c:v>
                </c:pt>
                <c:pt idx="149">
                  <c:v>657067.47954580467</c:v>
                </c:pt>
                <c:pt idx="150">
                  <c:v>646867.99735545693</c:v>
                </c:pt>
                <c:pt idx="151">
                  <c:v>636819.32319038198</c:v>
                </c:pt>
                <c:pt idx="152">
                  <c:v>626919.29235091514</c:v>
                </c:pt>
                <c:pt idx="153">
                  <c:v>617165.7706170656</c:v>
                </c:pt>
                <c:pt idx="154">
                  <c:v>607556.65382490424</c:v>
                </c:pt>
                <c:pt idx="155">
                  <c:v>598089.86744878616</c:v>
                </c:pt>
                <c:pt idx="156">
                  <c:v>588763.36618932791</c:v>
                </c:pt>
                <c:pt idx="157">
                  <c:v>579575.1335670593</c:v>
                </c:pt>
                <c:pt idx="158">
                  <c:v>570523.18152167497</c:v>
                </c:pt>
                <c:pt idx="159">
                  <c:v>561605.55001680634</c:v>
                </c:pt>
                <c:pt idx="160">
                  <c:v>552820.30665023928</c:v>
                </c:pt>
                <c:pt idx="161">
                  <c:v>544165.5462695047</c:v>
                </c:pt>
                <c:pt idx="162">
                  <c:v>535639.39059276483</c:v>
                </c:pt>
                <c:pt idx="163">
                  <c:v>527239.98783492693</c:v>
                </c:pt>
                <c:pt idx="164">
                  <c:v>518965.51233890897</c:v>
                </c:pt>
                <c:pt idx="165">
                  <c:v>510814.16421198926</c:v>
                </c:pt>
                <c:pt idx="166">
                  <c:v>502784.16896717035</c:v>
                </c:pt>
                <c:pt idx="167">
                  <c:v>494873.77716948622</c:v>
                </c:pt>
                <c:pt idx="168">
                  <c:v>487081.26408718817</c:v>
                </c:pt>
                <c:pt idx="169">
                  <c:v>479404.92934773996</c:v>
                </c:pt>
                <c:pt idx="170">
                  <c:v>471843.09659855859</c:v>
                </c:pt>
                <c:pt idx="171">
                  <c:v>464394.1131724334</c:v>
                </c:pt>
                <c:pt idx="172">
                  <c:v>457056.34975756158</c:v>
                </c:pt>
                <c:pt idx="173">
                  <c:v>449828.20007213502</c:v>
                </c:pt>
                <c:pt idx="174">
                  <c:v>442708.08054341748</c:v>
                </c:pt>
                <c:pt idx="175">
                  <c:v>435694.4299912501</c:v>
                </c:pt>
                <c:pt idx="176">
                  <c:v>428785.7093159238</c:v>
                </c:pt>
                <c:pt idx="177">
                  <c:v>421980.4011903606</c:v>
                </c:pt>
                <c:pt idx="178">
                  <c:v>415277.00975654216</c:v>
                </c:pt>
                <c:pt idx="179">
                  <c:v>408674.06032613019</c:v>
                </c:pt>
                <c:pt idx="180">
                  <c:v>402170.09908521909</c:v>
                </c:pt>
                <c:pt idx="181">
                  <c:v>395763.69280316506</c:v>
                </c:pt>
                <c:pt idx="182">
                  <c:v>389453.42854543601</c:v>
                </c:pt>
                <c:pt idx="183">
                  <c:v>383237.91339042637</c:v>
                </c:pt>
                <c:pt idx="184">
                  <c:v>377115.77415018354</c:v>
                </c:pt>
                <c:pt idx="185">
                  <c:v>371085.65709499107</c:v>
                </c:pt>
                <c:pt idx="186">
                  <c:v>365146.22768175637</c:v>
                </c:pt>
                <c:pt idx="187">
                  <c:v>359296.17028615187</c:v>
                </c:pt>
                <c:pt idx="188">
                  <c:v>353534.18793845508</c:v>
                </c:pt>
                <c:pt idx="189">
                  <c:v>347859.00206304045</c:v>
                </c:pt>
                <c:pt idx="190">
                  <c:v>342269.35222147033</c:v>
                </c:pt>
                <c:pt idx="191">
                  <c:v>336763.99585913686</c:v>
                </c:pt>
                <c:pt idx="192">
                  <c:v>331341.70805540582</c:v>
                </c:pt>
                <c:pt idx="193">
                  <c:v>326001.28127721429</c:v>
                </c:pt>
                <c:pt idx="194">
                  <c:v>320741.52513607463</c:v>
                </c:pt>
                <c:pt idx="195">
                  <c:v>315561.26614843874</c:v>
                </c:pt>
                <c:pt idx="196">
                  <c:v>310459.34749937506</c:v>
                </c:pt>
                <c:pt idx="197">
                  <c:v>305434.6288095151</c:v>
                </c:pt>
                <c:pt idx="198">
                  <c:v>300485.98590522161</c:v>
                </c:pt>
                <c:pt idx="199">
                  <c:v>295612.31059193728</c:v>
                </c:pt>
                <c:pt idx="200">
                  <c:v>290812.51043066802</c:v>
                </c:pt>
                <c:pt idx="201">
                  <c:v>286085.50851755904</c:v>
                </c:pt>
                <c:pt idx="202">
                  <c:v>281430.24326652056</c:v>
                </c:pt>
                <c:pt idx="203">
                  <c:v>276845.66819486191</c:v>
                </c:pt>
                <c:pt idx="204">
                  <c:v>272330.75171189202</c:v>
                </c:pt>
                <c:pt idx="205">
                  <c:v>267884.47691044636</c:v>
                </c:pt>
                <c:pt idx="206">
                  <c:v>263505.84136129927</c:v>
                </c:pt>
                <c:pt idx="207">
                  <c:v>259193.85691042268</c:v>
                </c:pt>
                <c:pt idx="208">
                  <c:v>254947.54947905208</c:v>
                </c:pt>
                <c:pt idx="209">
                  <c:v>250765.9588665209</c:v>
                </c:pt>
                <c:pt idx="210">
                  <c:v>246648.1385558254</c:v>
                </c:pt>
                <c:pt idx="211">
                  <c:v>242593.15552188241</c:v>
                </c:pt>
                <c:pt idx="212">
                  <c:v>238600.09004244333</c:v>
                </c:pt>
                <c:pt idx="213">
                  <c:v>234668.03551162768</c:v>
                </c:pt>
                <c:pt idx="214">
                  <c:v>230796.09825603967</c:v>
                </c:pt>
                <c:pt idx="215">
                  <c:v>226983.39735343342</c:v>
                </c:pt>
                <c:pt idx="216">
                  <c:v>223229.06445389066</c:v>
                </c:pt>
                <c:pt idx="217">
                  <c:v>219532.24360347723</c:v>
                </c:pt>
                <c:pt idx="218">
                  <c:v>215892.09107034354</c:v>
                </c:pt>
                <c:pt idx="219">
                  <c:v>212307.77517323627</c:v>
                </c:pt>
                <c:pt idx="220">
                  <c:v>208778.47611238743</c:v>
                </c:pt>
                <c:pt idx="221">
                  <c:v>205303.38580274835</c:v>
                </c:pt>
                <c:pt idx="222">
                  <c:v>201881.70770953625</c:v>
                </c:pt>
                <c:pt idx="223">
                  <c:v>198512.65668606228</c:v>
                </c:pt>
                <c:pt idx="224">
                  <c:v>195195.45881380801</c:v>
                </c:pt>
                <c:pt idx="225">
                  <c:v>191929.35124472177</c:v>
                </c:pt>
                <c:pt idx="226">
                  <c:v>188713.58204570189</c:v>
                </c:pt>
                <c:pt idx="227">
                  <c:v>185547.41004523885</c:v>
                </c:pt>
                <c:pt idx="228">
                  <c:v>182430.10468218487</c:v>
                </c:pt>
                <c:pt idx="229">
                  <c:v>179360.94585662324</c:v>
                </c:pt>
                <c:pt idx="230">
                  <c:v>176339.22378280706</c:v>
                </c:pt>
                <c:pt idx="231">
                  <c:v>173364.2388441402</c:v>
                </c:pt>
                <c:pt idx="232">
                  <c:v>170435.30145017148</c:v>
                </c:pt>
                <c:pt idx="233">
                  <c:v>167551.73189557457</c:v>
                </c:pt>
                <c:pt idx="234">
                  <c:v>164712.86022108659</c:v>
                </c:pt>
                <c:pt idx="235">
                  <c:v>161918.0260763783</c:v>
                </c:pt>
                <c:pt idx="236">
                  <c:v>159166.57858482856</c:v>
                </c:pt>
                <c:pt idx="237">
                  <c:v>156457.87621017851</c:v>
                </c:pt>
                <c:pt idx="238">
                  <c:v>153791.28662503781</c:v>
                </c:pt>
                <c:pt idx="239">
                  <c:v>151166.18658121832</c:v>
                </c:pt>
                <c:pt idx="240">
                  <c:v>148581.96178187025</c:v>
                </c:pt>
                <c:pt idx="241">
                  <c:v>146038.00675539521</c:v>
                </c:pt>
                <c:pt idx="242">
                  <c:v>143533.72473111245</c:v>
                </c:pt>
                <c:pt idx="243">
                  <c:v>141068.52751665364</c:v>
                </c:pt>
                <c:pt idx="244">
                  <c:v>138641.8353770625</c:v>
                </c:pt>
                <c:pt idx="245">
                  <c:v>136253.07691557592</c:v>
                </c:pt>
                <c:pt idx="246">
                  <c:v>133901.68895606321</c:v>
                </c:pt>
                <c:pt idx="247">
                  <c:v>131587.1164271009</c:v>
                </c:pt>
                <c:pt idx="248">
                  <c:v>129308.81224766003</c:v>
                </c:pt>
                <c:pt idx="249">
                  <c:v>127066.23721438447</c:v>
                </c:pt>
                <c:pt idx="250">
                  <c:v>124858.85989043757</c:v>
                </c:pt>
                <c:pt idx="251">
                  <c:v>122686.15649589612</c:v>
                </c:pt>
                <c:pt idx="252">
                  <c:v>120547.6107996698</c:v>
                </c:pt>
                <c:pt idx="253">
                  <c:v>118442.71401292551</c:v>
                </c:pt>
                <c:pt idx="254">
                  <c:v>116370.96468399557</c:v>
                </c:pt>
                <c:pt idx="255">
                  <c:v>114331.86859474931</c:v>
                </c:pt>
                <c:pt idx="256">
                  <c:v>112324.93865840812</c:v>
                </c:pt>
                <c:pt idx="257">
                  <c:v>110349.69481878377</c:v>
                </c:pt>
                <c:pt idx="258">
                  <c:v>108405.66395092045</c:v>
                </c:pt>
                <c:pt idx="259">
                  <c:v>106492.37976312125</c:v>
                </c:pt>
                <c:pt idx="260">
                  <c:v>104609.38270034002</c:v>
                </c:pt>
                <c:pt idx="261">
                  <c:v>102756.21984891934</c:v>
                </c:pt>
                <c:pt idx="262">
                  <c:v>100932.44484265678</c:v>
                </c:pt>
                <c:pt idx="263">
                  <c:v>99137.617770180383</c:v>
                </c:pt>
                <c:pt idx="264">
                  <c:v>97371.305083615705</c:v>
                </c:pt>
                <c:pt idx="265">
                  <c:v>95633.079508526484</c:v>
                </c:pt>
                <c:pt idx="266">
                  <c:v>93922.519955111347</c:v>
                </c:pt>
                <c:pt idx="267">
                  <c:v>92239.211430639349</c:v>
                </c:pt>
                <c:pt idx="268">
                  <c:v>90582.744953106841</c:v>
                </c:pt>
                <c:pt idx="269">
                  <c:v>88952.717466099319</c:v>
                </c:pt>
                <c:pt idx="270">
                  <c:v>87348.731754841225</c:v>
                </c:pt>
                <c:pt idx="271">
                  <c:v>85770.396363417574</c:v>
                </c:pt>
                <c:pt idx="272">
                  <c:v>84217.325513150892</c:v>
                </c:pt>
                <c:pt idx="273">
                  <c:v>82689.139022117772</c:v>
                </c:pt>
                <c:pt idx="274">
                  <c:v>81185.462225789364</c:v>
                </c:pt>
                <c:pt idx="275">
                  <c:v>79705.925898779838</c:v>
                </c:pt>
                <c:pt idx="276">
                  <c:v>78250.16617768805</c:v>
                </c:pt>
                <c:pt idx="277">
                  <c:v>76817.824485016929</c:v>
                </c:pt>
                <c:pt idx="278">
                  <c:v>75408.547454155807</c:v>
                </c:pt>
                <c:pt idx="279">
                  <c:v>74021.986855410971</c:v>
                </c:pt>
                <c:pt idx="280">
                  <c:v>72657.799523070193</c:v>
                </c:pt>
                <c:pt idx="281">
                  <c:v>71315.647283486338</c:v>
                </c:pt>
                <c:pt idx="282">
                  <c:v>69995.196884166682</c:v>
                </c:pt>
                <c:pt idx="283">
                  <c:v>68696.119923853519</c:v>
                </c:pt>
                <c:pt idx="284">
                  <c:v>67418.092783582557</c:v>
                </c:pt>
                <c:pt idx="285">
                  <c:v>66160.796558705566</c:v>
                </c:pt>
                <c:pt idx="286">
                  <c:v>64923.916991863865</c:v>
                </c:pt>
                <c:pt idx="287">
                  <c:v>63707.144406899584</c:v>
                </c:pt>
                <c:pt idx="288">
                  <c:v>62510.173643691684</c:v>
                </c:pt>
                <c:pt idx="289">
                  <c:v>61332.703993903808</c:v>
                </c:pt>
                <c:pt idx="290">
                  <c:v>60174.439137631751</c:v>
                </c:pt>
                <c:pt idx="291">
                  <c:v>59035.087080937468</c:v>
                </c:pt>
                <c:pt idx="292">
                  <c:v>57914.36009425798</c:v>
                </c:pt>
                <c:pt idx="293">
                  <c:v>56811.974651676617</c:v>
                </c:pt>
                <c:pt idx="294">
                  <c:v>55727.651371044936</c:v>
                </c:pt>
                <c:pt idx="295">
                  <c:v>54661.11495494331</c:v>
                </c:pt>
                <c:pt idx="296">
                  <c:v>53612.094132468774</c:v>
                </c:pt>
                <c:pt idx="297">
                  <c:v>52580.321601838499</c:v>
                </c:pt>
                <c:pt idx="298">
                  <c:v>51565.533973797807</c:v>
                </c:pt>
                <c:pt idx="299">
                  <c:v>50567.471715821288</c:v>
                </c:pt>
                <c:pt idx="300">
                  <c:v>49585.879097096331</c:v>
                </c:pt>
                <c:pt idx="301">
                  <c:v>48620.504134277995</c:v>
                </c:pt>
                <c:pt idx="302">
                  <c:v>47671.098538004713</c:v>
                </c:pt>
                <c:pt idx="303">
                  <c:v>46737.417660164145</c:v>
                </c:pt>
                <c:pt idx="304">
                  <c:v>45819.220441898753</c:v>
                </c:pt>
                <c:pt idx="305">
                  <c:v>44916.269362341161</c:v>
                </c:pt>
                <c:pt idx="306">
                  <c:v>44028.330388068673</c:v>
                </c:pt>
                <c:pt idx="307">
                  <c:v>43155.172923267426</c:v>
                </c:pt>
                <c:pt idx="308">
                  <c:v>42296.569760596067</c:v>
                </c:pt>
                <c:pt idx="309">
                  <c:v>41452.297032739429</c:v>
                </c:pt>
                <c:pt idx="310">
                  <c:v>40622.134164642448</c:v>
                </c:pt>
                <c:pt idx="311">
                  <c:v>39805.863826415109</c:v>
                </c:pt>
                <c:pt idx="312">
                  <c:v>39003.271886898816</c:v>
                </c:pt>
                <c:pt idx="313">
                  <c:v>38214.147367885365</c:v>
                </c:pt>
                <c:pt idx="314">
                  <c:v>37438.28239897915</c:v>
                </c:pt>
                <c:pt idx="315">
                  <c:v>36675.472173093913</c:v>
                </c:pt>
                <c:pt idx="316">
                  <c:v>35925.514902574927</c:v>
                </c:pt>
                <c:pt idx="317">
                  <c:v>35188.211775938362</c:v>
                </c:pt>
                <c:pt idx="318">
                  <c:v>34463.366915218838</c:v>
                </c:pt>
                <c:pt idx="319">
                  <c:v>33750.787333917011</c:v>
                </c:pt>
                <c:pt idx="320">
                  <c:v>33050.282895538672</c:v>
                </c:pt>
                <c:pt idx="321">
                  <c:v>32361.666272717324</c:v>
                </c:pt>
                <c:pt idx="322">
                  <c:v>31684.752906911923</c:v>
                </c:pt>
                <c:pt idx="323">
                  <c:v>31019.360968671957</c:v>
                </c:pt>
                <c:pt idx="324">
                  <c:v>30365.311318461951</c:v>
                </c:pt>
                <c:pt idx="325">
                  <c:v>29722.427468037491</c:v>
                </c:pt>
                <c:pt idx="326">
                  <c:v>29090.535542365371</c:v>
                </c:pt>
                <c:pt idx="327">
                  <c:v>28469.464242079972</c:v>
                </c:pt>
                <c:pt idx="328">
                  <c:v>27859.044806468653</c:v>
                </c:pt>
                <c:pt idx="329">
                  <c:v>27259.110976978751</c:v>
                </c:pt>
                <c:pt idx="330">
                  <c:v>26669.498961238845</c:v>
                </c:pt>
                <c:pt idx="331">
                  <c:v>26090.047397587306</c:v>
                </c:pt>
                <c:pt idx="332">
                  <c:v>25520.597320100831</c:v>
                </c:pt>
                <c:pt idx="333">
                  <c:v>24960.99212411627</c:v>
                </c:pt>
                <c:pt idx="334">
                  <c:v>24411.077532238673</c:v>
                </c:pt>
                <c:pt idx="335">
                  <c:v>23870.701560828929</c:v>
                </c:pt>
                <c:pt idx="336">
                  <c:v>23339.71448696424</c:v>
                </c:pt>
                <c:pt idx="337">
                  <c:v>22817.968815864908</c:v>
                </c:pt>
                <c:pt idx="338">
                  <c:v>22305.319248780874</c:v>
                </c:pt>
                <c:pt idx="339">
                  <c:v>21801.622651331691</c:v>
                </c:pt>
                <c:pt idx="340">
                  <c:v>21306.738022293546</c:v>
                </c:pt>
                <c:pt idx="341">
                  <c:v>20820.526462827151</c:v>
                </c:pt>
                <c:pt idx="342">
                  <c:v>20342.851146140347</c:v>
                </c:pt>
                <c:pt idx="343">
                  <c:v>19873.577287579352</c:v>
                </c:pt>
                <c:pt idx="344">
                  <c:v>19412.572115142706</c:v>
                </c:pt>
                <c:pt idx="345">
                  <c:v>18959.704840412014</c:v>
                </c:pt>
                <c:pt idx="346">
                  <c:v>18514.846629893662</c:v>
                </c:pt>
                <c:pt idx="347">
                  <c:v>18077.870576765807</c:v>
                </c:pt>
                <c:pt idx="348">
                  <c:v>17648.651673024986</c:v>
                </c:pt>
                <c:pt idx="349">
                  <c:v>17227.066782026737</c:v>
                </c:pt>
                <c:pt idx="350">
                  <c:v>16812.994611414801</c:v>
                </c:pt>
                <c:pt idx="351">
                  <c:v>16406.315686433398</c:v>
                </c:pt>
                <c:pt idx="352">
                  <c:v>16006.912323617345</c:v>
                </c:pt>
                <c:pt idx="353">
                  <c:v>15614.668604854669</c:v>
                </c:pt>
                <c:pt idx="354">
                  <c:v>15229.470351816524</c:v>
                </c:pt>
                <c:pt idx="355">
                  <c:v>14851.205100749296</c:v>
                </c:pt>
                <c:pt idx="356">
                  <c:v>14479.762077623865</c:v>
                </c:pt>
                <c:pt idx="357">
                  <c:v>14115.032173637015</c:v>
                </c:pt>
                <c:pt idx="358">
                  <c:v>13756.907921060096</c:v>
                </c:pt>
                <c:pt idx="359">
                  <c:v>13405.283469430009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7-4A5E-81BD-A93D1BC49687}"/>
            </c:ext>
          </c:extLst>
        </c:ser>
        <c:ser>
          <c:idx val="3"/>
          <c:order val="3"/>
          <c:tx>
            <c:strRef>
              <c:f>Graphs!$M$2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val>
            <c:numRef>
              <c:f>Graphs!$M$3:$M$362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160416.66666666666</c:v>
                </c:pt>
                <c:pt idx="3">
                  <c:v>160126.75913907305</c:v>
                </c:pt>
                <c:pt idx="4">
                  <c:v>159769.19813248297</c:v>
                </c:pt>
                <c:pt idx="5">
                  <c:v>159344.09383967074</c:v>
                </c:pt>
                <c:pt idx="6">
                  <c:v>158851.64199099809</c:v>
                </c:pt>
                <c:pt idx="7">
                  <c:v>158292.12415966581</c:v>
                </c:pt>
                <c:pt idx="8">
                  <c:v>157665.90789087649</c:v>
                </c:pt>
                <c:pt idx="9">
                  <c:v>156973.44665248503</c:v>
                </c:pt>
                <c:pt idx="10">
                  <c:v>156215.2796051967</c:v>
                </c:pt>
                <c:pt idx="11">
                  <c:v>155392.03119087106</c:v>
                </c:pt>
                <c:pt idx="12">
                  <c:v>154504.41053800145</c:v>
                </c:pt>
                <c:pt idx="13">
                  <c:v>153553.2106839621</c:v>
                </c:pt>
                <c:pt idx="14">
                  <c:v>152539.30761414676</c:v>
                </c:pt>
                <c:pt idx="15">
                  <c:v>151463.65911866166</c:v>
                </c:pt>
                <c:pt idx="16">
                  <c:v>150327.30346778114</c:v>
                </c:pt>
                <c:pt idx="17">
                  <c:v>149131.35790792227</c:v>
                </c:pt>
                <c:pt idx="18">
                  <c:v>147877.01698044621</c:v>
                </c:pt>
                <c:pt idx="19">
                  <c:v>146565.55066614249</c:v>
                </c:pt>
                <c:pt idx="20">
                  <c:v>145198.30235880183</c:v>
                </c:pt>
                <c:pt idx="21">
                  <c:v>143776.68667182489</c:v>
                </c:pt>
                <c:pt idx="22">
                  <c:v>142302.18708235116</c:v>
                </c:pt>
                <c:pt idx="23">
                  <c:v>140776.35341791977</c:v>
                </c:pt>
                <c:pt idx="24">
                  <c:v>139200.79919119101</c:v>
                </c:pt>
                <c:pt idx="25">
                  <c:v>137577.19878876032</c:v>
                </c:pt>
                <c:pt idx="26">
                  <c:v>135907.28452058489</c:v>
                </c:pt>
                <c:pt idx="27">
                  <c:v>134192.84353701529</c:v>
                </c:pt>
                <c:pt idx="28">
                  <c:v>132435.7146208747</c:v>
                </c:pt>
                <c:pt idx="29">
                  <c:v>130637.78486245991</c:v>
                </c:pt>
                <c:pt idx="30">
                  <c:v>128800.98622574593</c:v>
                </c:pt>
                <c:pt idx="31">
                  <c:v>126927.29201445695</c:v>
                </c:pt>
                <c:pt idx="32">
                  <c:v>125018.71324702345</c:v>
                </c:pt>
                <c:pt idx="33">
                  <c:v>123137.81998028552</c:v>
                </c:pt>
                <c:pt idx="34">
                  <c:v>121284.21967830577</c:v>
                </c:pt>
                <c:pt idx="35">
                  <c:v>119457.52528662037</c:v>
                </c:pt>
                <c:pt idx="36">
                  <c:v>117657.35515649176</c:v>
                </c:pt>
                <c:pt idx="37">
                  <c:v>115883.33297020046</c:v>
                </c:pt>
                <c:pt idx="38">
                  <c:v>114135.08766736156</c:v>
                </c:pt>
                <c:pt idx="39">
                  <c:v>112412.25337225239</c:v>
                </c:pt>
                <c:pt idx="40">
                  <c:v>110714.46932213708</c:v>
                </c:pt>
                <c:pt idx="41">
                  <c:v>109041.37979657459</c:v>
                </c:pt>
                <c:pt idx="42">
                  <c:v>107392.63404769691</c:v>
                </c:pt>
                <c:pt idx="43">
                  <c:v>105767.88623144414</c:v>
                </c:pt>
                <c:pt idx="44">
                  <c:v>104166.7953397431</c:v>
                </c:pt>
                <c:pt idx="45">
                  <c:v>102589.02513361705</c:v>
                </c:pt>
                <c:pt idx="46">
                  <c:v>101034.24407721346</c:v>
                </c:pt>
                <c:pt idx="47">
                  <c:v>99502.125272737481</c:v>
                </c:pt>
                <c:pt idx="48">
                  <c:v>97992.346396278663</c:v>
                </c:pt>
                <c:pt idx="49">
                  <c:v>96504.589634518707</c:v>
                </c:pt>
                <c:pt idx="50">
                  <c:v>95038.541622308301</c:v>
                </c:pt>
                <c:pt idx="51">
                  <c:v>93593.893381101268</c:v>
                </c:pt>
                <c:pt idx="52">
                  <c:v>92170.340258233889</c:v>
                </c:pt>
                <c:pt idx="53">
                  <c:v>90767.581867038491</c:v>
                </c:pt>
                <c:pt idx="54">
                  <c:v>89385.322027779257</c:v>
                </c:pt>
                <c:pt idx="55">
                  <c:v>88023.268709399679</c:v>
                </c:pt>
                <c:pt idx="56">
                  <c:v>86681.133972069816</c:v>
                </c:pt>
                <c:pt idx="57">
                  <c:v>85358.633910523364</c:v>
                </c:pt>
                <c:pt idx="58">
                  <c:v>84055.488598172713</c:v>
                </c:pt>
                <c:pt idx="59">
                  <c:v>82771.422031992231</c:v>
                </c:pt>
                <c:pt idx="60">
                  <c:v>81506.162078158886</c:v>
                </c:pt>
                <c:pt idx="61">
                  <c:v>80259.440418439699</c:v>
                </c:pt>
                <c:pt idx="62">
                  <c:v>79030.9924973163</c:v>
                </c:pt>
                <c:pt idx="63">
                  <c:v>77820.557469836072</c:v>
                </c:pt>
                <c:pt idx="64">
                  <c:v>76627.878150180157</c:v>
                </c:pt>
                <c:pt idx="65">
                  <c:v>75452.700960938571</c:v>
                </c:pt>
                <c:pt idx="66">
                  <c:v>74294.775883082562</c:v>
                </c:pt>
                <c:pt idx="67">
                  <c:v>73153.856406624938</c:v>
                </c:pt>
                <c:pt idx="68">
                  <c:v>72029.699481958771</c:v>
                </c:pt>
                <c:pt idx="69">
                  <c:v>70922.065471865266</c:v>
                </c:pt>
                <c:pt idx="70">
                  <c:v>69830.718104181637</c:v>
                </c:pt>
                <c:pt idx="71">
                  <c:v>68755.424425120058</c:v>
                </c:pt>
                <c:pt idx="72">
                  <c:v>67695.954753228594</c:v>
                </c:pt>
                <c:pt idx="73">
                  <c:v>66652.082633985527</c:v>
                </c:pt>
                <c:pt idx="74">
                  <c:v>65623.584795018352</c:v>
                </c:pt>
                <c:pt idx="75">
                  <c:v>64610.241101938802</c:v>
                </c:pt>
                <c:pt idx="76">
                  <c:v>63611.834514785653</c:v>
                </c:pt>
                <c:pt idx="77">
                  <c:v>62628.151045066887</c:v>
                </c:pt>
                <c:pt idx="78">
                  <c:v>61658.979713392975</c:v>
                </c:pt>
                <c:pt idx="79">
                  <c:v>60704.112507693382</c:v>
                </c:pt>
                <c:pt idx="80">
                  <c:v>59763.344342008051</c:v>
                </c:pt>
                <c:pt idx="81">
                  <c:v>58836.473015846248</c:v>
                </c:pt>
                <c:pt idx="82">
                  <c:v>57923.299174104875</c:v>
                </c:pt>
                <c:pt idx="83">
                  <c:v>57023.626267538617</c:v>
                </c:pt>
                <c:pt idx="84">
                  <c:v>56137.260513774323</c:v>
                </c:pt>
                <c:pt idx="85">
                  <c:v>55264.010858862363</c:v>
                </c:pt>
                <c:pt idx="86">
                  <c:v>54403.688939357315</c:v>
                </c:pt>
                <c:pt idx="87">
                  <c:v>53556.109044921111</c:v>
                </c:pt>
                <c:pt idx="88">
                  <c:v>52721.088081441063</c:v>
                </c:pt>
                <c:pt idx="89">
                  <c:v>51898.445534656115</c:v>
                </c:pt>
                <c:pt idx="90">
                  <c:v>51088.003434284125</c:v>
                </c:pt>
                <c:pt idx="91">
                  <c:v>50289.586318643385</c:v>
                </c:pt>
                <c:pt idx="92">
                  <c:v>49503.021199761657</c:v>
                </c:pt>
                <c:pt idx="93">
                  <c:v>48728.137528965977</c:v>
                </c:pt>
                <c:pt idx="94">
                  <c:v>47964.7671629467</c:v>
                </c:pt>
                <c:pt idx="95">
                  <c:v>47212.744330289286</c:v>
                </c:pt>
                <c:pt idx="96">
                  <c:v>46471.905598467361</c:v>
                </c:pt>
                <c:pt idx="97">
                  <c:v>45742.089841290879</c:v>
                </c:pt>
                <c:pt idx="98">
                  <c:v>45023.138206802971</c:v>
                </c:pt>
                <c:pt idx="99">
                  <c:v>44314.89408561946</c:v>
                </c:pt>
                <c:pt idx="100">
                  <c:v>43617.203079704952</c:v>
                </c:pt>
                <c:pt idx="101">
                  <c:v>42929.912971579528</c:v>
                </c:pt>
                <c:pt idx="102">
                  <c:v>42252.873693950103</c:v>
                </c:pt>
                <c:pt idx="103">
                  <c:v>41585.937299760677</c:v>
                </c:pt>
                <c:pt idx="104">
                  <c:v>40928.957932655721</c:v>
                </c:pt>
                <c:pt idx="105">
                  <c:v>40281.79179785103</c:v>
                </c:pt>
                <c:pt idx="106">
                  <c:v>39644.297133406471</c:v>
                </c:pt>
                <c:pt idx="107">
                  <c:v>39016.334181895167</c:v>
                </c:pt>
                <c:pt idx="108">
                  <c:v>38397.765162463533</c:v>
                </c:pt>
                <c:pt idx="109">
                  <c:v>37788.454243277018</c:v>
                </c:pt>
                <c:pt idx="110">
                  <c:v>37188.267514346109</c:v>
                </c:pt>
                <c:pt idx="111">
                  <c:v>36597.072960727404</c:v>
                </c:pt>
                <c:pt idx="112">
                  <c:v>36014.740436094733</c:v>
                </c:pt>
                <c:pt idx="113">
                  <c:v>35441.141636675078</c:v>
                </c:pt>
                <c:pt idx="114">
                  <c:v>34876.150075544458</c:v>
                </c:pt>
                <c:pt idx="115">
                  <c:v>34319.641057278677</c:v>
                </c:pt>
                <c:pt idx="116">
                  <c:v>33771.491652954232</c:v>
                </c:pt>
                <c:pt idx="117">
                  <c:v>33231.580675494508</c:v>
                </c:pt>
                <c:pt idx="118">
                  <c:v>32699.788655356435</c:v>
                </c:pt>
                <c:pt idx="119">
                  <c:v>32175.997816553139</c:v>
                </c:pt>
                <c:pt idx="120">
                  <c:v>31660.092053007811</c:v>
                </c:pt>
                <c:pt idx="121">
                  <c:v>31151.95690523427</c:v>
                </c:pt>
                <c:pt idx="122">
                  <c:v>30651.479537339877</c:v>
                </c:pt>
                <c:pt idx="123">
                  <c:v>30158.548714346161</c:v>
                </c:pt>
                <c:pt idx="124">
                  <c:v>29673.054779823011</c:v>
                </c:pt>
                <c:pt idx="125">
                  <c:v>29194.889633831972</c:v>
                </c:pt>
                <c:pt idx="126">
                  <c:v>28723.946711174493</c:v>
                </c:pt>
                <c:pt idx="127">
                  <c:v>28260.120959940916</c:v>
                </c:pt>
                <c:pt idx="128">
                  <c:v>27803.308820356062</c:v>
                </c:pt>
                <c:pt idx="129">
                  <c:v>27353.408203917414</c:v>
                </c:pt>
                <c:pt idx="130">
                  <c:v>26910.318472821746</c:v>
                </c:pt>
                <c:pt idx="131">
                  <c:v>26473.94041967639</c:v>
                </c:pt>
                <c:pt idx="132">
                  <c:v>26044.176247491137</c:v>
                </c:pt>
                <c:pt idx="133">
                  <c:v>25620.929549946959</c:v>
                </c:pt>
                <c:pt idx="134">
                  <c:v>25204.105291937729</c:v>
                </c:pt>
                <c:pt idx="135">
                  <c:v>24793.609790381201</c:v>
                </c:pt>
                <c:pt idx="136">
                  <c:v>24389.350695295565</c:v>
                </c:pt>
                <c:pt idx="137">
                  <c:v>23991.236971137929</c:v>
                </c:pt>
                <c:pt idx="138">
                  <c:v>23599.178878401097</c:v>
                </c:pt>
                <c:pt idx="139">
                  <c:v>23213.087955465118</c:v>
                </c:pt>
                <c:pt idx="140">
                  <c:v>22832.877000700155</c:v>
                </c:pt>
                <c:pt idx="141">
                  <c:v>22458.4600548171</c:v>
                </c:pt>
                <c:pt idx="142">
                  <c:v>22089.752383462688</c:v>
                </c:pt>
                <c:pt idx="143">
                  <c:v>21726.670460055608</c:v>
                </c:pt>
                <c:pt idx="144">
                  <c:v>21369.131948860391</c:v>
                </c:pt>
                <c:pt idx="145">
                  <c:v>21017.055688295783</c:v>
                </c:pt>
                <c:pt idx="146">
                  <c:v>20670.361674474341</c:v>
                </c:pt>
                <c:pt idx="147">
                  <c:v>20328.971044970163</c:v>
                </c:pt>
                <c:pt idx="148">
                  <c:v>19992.806062811531</c:v>
                </c:pt>
                <c:pt idx="149">
                  <c:v>19661.790100695394</c:v>
                </c:pt>
                <c:pt idx="150">
                  <c:v>19335.847625420709</c:v>
                </c:pt>
                <c:pt idx="151">
                  <c:v>19014.904182537502</c:v>
                </c:pt>
                <c:pt idx="152">
                  <c:v>18698.886381208849</c:v>
                </c:pt>
                <c:pt idx="153">
                  <c:v>18387.721879282675</c:v>
                </c:pt>
                <c:pt idx="154">
                  <c:v>18081.339368570629</c:v>
                </c:pt>
                <c:pt idx="155">
                  <c:v>17779.668560331102</c:v>
                </c:pt>
                <c:pt idx="156">
                  <c:v>17482.640170953604</c:v>
                </c:pt>
                <c:pt idx="157">
                  <c:v>17190.18590784178</c:v>
                </c:pt>
                <c:pt idx="158">
                  <c:v>16902.238455492199</c:v>
                </c:pt>
                <c:pt idx="159">
                  <c:v>16618.731461766412</c:v>
                </c:pt>
                <c:pt idx="160">
                  <c:v>16339.599524353425</c:v>
                </c:pt>
                <c:pt idx="161">
                  <c:v>16064.778177420152</c:v>
                </c:pt>
                <c:pt idx="162">
                  <c:v>15794.203878447084</c:v>
                </c:pt>
                <c:pt idx="163">
                  <c:v>15527.813995246775</c:v>
                </c:pt>
                <c:pt idx="164">
                  <c:v>15265.546793162539</c:v>
                </c:pt>
                <c:pt idx="165">
                  <c:v>15007.341422444901</c:v>
                </c:pt>
                <c:pt idx="166">
                  <c:v>14753.137905803371</c:v>
                </c:pt>
                <c:pt idx="167">
                  <c:v>14502.877126131112</c:v>
                </c:pt>
                <c:pt idx="168">
                  <c:v>14256.500814400128</c:v>
                </c:pt>
                <c:pt idx="169">
                  <c:v>14013.951537724601</c:v>
                </c:pt>
                <c:pt idx="170">
                  <c:v>13775.172687590115</c:v>
                </c:pt>
                <c:pt idx="171">
                  <c:v>13540.108468246428</c:v>
                </c:pt>
                <c:pt idx="172">
                  <c:v>13308.703885261564</c:v>
                </c:pt>
                <c:pt idx="173">
                  <c:v>13080.904734235</c:v>
                </c:pt>
                <c:pt idx="174">
                  <c:v>12856.657589667773</c:v>
                </c:pt>
                <c:pt idx="175">
                  <c:v>12635.909793987312</c:v>
                </c:pt>
                <c:pt idx="176">
                  <c:v>12418.609446724879</c:v>
                </c:pt>
                <c:pt idx="177">
                  <c:v>12204.705393843537</c:v>
                </c:pt>
                <c:pt idx="178">
                  <c:v>11994.147217214537</c:v>
                </c:pt>
                <c:pt idx="179">
                  <c:v>11786.885224240097</c:v>
                </c:pt>
                <c:pt idx="180">
                  <c:v>11582.870437620557</c:v>
                </c:pt>
                <c:pt idx="181">
                  <c:v>11382.054585263904</c:v>
                </c:pt>
                <c:pt idx="182">
                  <c:v>11184.390090335744</c:v>
                </c:pt>
                <c:pt idx="183">
                  <c:v>10989.830061447719</c:v>
                </c:pt>
                <c:pt idx="184">
                  <c:v>10798.328282982524</c:v>
                </c:pt>
                <c:pt idx="185">
                  <c:v>10609.839205553615</c:v>
                </c:pt>
                <c:pt idx="186">
                  <c:v>10424.317936597736</c:v>
                </c:pt>
                <c:pt idx="187">
                  <c:v>10241.720231098456</c:v>
                </c:pt>
                <c:pt idx="188">
                  <c:v>10062.002482438906</c:v>
                </c:pt>
                <c:pt idx="189">
                  <c:v>9885.1217133819191</c:v>
                </c:pt>
                <c:pt idx="190">
                  <c:v>9711.0355671758425</c:v>
                </c:pt>
                <c:pt idx="191">
                  <c:v>9539.7022987842483</c:v>
                </c:pt>
                <c:pt idx="192">
                  <c:v>9371.080766237872</c:v>
                </c:pt>
                <c:pt idx="193">
                  <c:v>9205.1304221070804</c:v>
                </c:pt>
                <c:pt idx="194">
                  <c:v>9041.8113050931843</c:v>
                </c:pt>
                <c:pt idx="195">
                  <c:v>8881.0840317369948</c:v>
                </c:pt>
                <c:pt idx="196">
                  <c:v>8722.9097882429724</c:v>
                </c:pt>
                <c:pt idx="197">
                  <c:v>8567.2503224173779</c:v>
                </c:pt>
                <c:pt idx="198">
                  <c:v>8414.0679357188783</c:v>
                </c:pt>
                <c:pt idx="199">
                  <c:v>8263.3254754200116</c:v>
                </c:pt>
                <c:pt idx="200">
                  <c:v>8114.9863268780236</c:v>
                </c:pt>
                <c:pt idx="201">
                  <c:v>7969.0144059135273</c:v>
                </c:pt>
                <c:pt idx="202">
                  <c:v>7825.3741512955339</c:v>
                </c:pt>
                <c:pt idx="203">
                  <c:v>7684.0305173313427</c:v>
                </c:pt>
                <c:pt idx="204">
                  <c:v>7544.9489665598894</c:v>
                </c:pt>
                <c:pt idx="205">
                  <c:v>7408.0954625470868</c:v>
                </c:pt>
                <c:pt idx="206">
                  <c:v>7273.4364627817558</c:v>
                </c:pt>
                <c:pt idx="207">
                  <c:v>7140.9389116707789</c:v>
                </c:pt>
                <c:pt idx="208">
                  <c:v>7010.5702336320719</c:v>
                </c:pt>
                <c:pt idx="209">
                  <c:v>6882.2983262840526</c:v>
                </c:pt>
                <c:pt idx="210">
                  <c:v>6756.0915537302426</c:v>
                </c:pt>
                <c:pt idx="211">
                  <c:v>6631.9187399377251</c:v>
                </c:pt>
                <c:pt idx="212">
                  <c:v>6509.7491622081116</c:v>
                </c:pt>
                <c:pt idx="213">
                  <c:v>6389.5525447397931</c:v>
                </c:pt>
                <c:pt idx="214">
                  <c:v>6271.2990522801692</c:v>
                </c:pt>
                <c:pt idx="215">
                  <c:v>6154.9592838666294</c:v>
                </c:pt>
                <c:pt idx="216">
                  <c:v>6040.5042666550717</c:v>
                </c:pt>
                <c:pt idx="217">
                  <c:v>5927.9054498347132</c:v>
                </c:pt>
                <c:pt idx="218">
                  <c:v>5817.1346986280359</c:v>
                </c:pt>
                <c:pt idx="219">
                  <c:v>5708.1642883746672</c:v>
                </c:pt>
                <c:pt idx="220">
                  <c:v>5600.9668986980387</c:v>
                </c:pt>
                <c:pt idx="221">
                  <c:v>5495.5156077536813</c:v>
                </c:pt>
                <c:pt idx="222">
                  <c:v>5391.7838865580261</c:v>
                </c:pt>
                <c:pt idx="223">
                  <c:v>5289.7455933965903</c:v>
                </c:pt>
                <c:pt idx="224">
                  <c:v>5189.3749683104606</c:v>
                </c:pt>
                <c:pt idx="225">
                  <c:v>5090.6466276599776</c:v>
                </c:pt>
                <c:pt idx="226">
                  <c:v>4993.5355587645654</c:v>
                </c:pt>
                <c:pt idx="227">
                  <c:v>4898.0171146176363</c:v>
                </c:pt>
                <c:pt idx="228">
                  <c:v>4804.0670086755481</c:v>
                </c:pt>
                <c:pt idx="229">
                  <c:v>4711.6613097195777</c:v>
                </c:pt>
                <c:pt idx="230">
                  <c:v>4620.7764367898963</c:v>
                </c:pt>
                <c:pt idx="231">
                  <c:v>4531.3891541905632</c:v>
                </c:pt>
                <c:pt idx="232">
                  <c:v>4443.4765665645364</c:v>
                </c:pt>
                <c:pt idx="233">
                  <c:v>4357.0161140377504</c:v>
                </c:pt>
                <c:pt idx="234">
                  <c:v>4271.9855674312748</c:v>
                </c:pt>
                <c:pt idx="235">
                  <c:v>4188.3630235406481</c:v>
                </c:pt>
                <c:pt idx="236">
                  <c:v>4106.1269004814212</c:v>
                </c:pt>
                <c:pt idx="237">
                  <c:v>4025.2559331000098</c:v>
                </c:pt>
                <c:pt idx="238">
                  <c:v>3945.7291684489469</c:v>
                </c:pt>
                <c:pt idx="239">
                  <c:v>3867.5259613256512</c:v>
                </c:pt>
                <c:pt idx="240">
                  <c:v>3790.6259698738068</c:v>
                </c:pt>
                <c:pt idx="241">
                  <c:v>3715.0091512465146</c:v>
                </c:pt>
                <c:pt idx="242">
                  <c:v>3640.6557573303367</c:v>
                </c:pt>
                <c:pt idx="243">
                  <c:v>3567.5463305294015</c:v>
                </c:pt>
                <c:pt idx="244">
                  <c:v>3495.6616996087305</c:v>
                </c:pt>
                <c:pt idx="245">
                  <c:v>3424.9829755959695</c:v>
                </c:pt>
                <c:pt idx="246">
                  <c:v>3355.4915477407053</c:v>
                </c:pt>
                <c:pt idx="247">
                  <c:v>3287.169079530579</c:v>
                </c:pt>
                <c:pt idx="248">
                  <c:v>3219.9975047634011</c:v>
                </c:pt>
                <c:pt idx="249">
                  <c:v>3153.959023674493</c:v>
                </c:pt>
                <c:pt idx="250">
                  <c:v>3089.0360991184857</c:v>
                </c:pt>
                <c:pt idx="251">
                  <c:v>3025.211452804826</c:v>
                </c:pt>
                <c:pt idx="252">
                  <c:v>2962.4680615862339</c:v>
                </c:pt>
                <c:pt idx="253">
                  <c:v>2900.7891537993869</c:v>
                </c:pt>
                <c:pt idx="254">
                  <c:v>2840.1582056570951</c:v>
                </c:pt>
                <c:pt idx="255">
                  <c:v>2780.5589376912649</c:v>
                </c:pt>
                <c:pt idx="256">
                  <c:v>2721.9753112459271</c:v>
                </c:pt>
                <c:pt idx="257">
                  <c:v>2664.3915250196565</c:v>
                </c:pt>
                <c:pt idx="258">
                  <c:v>2607.7920116566738</c:v>
                </c:pt>
                <c:pt idx="259">
                  <c:v>2552.1614343859687</c:v>
                </c:pt>
                <c:pt idx="260">
                  <c:v>2497.4846837077739</c:v>
                </c:pt>
                <c:pt idx="261">
                  <c:v>2443.7468741267235</c:v>
                </c:pt>
                <c:pt idx="262">
                  <c:v>2390.933340931057</c:v>
                </c:pt>
                <c:pt idx="263">
                  <c:v>2339.0296370172227</c:v>
                </c:pt>
                <c:pt idx="264">
                  <c:v>2288.0215297592508</c:v>
                </c:pt>
                <c:pt idx="265">
                  <c:v>2237.894997922273</c:v>
                </c:pt>
                <c:pt idx="266">
                  <c:v>2188.6362286195726</c:v>
                </c:pt>
                <c:pt idx="267">
                  <c:v>2140.2316143125649</c:v>
                </c:pt>
                <c:pt idx="268">
                  <c:v>2092.6677498531039</c:v>
                </c:pt>
                <c:pt idx="269">
                  <c:v>2045.9314295675297</c:v>
                </c:pt>
                <c:pt idx="270">
                  <c:v>2000.0096443818773</c:v>
                </c:pt>
                <c:pt idx="271">
                  <c:v>1954.8895789876669</c:v>
                </c:pt>
                <c:pt idx="272">
                  <c:v>1910.5586090477209</c:v>
                </c:pt>
                <c:pt idx="273">
                  <c:v>1867.0042984414392</c:v>
                </c:pt>
                <c:pt idx="274">
                  <c:v>1824.2143965489913</c:v>
                </c:pt>
                <c:pt idx="275">
                  <c:v>1782.1768355738823</c:v>
                </c:pt>
                <c:pt idx="276">
                  <c:v>1740.8797279033508</c:v>
                </c:pt>
                <c:pt idx="277">
                  <c:v>1700.3113635060847</c:v>
                </c:pt>
                <c:pt idx="278">
                  <c:v>1660.4602073667177</c:v>
                </c:pt>
                <c:pt idx="279">
                  <c:v>1621.314896956613</c:v>
                </c:pt>
                <c:pt idx="280">
                  <c:v>1582.8642397404135</c:v>
                </c:pt>
                <c:pt idx="281">
                  <c:v>1545.0972107178657</c:v>
                </c:pt>
                <c:pt idx="282">
                  <c:v>1508.0029500004257</c:v>
                </c:pt>
                <c:pt idx="283">
                  <c:v>1471.5707604221632</c:v>
                </c:pt>
                <c:pt idx="284">
                  <c:v>1435.7901051844799</c:v>
                </c:pt>
                <c:pt idx="285">
                  <c:v>1400.6506055341779</c:v>
                </c:pt>
                <c:pt idx="286">
                  <c:v>1366.1420384744079</c:v>
                </c:pt>
                <c:pt idx="287">
                  <c:v>1332.2543345080376</c:v>
                </c:pt>
                <c:pt idx="288">
                  <c:v>1298.9775754129946</c:v>
                </c:pt>
                <c:pt idx="289">
                  <c:v>1266.301992049129</c:v>
                </c:pt>
                <c:pt idx="290">
                  <c:v>1234.2179621961618</c:v>
                </c:pt>
                <c:pt idx="291">
                  <c:v>1202.7160084222821</c:v>
                </c:pt>
                <c:pt idx="292">
                  <c:v>1171.7867959829671</c:v>
                </c:pt>
                <c:pt idx="293">
                  <c:v>1141.4211307496003</c:v>
                </c:pt>
                <c:pt idx="294">
                  <c:v>1111.6099571674752</c:v>
                </c:pt>
                <c:pt idx="295">
                  <c:v>1082.3443562427708</c:v>
                </c:pt>
                <c:pt idx="296">
                  <c:v>1053.6155435580954</c:v>
                </c:pt>
                <c:pt idx="297">
                  <c:v>1025.4148673161999</c:v>
                </c:pt>
                <c:pt idx="298">
                  <c:v>997.73380641146639</c:v>
                </c:pt>
                <c:pt idx="299">
                  <c:v>970.56396852878436</c:v>
                </c:pt>
                <c:pt idx="300">
                  <c:v>943.89708826943115</c:v>
                </c:pt>
                <c:pt idx="301">
                  <c:v>917.72502530357758</c:v>
                </c:pt>
                <c:pt idx="302">
                  <c:v>892.03976254905092</c:v>
                </c:pt>
                <c:pt idx="303">
                  <c:v>866.83340437598292</c:v>
                </c:pt>
                <c:pt idx="304">
                  <c:v>842.09817483698396</c:v>
                </c:pt>
                <c:pt idx="305">
                  <c:v>817.82641592248422</c:v>
                </c:pt>
                <c:pt idx="306">
                  <c:v>794.01058584089253</c:v>
                </c:pt>
                <c:pt idx="307">
                  <c:v>770.64325732322186</c:v>
                </c:pt>
                <c:pt idx="308">
                  <c:v>747.71711595184206</c:v>
                </c:pt>
                <c:pt idx="309">
                  <c:v>725.22495851302062</c:v>
                </c:pt>
                <c:pt idx="310">
                  <c:v>703.15969137291904</c:v>
                </c:pt>
                <c:pt idx="311">
                  <c:v>681.51432887671547</c:v>
                </c:pt>
                <c:pt idx="312">
                  <c:v>660.28199177053045</c:v>
                </c:pt>
                <c:pt idx="313">
                  <c:v>639.45590564583699</c:v>
                </c:pt>
                <c:pt idx="314">
                  <c:v>619.02939940603767</c:v>
                </c:pt>
                <c:pt idx="315">
                  <c:v>598.99590375490084</c:v>
                </c:pt>
                <c:pt idx="316">
                  <c:v>579.34894970654784</c:v>
                </c:pt>
                <c:pt idx="317">
                  <c:v>560.08216711669002</c:v>
                </c:pt>
                <c:pt idx="318">
                  <c:v>541.18928323481646</c:v>
                </c:pt>
                <c:pt idx="319">
                  <c:v>522.66412127704041</c:v>
                </c:pt>
                <c:pt idx="320">
                  <c:v>504.5005990193136</c:v>
                </c:pt>
                <c:pt idx="321">
                  <c:v>486.69272741072245</c:v>
                </c:pt>
                <c:pt idx="322">
                  <c:v>469.23460920658539</c:v>
                </c:pt>
                <c:pt idx="323">
                  <c:v>452.12043762107265</c:v>
                </c:pt>
                <c:pt idx="324">
                  <c:v>435.34449499907561</c:v>
                </c:pt>
                <c:pt idx="325">
                  <c:v>418.90115150705356</c:v>
                </c:pt>
                <c:pt idx="326">
                  <c:v>402.78486384259401</c:v>
                </c:pt>
                <c:pt idx="327">
                  <c:v>386.99017396242181</c:v>
                </c:pt>
                <c:pt idx="328">
                  <c:v>371.51170782859907</c:v>
                </c:pt>
                <c:pt idx="329">
                  <c:v>356.34417417265917</c:v>
                </c:pt>
                <c:pt idx="330">
                  <c:v>341.48236327742524</c:v>
                </c:pt>
                <c:pt idx="331">
                  <c:v>326.92114577626177</c:v>
                </c:pt>
                <c:pt idx="332">
                  <c:v>312.65547146951667</c:v>
                </c:pt>
                <c:pt idx="333">
                  <c:v>298.68036815791072</c:v>
                </c:pt>
                <c:pt idx="334">
                  <c:v>284.99094049263687</c:v>
                </c:pt>
                <c:pt idx="335">
                  <c:v>271.58236884193457</c:v>
                </c:pt>
                <c:pt idx="336">
                  <c:v>258.44990817390675</c:v>
                </c:pt>
                <c:pt idx="337">
                  <c:v>245.58888695535157</c:v>
                </c:pt>
                <c:pt idx="338">
                  <c:v>232.9947060663836</c:v>
                </c:pt>
                <c:pt idx="339">
                  <c:v>220.66283773062182</c:v>
                </c:pt>
                <c:pt idx="340">
                  <c:v>208.58882446072604</c:v>
                </c:pt>
                <c:pt idx="341">
                  <c:v>196.76827801906529</c:v>
                </c:pt>
                <c:pt idx="342">
                  <c:v>185.19687839330516</c:v>
                </c:pt>
                <c:pt idx="343">
                  <c:v>173.87037278670383</c:v>
                </c:pt>
                <c:pt idx="344">
                  <c:v>162.7845746229105</c:v>
                </c:pt>
                <c:pt idx="345">
                  <c:v>151.93536256506084</c:v>
                </c:pt>
                <c:pt idx="346">
                  <c:v>141.31867954896867</c:v>
                </c:pt>
                <c:pt idx="347">
                  <c:v>130.93053183021524</c:v>
                </c:pt>
                <c:pt idx="348">
                  <c:v>120.76698804494005</c:v>
                </c:pt>
                <c:pt idx="349">
                  <c:v>110.82417828413998</c:v>
                </c:pt>
                <c:pt idx="350">
                  <c:v>101.09829318128654</c:v>
                </c:pt>
                <c:pt idx="351">
                  <c:v>91.585583013073403</c:v>
                </c:pt>
                <c:pt idx="352">
                  <c:v>82.282356813108791</c:v>
                </c:pt>
                <c:pt idx="353">
                  <c:v>73.18498149837032</c:v>
                </c:pt>
                <c:pt idx="354">
                  <c:v>64.289881008242077</c:v>
                </c:pt>
                <c:pt idx="355">
                  <c:v>55.593535455956562</c:v>
                </c:pt>
                <c:pt idx="356">
                  <c:v>47.092480292266096</c:v>
                </c:pt>
                <c:pt idx="357">
                  <c:v>38.783305481171361</c:v>
                </c:pt>
                <c:pt idx="358">
                  <c:v>30.662654687536598</c:v>
                </c:pt>
                <c:pt idx="359">
                  <c:v>22.727224476423597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7-4A5E-81BD-A93D1BC4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09768"/>
        <c:axId val="2108513224"/>
      </c:areaChart>
      <c:catAx>
        <c:axId val="210850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513224"/>
        <c:crosses val="autoZero"/>
        <c:auto val="1"/>
        <c:lblAlgn val="ctr"/>
        <c:lblOffset val="100"/>
        <c:tickMarkSkip val="12"/>
        <c:noMultiLvlLbl val="0"/>
      </c:catAx>
      <c:valAx>
        <c:axId val="210851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509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550907817650802"/>
          <c:y val="0.35856573705179301"/>
          <c:w val="0.114967291236101"/>
          <c:h val="0.28685258964143401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05074365704"/>
          <c:y val="5.1400554097404502E-2"/>
          <c:w val="0.79846981627296598"/>
          <c:h val="0.78431321084864403"/>
        </c:manualLayout>
      </c:layout>
      <c:lineChart>
        <c:grouping val="standard"/>
        <c:varyColors val="0"/>
        <c:ser>
          <c:idx val="0"/>
          <c:order val="0"/>
          <c:tx>
            <c:strRef>
              <c:f>Balances!$B$2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Balances!$B$3:$B$362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100000000</c:v>
                </c:pt>
                <c:pt idx="3">
                  <c:v>99357182.333649069</c:v>
                </c:pt>
                <c:pt idx="4">
                  <c:v>98597961.927510545</c:v>
                </c:pt>
                <c:pt idx="5">
                  <c:v>97722526.442887098</c:v>
                </c:pt>
                <c:pt idx="6">
                  <c:v>96731210.173327401</c:v>
                </c:pt>
                <c:pt idx="7">
                  <c:v>95624494.567903563</c:v>
                </c:pt>
                <c:pt idx="8">
                  <c:v>94403008.452622771</c:v>
                </c:pt>
                <c:pt idx="9">
                  <c:v>93067527.945817456</c:v>
                </c:pt>
                <c:pt idx="10">
                  <c:v>91618976.064188436</c:v>
                </c:pt>
                <c:pt idx="11">
                  <c:v>90058422.017029509</c:v>
                </c:pt>
                <c:pt idx="12">
                  <c:v>88387080.187038779</c:v>
                </c:pt>
                <c:pt idx="13">
                  <c:v>86606308.797017306</c:v>
                </c:pt>
                <c:pt idx="14">
                  <c:v>84717608.262667239</c:v>
                </c:pt>
                <c:pt idx="15">
                  <c:v>82722619.232626259</c:v>
                </c:pt>
                <c:pt idx="16">
                  <c:v>80623120.317809105</c:v>
                </c:pt>
                <c:pt idx="17">
                  <c:v>78421025.513067693</c:v>
                </c:pt>
                <c:pt idx="18">
                  <c:v>76118381.315125093</c:v>
                </c:pt>
                <c:pt idx="19">
                  <c:v>73717363.541680813</c:v>
                </c:pt>
                <c:pt idx="20">
                  <c:v>71220273.857524589</c:v>
                </c:pt>
                <c:pt idx="21">
                  <c:v>68629536.014426023</c:v>
                </c:pt>
                <c:pt idx="22">
                  <c:v>65947691.812487297</c:v>
                </c:pt>
                <c:pt idx="23">
                  <c:v>63177396.791550994</c:v>
                </c:pt>
                <c:pt idx="24">
                  <c:v>60321415.66213987</c:v>
                </c:pt>
                <c:pt idx="25">
                  <c:v>57382617.486269653</c:v>
                </c:pt>
                <c:pt idx="26">
                  <c:v>54363970.619312458</c:v>
                </c:pt>
                <c:pt idx="27">
                  <c:v>51268537.424896576</c:v>
                </c:pt>
                <c:pt idx="28">
                  <c:v>48099468.775602594</c:v>
                </c:pt>
                <c:pt idx="29">
                  <c:v>44859998.352954119</c:v>
                </c:pt>
                <c:pt idx="30">
                  <c:v>41553436.7608997</c:v>
                </c:pt>
                <c:pt idx="31">
                  <c:v>38183165.467637703</c:v>
                </c:pt>
                <c:pt idx="32">
                  <c:v>34752630.591245718</c:v>
                </c:pt>
                <c:pt idx="33">
                  <c:v>31369093.74030339</c:v>
                </c:pt>
                <c:pt idx="34">
                  <c:v>28031880.646131609</c:v>
                </c:pt>
                <c:pt idx="35">
                  <c:v>24740326.432925846</c:v>
                </c:pt>
                <c:pt idx="36">
                  <c:v>21493775.487892129</c:v>
                </c:pt>
                <c:pt idx="37">
                  <c:v>18291581.333164245</c:v>
                </c:pt>
                <c:pt idx="38">
                  <c:v>15133106.499477834</c:v>
                </c:pt>
                <c:pt idx="39">
                  <c:v>12017722.401577394</c:v>
                </c:pt>
                <c:pt idx="40">
                  <c:v>8944809.2153325807</c:v>
                </c:pt>
                <c:pt idx="41">
                  <c:v>5913755.7565404261</c:v>
                </c:pt>
                <c:pt idx="42">
                  <c:v>2923959.3613905138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14D-9D59-637652F6CEF7}"/>
            </c:ext>
          </c:extLst>
        </c:ser>
        <c:ser>
          <c:idx val="1"/>
          <c:order val="1"/>
          <c:tx>
            <c:strRef>
              <c:f>Balances!$C$2</c:f>
              <c:strCache>
                <c:ptCount val="1"/>
                <c:pt idx="0">
                  <c:v>B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Balances!$C$3:$C$362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125000000</c:v>
                </c:pt>
                <c:pt idx="3">
                  <c:v>125000000</c:v>
                </c:pt>
                <c:pt idx="4">
                  <c:v>125000000</c:v>
                </c:pt>
                <c:pt idx="5">
                  <c:v>125000000</c:v>
                </c:pt>
                <c:pt idx="6">
                  <c:v>125000000</c:v>
                </c:pt>
                <c:pt idx="7">
                  <c:v>125000000</c:v>
                </c:pt>
                <c:pt idx="8">
                  <c:v>125000000</c:v>
                </c:pt>
                <c:pt idx="9">
                  <c:v>125000000</c:v>
                </c:pt>
                <c:pt idx="10">
                  <c:v>125000000</c:v>
                </c:pt>
                <c:pt idx="11">
                  <c:v>125000000</c:v>
                </c:pt>
                <c:pt idx="12">
                  <c:v>125000000</c:v>
                </c:pt>
                <c:pt idx="13">
                  <c:v>125000000</c:v>
                </c:pt>
                <c:pt idx="14">
                  <c:v>125000000</c:v>
                </c:pt>
                <c:pt idx="15">
                  <c:v>125000000</c:v>
                </c:pt>
                <c:pt idx="16">
                  <c:v>125000000</c:v>
                </c:pt>
                <c:pt idx="17">
                  <c:v>125000000</c:v>
                </c:pt>
                <c:pt idx="18">
                  <c:v>125000000</c:v>
                </c:pt>
                <c:pt idx="19">
                  <c:v>125000000</c:v>
                </c:pt>
                <c:pt idx="20">
                  <c:v>125000000</c:v>
                </c:pt>
                <c:pt idx="21">
                  <c:v>125000000</c:v>
                </c:pt>
                <c:pt idx="22">
                  <c:v>125000000</c:v>
                </c:pt>
                <c:pt idx="23">
                  <c:v>125000000</c:v>
                </c:pt>
                <c:pt idx="24">
                  <c:v>125000000</c:v>
                </c:pt>
                <c:pt idx="25">
                  <c:v>125000000</c:v>
                </c:pt>
                <c:pt idx="26">
                  <c:v>125000000</c:v>
                </c:pt>
                <c:pt idx="27">
                  <c:v>125000000</c:v>
                </c:pt>
                <c:pt idx="28">
                  <c:v>125000000</c:v>
                </c:pt>
                <c:pt idx="29">
                  <c:v>125000000</c:v>
                </c:pt>
                <c:pt idx="30">
                  <c:v>125000000</c:v>
                </c:pt>
                <c:pt idx="31">
                  <c:v>125000000</c:v>
                </c:pt>
                <c:pt idx="32">
                  <c:v>125000000</c:v>
                </c:pt>
                <c:pt idx="33">
                  <c:v>125000000</c:v>
                </c:pt>
                <c:pt idx="34">
                  <c:v>125000000</c:v>
                </c:pt>
                <c:pt idx="35">
                  <c:v>125000000</c:v>
                </c:pt>
                <c:pt idx="36">
                  <c:v>125000000</c:v>
                </c:pt>
                <c:pt idx="37">
                  <c:v>125000000</c:v>
                </c:pt>
                <c:pt idx="38">
                  <c:v>125000000</c:v>
                </c:pt>
                <c:pt idx="39">
                  <c:v>125000000</c:v>
                </c:pt>
                <c:pt idx="40">
                  <c:v>125000000</c:v>
                </c:pt>
                <c:pt idx="41">
                  <c:v>125000000</c:v>
                </c:pt>
                <c:pt idx="42">
                  <c:v>125000000</c:v>
                </c:pt>
                <c:pt idx="43">
                  <c:v>124974825.76857038</c:v>
                </c:pt>
                <c:pt idx="44">
                  <c:v>122065769.00298874</c:v>
                </c:pt>
                <c:pt idx="45">
                  <c:v>119196211.26109456</c:v>
                </c:pt>
                <c:pt idx="46">
                  <c:v>116365582.79776993</c:v>
                </c:pt>
                <c:pt idx="47">
                  <c:v>113573321.81477571</c:v>
                </c:pt>
                <c:pt idx="48">
                  <c:v>110818874.35072806</c:v>
                </c:pt>
                <c:pt idx="49">
                  <c:v>108101694.17258586</c:v>
                </c:pt>
                <c:pt idx="50">
                  <c:v>105421242.6686274</c:v>
                </c:pt>
                <c:pt idx="51">
                  <c:v>102776988.74289681</c:v>
                </c:pt>
                <c:pt idx="52">
                  <c:v>100168408.71109976</c:v>
                </c:pt>
                <c:pt idx="53">
                  <c:v>97594986.197928622</c:v>
                </c:pt>
                <c:pt idx="54">
                  <c:v>95056212.03579779</c:v>
                </c:pt>
                <c:pt idx="55">
                  <c:v>92551584.164969712</c:v>
                </c:pt>
                <c:pt idx="56">
                  <c:v>90080607.535052717</c:v>
                </c:pt>
                <c:pt idx="57">
                  <c:v>87642794.007851869</c:v>
                </c:pt>
                <c:pt idx="58">
                  <c:v>85237662.26155436</c:v>
                </c:pt>
                <c:pt idx="59">
                  <c:v>82864737.696231276</c:v>
                </c:pt>
                <c:pt idx="60">
                  <c:v>80523552.340637669</c:v>
                </c:pt>
                <c:pt idx="61">
                  <c:v>78213644.76029323</c:v>
                </c:pt>
                <c:pt idx="62">
                  <c:v>75934559.966826081</c:v>
                </c:pt>
                <c:pt idx="63">
                  <c:v>73685849.328562364</c:v>
                </c:pt>
                <c:pt idx="64">
                  <c:v>71467070.482344702</c:v>
                </c:pt>
                <c:pt idx="65">
                  <c:v>69277787.246562675</c:v>
                </c:pt>
                <c:pt idx="66">
                  <c:v>67117569.535378739</c:v>
                </c:pt>
                <c:pt idx="67">
                  <c:v>64985993.27413322</c:v>
                </c:pt>
                <c:pt idx="68">
                  <c:v>62882640.315912418</c:v>
                </c:pt>
                <c:pt idx="69">
                  <c:v>60807098.359263733</c:v>
                </c:pt>
                <c:pt idx="70">
                  <c:v>58758960.867042236</c:v>
                </c:pt>
                <c:pt idx="71">
                  <c:v>56737826.986373201</c:v>
                </c:pt>
                <c:pt idx="72">
                  <c:v>54743301.469715334</c:v>
                </c:pt>
                <c:pt idx="73">
                  <c:v>52774994.597009659</c:v>
                </c:pt>
                <c:pt idx="74">
                  <c:v>50832522.098899178</c:v>
                </c:pt>
                <c:pt idx="75">
                  <c:v>48915505.081004739</c:v>
                </c:pt>
                <c:pt idx="76">
                  <c:v>47023569.949242584</c:v>
                </c:pt>
                <c:pt idx="77">
                  <c:v>45156348.336169392</c:v>
                </c:pt>
                <c:pt idx="78">
                  <c:v>43313477.028340712</c:v>
                </c:pt>
                <c:pt idx="79">
                  <c:v>41494597.894669004</c:v>
                </c:pt>
                <c:pt idx="80">
                  <c:v>39699357.815767512</c:v>
                </c:pt>
                <c:pt idx="81">
                  <c:v>37927408.614266574</c:v>
                </c:pt>
                <c:pt idx="82">
                  <c:v>36178406.986089006</c:v>
                </c:pt>
                <c:pt idx="83">
                  <c:v>34452014.432671458</c:v>
                </c:pt>
                <c:pt idx="84">
                  <c:v>32747897.194118842</c:v>
                </c:pt>
                <c:pt idx="85">
                  <c:v>31065726.183278963</c:v>
                </c:pt>
                <c:pt idx="86">
                  <c:v>29405176.920724861</c:v>
                </c:pt>
                <c:pt idx="87">
                  <c:v>27765929.470632404</c:v>
                </c:pt>
                <c:pt idx="88">
                  <c:v>26147668.377540868</c:v>
                </c:pt>
                <c:pt idx="89">
                  <c:v>24550082.603984442</c:v>
                </c:pt>
                <c:pt idx="90">
                  <c:v>22972865.468982704</c:v>
                </c:pt>
                <c:pt idx="91">
                  <c:v>21415714.587378357</c:v>
                </c:pt>
                <c:pt idx="92">
                  <c:v>19878331.810010601</c:v>
                </c:pt>
                <c:pt idx="93">
                  <c:v>18360423.164712675</c:v>
                </c:pt>
                <c:pt idx="94">
                  <c:v>16861698.798122354</c:v>
                </c:pt>
                <c:pt idx="95">
                  <c:v>15381872.918294186</c:v>
                </c:pt>
                <c:pt idx="96">
                  <c:v>13920663.73810257</c:v>
                </c:pt>
                <c:pt idx="97">
                  <c:v>12477793.419424791</c:v>
                </c:pt>
                <c:pt idx="98">
                  <c:v>11052988.018093342</c:v>
                </c:pt>
                <c:pt idx="99">
                  <c:v>9645977.4296070263</c:v>
                </c:pt>
                <c:pt idx="100">
                  <c:v>8256495.3355904082</c:v>
                </c:pt>
                <c:pt idx="101">
                  <c:v>6884279.1509913858</c:v>
                </c:pt>
                <c:pt idx="102">
                  <c:v>5529069.972006768</c:v>
                </c:pt>
                <c:pt idx="103">
                  <c:v>4190612.5247258767</c:v>
                </c:pt>
                <c:pt idx="104">
                  <c:v>2868655.1144823562</c:v>
                </c:pt>
                <c:pt idx="105">
                  <c:v>1562949.575904459</c:v>
                </c:pt>
                <c:pt idx="106">
                  <c:v>273251.223654264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14D-9D59-637652F6CEF7}"/>
            </c:ext>
          </c:extLst>
        </c:ser>
        <c:ser>
          <c:idx val="2"/>
          <c:order val="2"/>
          <c:tx>
            <c:strRef>
              <c:f>Balances!$D$2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Balances!$D$3:$D$362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50000000</c:v>
                </c:pt>
                <c:pt idx="3">
                  <c:v>50145833.333333336</c:v>
                </c:pt>
                <c:pt idx="4">
                  <c:v>50292092.013888888</c:v>
                </c:pt>
                <c:pt idx="5">
                  <c:v>50438777.282262728</c:v>
                </c:pt>
                <c:pt idx="6">
                  <c:v>50585890.38266933</c:v>
                </c:pt>
                <c:pt idx="7">
                  <c:v>50733432.562952116</c:v>
                </c:pt>
                <c:pt idx="8">
                  <c:v>50881405.074594058</c:v>
                </c:pt>
                <c:pt idx="9">
                  <c:v>51029809.172728293</c:v>
                </c:pt>
                <c:pt idx="10">
                  <c:v>51178646.116148748</c:v>
                </c:pt>
                <c:pt idx="11">
                  <c:v>51327917.167320848</c:v>
                </c:pt>
                <c:pt idx="12">
                  <c:v>51477623.592392199</c:v>
                </c:pt>
                <c:pt idx="13">
                  <c:v>51627766.66120334</c:v>
                </c:pt>
                <c:pt idx="14">
                  <c:v>51778347.647298515</c:v>
                </c:pt>
                <c:pt idx="15">
                  <c:v>51929367.827936471</c:v>
                </c:pt>
                <c:pt idx="16">
                  <c:v>52080828.484101288</c:v>
                </c:pt>
                <c:pt idx="17">
                  <c:v>52232730.900513247</c:v>
                </c:pt>
                <c:pt idx="18">
                  <c:v>52385076.365639746</c:v>
                </c:pt>
                <c:pt idx="19">
                  <c:v>52537866.171706192</c:v>
                </c:pt>
                <c:pt idx="20">
                  <c:v>52691101.614707001</c:v>
                </c:pt>
                <c:pt idx="21">
                  <c:v>52844783.994416565</c:v>
                </c:pt>
                <c:pt idx="22">
                  <c:v>52998914.614400283</c:v>
                </c:pt>
                <c:pt idx="23">
                  <c:v>53153494.78202562</c:v>
                </c:pt>
                <c:pt idx="24">
                  <c:v>53308525.808473192</c:v>
                </c:pt>
                <c:pt idx="25">
                  <c:v>53464009.008747905</c:v>
                </c:pt>
                <c:pt idx="26">
                  <c:v>53619945.701690085</c:v>
                </c:pt>
                <c:pt idx="27">
                  <c:v>53776337.209986679</c:v>
                </c:pt>
                <c:pt idx="28">
                  <c:v>53933184.860182472</c:v>
                </c:pt>
                <c:pt idx="29">
                  <c:v>54090489.98269134</c:v>
                </c:pt>
                <c:pt idx="30">
                  <c:v>54248253.911807522</c:v>
                </c:pt>
                <c:pt idx="31">
                  <c:v>54406477.985716961</c:v>
                </c:pt>
                <c:pt idx="32">
                  <c:v>54565163.546508633</c:v>
                </c:pt>
                <c:pt idx="33">
                  <c:v>54724311.940185949</c:v>
                </c:pt>
                <c:pt idx="34">
                  <c:v>54883924.516678162</c:v>
                </c:pt>
                <c:pt idx="35">
                  <c:v>55044002.629851803</c:v>
                </c:pt>
                <c:pt idx="36">
                  <c:v>55204547.637522206</c:v>
                </c:pt>
                <c:pt idx="37">
                  <c:v>55365560.901464976</c:v>
                </c:pt>
                <c:pt idx="38">
                  <c:v>55527043.787427582</c:v>
                </c:pt>
                <c:pt idx="39">
                  <c:v>55688997.665140912</c:v>
                </c:pt>
                <c:pt idx="40">
                  <c:v>55851423.90833091</c:v>
                </c:pt>
                <c:pt idx="41">
                  <c:v>56014323.89473021</c:v>
                </c:pt>
                <c:pt idx="42">
                  <c:v>56177699.006089844</c:v>
                </c:pt>
                <c:pt idx="43">
                  <c:v>56341550.628190942</c:v>
                </c:pt>
                <c:pt idx="44">
                  <c:v>56505880.150856502</c:v>
                </c:pt>
                <c:pt idx="45">
                  <c:v>56670688.967963167</c:v>
                </c:pt>
                <c:pt idx="46">
                  <c:v>56835978.47745306</c:v>
                </c:pt>
                <c:pt idx="47">
                  <c:v>57001750.081345633</c:v>
                </c:pt>
                <c:pt idx="48">
                  <c:v>57168005.185749561</c:v>
                </c:pt>
                <c:pt idx="49">
                  <c:v>57334745.200874664</c:v>
                </c:pt>
                <c:pt idx="50">
                  <c:v>57501971.541043885</c:v>
                </c:pt>
                <c:pt idx="51">
                  <c:v>57669685.624705262</c:v>
                </c:pt>
                <c:pt idx="52">
                  <c:v>57837888.874443986</c:v>
                </c:pt>
                <c:pt idx="53">
                  <c:v>58006582.716994449</c:v>
                </c:pt>
                <c:pt idx="54">
                  <c:v>58175768.583252348</c:v>
                </c:pt>
                <c:pt idx="55">
                  <c:v>58345447.908286832</c:v>
                </c:pt>
                <c:pt idx="56">
                  <c:v>58515622.13135267</c:v>
                </c:pt>
                <c:pt idx="57">
                  <c:v>58686292.695902452</c:v>
                </c:pt>
                <c:pt idx="58">
                  <c:v>58857461.049598835</c:v>
                </c:pt>
                <c:pt idx="59">
                  <c:v>59029128.644326828</c:v>
                </c:pt>
                <c:pt idx="60">
                  <c:v>59201296.936206117</c:v>
                </c:pt>
                <c:pt idx="61">
                  <c:v>59373967.385603383</c:v>
                </c:pt>
                <c:pt idx="62">
                  <c:v>59547141.45714473</c:v>
                </c:pt>
                <c:pt idx="63">
                  <c:v>59720820.619728066</c:v>
                </c:pt>
                <c:pt idx="64">
                  <c:v>59895006.346535608</c:v>
                </c:pt>
                <c:pt idx="65">
                  <c:v>60069700.115046337</c:v>
                </c:pt>
                <c:pt idx="66">
                  <c:v>60244903.407048553</c:v>
                </c:pt>
                <c:pt idx="67">
                  <c:v>60420617.708652444</c:v>
                </c:pt>
                <c:pt idx="68">
                  <c:v>60596844.510302678</c:v>
                </c:pt>
                <c:pt idx="69">
                  <c:v>60773585.30679106</c:v>
                </c:pt>
                <c:pt idx="70">
                  <c:v>60950841.5972692</c:v>
                </c:pt>
                <c:pt idx="71">
                  <c:v>61128614.885261238</c:v>
                </c:pt>
                <c:pt idx="72">
                  <c:v>61306906.678676583</c:v>
                </c:pt>
                <c:pt idx="73">
                  <c:v>61485718.489822723</c:v>
                </c:pt>
                <c:pt idx="74">
                  <c:v>61665051.835418038</c:v>
                </c:pt>
                <c:pt idx="75">
                  <c:v>61844908.236604676</c:v>
                </c:pt>
                <c:pt idx="76">
                  <c:v>62025289.21896144</c:v>
                </c:pt>
                <c:pt idx="77">
                  <c:v>62206196.312516741</c:v>
                </c:pt>
                <c:pt idx="78">
                  <c:v>62387631.051761582</c:v>
                </c:pt>
                <c:pt idx="79">
                  <c:v>62569594.975662552</c:v>
                </c:pt>
                <c:pt idx="80">
                  <c:v>62752089.6276749</c:v>
                </c:pt>
                <c:pt idx="81">
                  <c:v>62935116.555755615</c:v>
                </c:pt>
                <c:pt idx="82">
                  <c:v>63118677.312376566</c:v>
                </c:pt>
                <c:pt idx="83">
                  <c:v>63302773.454537667</c:v>
                </c:pt>
                <c:pt idx="84">
                  <c:v>63487406.543780066</c:v>
                </c:pt>
                <c:pt idx="85">
                  <c:v>63672578.146199428</c:v>
                </c:pt>
                <c:pt idx="86">
                  <c:v>63858289.832459174</c:v>
                </c:pt>
                <c:pt idx="87">
                  <c:v>64044543.177803844</c:v>
                </c:pt>
                <c:pt idx="88">
                  <c:v>64231339.762072437</c:v>
                </c:pt>
                <c:pt idx="89">
                  <c:v>64418681.169711813</c:v>
                </c:pt>
                <c:pt idx="90">
                  <c:v>64606568.989790142</c:v>
                </c:pt>
                <c:pt idx="91">
                  <c:v>64795004.816010363</c:v>
                </c:pt>
                <c:pt idx="92">
                  <c:v>64983990.246723726</c:v>
                </c:pt>
                <c:pt idx="93">
                  <c:v>65173526.884943336</c:v>
                </c:pt>
                <c:pt idx="94">
                  <c:v>65363616.338357754</c:v>
                </c:pt>
                <c:pt idx="95">
                  <c:v>65554260.219344631</c:v>
                </c:pt>
                <c:pt idx="96">
                  <c:v>65745460.144984387</c:v>
                </c:pt>
                <c:pt idx="97">
                  <c:v>65937217.737073928</c:v>
                </c:pt>
                <c:pt idx="98">
                  <c:v>66129534.622140393</c:v>
                </c:pt>
                <c:pt idx="99">
                  <c:v>66322412.431454971</c:v>
                </c:pt>
                <c:pt idx="100">
                  <c:v>66515852.801046714</c:v>
                </c:pt>
                <c:pt idx="101">
                  <c:v>66709857.371716432</c:v>
                </c:pt>
                <c:pt idx="102">
                  <c:v>66904427.789050609</c:v>
                </c:pt>
                <c:pt idx="103">
                  <c:v>67099565.703435339</c:v>
                </c:pt>
                <c:pt idx="104">
                  <c:v>67295272.770070359</c:v>
                </c:pt>
                <c:pt idx="105">
                  <c:v>67491550.648983061</c:v>
                </c:pt>
                <c:pt idx="106">
                  <c:v>67688401.005042598</c:v>
                </c:pt>
                <c:pt idx="107">
                  <c:v>66885144.311820336</c:v>
                </c:pt>
                <c:pt idx="108">
                  <c:v>65824740.278508969</c:v>
                </c:pt>
                <c:pt idx="109">
                  <c:v>64780207.274189234</c:v>
                </c:pt>
                <c:pt idx="110">
                  <c:v>63751315.738879092</c:v>
                </c:pt>
                <c:pt idx="111">
                  <c:v>62737839.361247025</c:v>
                </c:pt>
                <c:pt idx="112">
                  <c:v>61739555.033305302</c:v>
                </c:pt>
                <c:pt idx="113">
                  <c:v>60756242.805728756</c:v>
                </c:pt>
                <c:pt idx="114">
                  <c:v>59787685.843790546</c:v>
                </c:pt>
                <c:pt idx="115">
                  <c:v>58833670.383906342</c:v>
                </c:pt>
                <c:pt idx="116">
                  <c:v>57893985.690778732</c:v>
                </c:pt>
                <c:pt idx="117">
                  <c:v>56968424.015133478</c:v>
                </c:pt>
                <c:pt idx="118">
                  <c:v>56056780.552039638</c:v>
                </c:pt>
                <c:pt idx="119">
                  <c:v>55158853.399805427</c:v>
                </c:pt>
                <c:pt idx="120">
                  <c:v>54274443.519441999</c:v>
                </c:pt>
                <c:pt idx="121">
                  <c:v>53403354.694687366</c:v>
                </c:pt>
                <c:pt idx="122">
                  <c:v>52545393.492582694</c:v>
                </c:pt>
                <c:pt idx="123">
                  <c:v>51700369.224593475</c:v>
                </c:pt>
                <c:pt idx="124">
                  <c:v>50868093.908268079</c:v>
                </c:pt>
                <c:pt idx="125">
                  <c:v>50048382.229426302</c:v>
                </c:pt>
                <c:pt idx="126">
                  <c:v>49241051.504870623</c:v>
                </c:pt>
                <c:pt idx="127">
                  <c:v>48445921.645613059</c:v>
                </c:pt>
                <c:pt idx="128">
                  <c:v>47662815.120610461</c:v>
                </c:pt>
                <c:pt idx="129">
                  <c:v>46891556.921001352</c:v>
                </c:pt>
                <c:pt idx="130">
                  <c:v>46131974.524837345</c:v>
                </c:pt>
                <c:pt idx="131">
                  <c:v>45383897.862302452</c:v>
                </c:pt>
                <c:pt idx="132">
                  <c:v>44647159.281413451</c:v>
                </c:pt>
                <c:pt idx="133">
                  <c:v>43921593.514194861</c:v>
                </c:pt>
                <c:pt idx="134">
                  <c:v>43207037.643321894</c:v>
                </c:pt>
                <c:pt idx="135">
                  <c:v>42503331.069224983</c:v>
                </c:pt>
                <c:pt idx="136">
                  <c:v>41810315.477649607</c:v>
                </c:pt>
                <c:pt idx="137">
                  <c:v>41127834.807665087</c:v>
                </c:pt>
                <c:pt idx="138">
                  <c:v>40455735.220116228</c:v>
                </c:pt>
                <c:pt idx="139">
                  <c:v>39793865.066511698</c:v>
                </c:pt>
                <c:pt idx="140">
                  <c:v>39142074.858343184</c:v>
                </c:pt>
                <c:pt idx="141">
                  <c:v>38500217.236829378</c:v>
                </c:pt>
                <c:pt idx="142">
                  <c:v>37868146.943078957</c:v>
                </c:pt>
                <c:pt idx="143">
                  <c:v>37245720.788666822</c:v>
                </c:pt>
                <c:pt idx="144">
                  <c:v>36632797.626617886</c:v>
                </c:pt>
                <c:pt idx="145">
                  <c:v>36029238.322792836</c:v>
                </c:pt>
                <c:pt idx="146">
                  <c:v>35434905.727670364</c:v>
                </c:pt>
                <c:pt idx="147">
                  <c:v>34849664.648520343</c:v>
                </c:pt>
                <c:pt idx="148">
                  <c:v>34273381.821962684</c:v>
                </c:pt>
                <c:pt idx="149">
                  <c:v>33705925.886906452</c:v>
                </c:pt>
                <c:pt idx="150">
                  <c:v>33147167.357864127</c:v>
                </c:pt>
                <c:pt idx="151">
                  <c:v>32596978.598635774</c:v>
                </c:pt>
                <c:pt idx="152">
                  <c:v>32055233.796358079</c:v>
                </c:pt>
                <c:pt idx="153">
                  <c:v>31521808.935913209</c:v>
                </c:pt>
                <c:pt idx="154">
                  <c:v>30996581.774692558</c:v>
                </c:pt>
                <c:pt idx="155">
                  <c:v>30479431.817710508</c:v>
                </c:pt>
                <c:pt idx="156">
                  <c:v>29970240.293063376</c:v>
                </c:pt>
                <c:pt idx="157">
                  <c:v>29468890.127728816</c:v>
                </c:pt>
                <c:pt idx="158">
                  <c:v>28975265.923700966</c:v>
                </c:pt>
                <c:pt idx="159">
                  <c:v>28489253.934456751</c:v>
                </c:pt>
                <c:pt idx="160">
                  <c:v>28010742.041748777</c:v>
                </c:pt>
                <c:pt idx="161">
                  <c:v>27539619.732720304</c:v>
                </c:pt>
                <c:pt idx="162">
                  <c:v>27075778.077337902</c:v>
                </c:pt>
                <c:pt idx="163">
                  <c:v>26619109.706137374</c:v>
                </c:pt>
                <c:pt idx="164">
                  <c:v>26169508.78827868</c:v>
                </c:pt>
                <c:pt idx="165">
                  <c:v>25726871.009905584</c:v>
                </c:pt>
                <c:pt idx="166">
                  <c:v>25291093.552805819</c:v>
                </c:pt>
                <c:pt idx="167">
                  <c:v>24862075.073367666</c:v>
                </c:pt>
                <c:pt idx="168">
                  <c:v>24439715.681828834</c:v>
                </c:pt>
                <c:pt idx="169">
                  <c:v>24023916.921813648</c:v>
                </c:pt>
                <c:pt idx="170">
                  <c:v>23614581.750154532</c:v>
                </c:pt>
                <c:pt idx="171">
                  <c:v>23211614.516993925</c:v>
                </c:pt>
                <c:pt idx="172">
                  <c:v>22814920.946162723</c:v>
                </c:pt>
                <c:pt idx="173">
                  <c:v>22424408.115831468</c:v>
                </c:pt>
                <c:pt idx="174">
                  <c:v>22039984.439430509</c:v>
                </c:pt>
                <c:pt idx="175">
                  <c:v>21661559.646835431</c:v>
                </c:pt>
                <c:pt idx="176">
                  <c:v>21289044.765814118</c:v>
                </c:pt>
                <c:pt idx="177">
                  <c:v>20922352.103731818</c:v>
                </c:pt>
                <c:pt idx="178">
                  <c:v>20561395.229510676</c:v>
                </c:pt>
                <c:pt idx="179">
                  <c:v>20206088.955840208</c:v>
                </c:pt>
                <c:pt idx="180">
                  <c:v>19856349.32163528</c:v>
                </c:pt>
                <c:pt idx="181">
                  <c:v>19512093.574738164</c:v>
                </c:pt>
                <c:pt idx="182">
                  <c:v>19173240.15486132</c:v>
                </c:pt>
                <c:pt idx="183">
                  <c:v>18839708.676767562</c:v>
                </c:pt>
                <c:pt idx="184">
                  <c:v>18511419.913684376</c:v>
                </c:pt>
                <c:pt idx="185">
                  <c:v>18188295.780949105</c:v>
                </c:pt>
                <c:pt idx="186">
                  <c:v>17870259.319881883</c:v>
                </c:pt>
                <c:pt idx="187">
                  <c:v>17557234.681883115</c:v>
                </c:pt>
                <c:pt idx="188">
                  <c:v>17249147.112752456</c:v>
                </c:pt>
                <c:pt idx="189">
                  <c:v>16945922.937226195</c:v>
                </c:pt>
                <c:pt idx="190">
                  <c:v>16647489.543730063</c:v>
                </c:pt>
                <c:pt idx="191">
                  <c:v>16353775.369344473</c:v>
                </c:pt>
                <c:pt idx="192">
                  <c:v>16064709.884979257</c:v>
                </c:pt>
                <c:pt idx="193">
                  <c:v>15780223.580755042</c:v>
                </c:pt>
                <c:pt idx="194">
                  <c:v>15500247.951588362</c:v>
                </c:pt>
                <c:pt idx="195">
                  <c:v>15224715.482977754</c:v>
                </c:pt>
                <c:pt idx="196">
                  <c:v>14953559.636987999</c:v>
                </c:pt>
                <c:pt idx="197">
                  <c:v>14686714.838429838</c:v>
                </c:pt>
                <c:pt idx="198">
                  <c:v>14424116.461232411</c:v>
                </c:pt>
                <c:pt idx="199">
                  <c:v>14165700.815005783</c:v>
                </c:pt>
                <c:pt idx="200">
                  <c:v>13911405.131790945</c:v>
                </c:pt>
                <c:pt idx="201">
                  <c:v>13661167.552994668</c:v>
                </c:pt>
                <c:pt idx="202">
                  <c:v>13414927.116506677</c:v>
                </c:pt>
                <c:pt idx="203">
                  <c:v>13172623.743996635</c:v>
                </c:pt>
                <c:pt idx="204">
                  <c:v>12934198.228388431</c:v>
                </c:pt>
                <c:pt idx="205">
                  <c:v>12699592.221509337</c:v>
                </c:pt>
                <c:pt idx="206">
                  <c:v>12468748.221911626</c:v>
                </c:pt>
                <c:pt idx="207">
                  <c:v>12241609.562864237</c:v>
                </c:pt>
                <c:pt idx="208">
                  <c:v>12018120.400512168</c:v>
                </c:pt>
                <c:pt idx="209">
                  <c:v>11798225.702201277</c:v>
                </c:pt>
                <c:pt idx="210">
                  <c:v>11581871.234966176</c:v>
                </c:pt>
                <c:pt idx="211">
                  <c:v>11369003.554179002</c:v>
                </c:pt>
                <c:pt idx="212">
                  <c:v>11159569.992356809</c:v>
                </c:pt>
                <c:pt idx="213">
                  <c:v>10953518.648125406</c:v>
                </c:pt>
                <c:pt idx="214">
                  <c:v>10750798.375337478</c:v>
                </c:pt>
                <c:pt idx="215">
                  <c:v>10551358.772342838</c:v>
                </c:pt>
                <c:pt idx="216">
                  <c:v>10355150.171408739</c:v>
                </c:pt>
                <c:pt idx="217">
                  <c:v>10162123.628288124</c:v>
                </c:pt>
                <c:pt idx="218">
                  <c:v>9972230.9119338207</c:v>
                </c:pt>
                <c:pt idx="219">
                  <c:v>9785424.4943566173</c:v>
                </c:pt>
                <c:pt idx="220">
                  <c:v>9601657.5406252537</c:v>
                </c:pt>
                <c:pt idx="221">
                  <c:v>9420883.8990063574</c:v>
                </c:pt>
                <c:pt idx="222">
                  <c:v>9243058.0912423767</c:v>
                </c:pt>
                <c:pt idx="223">
                  <c:v>9068135.3029656298</c:v>
                </c:pt>
                <c:pt idx="224">
                  <c:v>8896071.3742465507</c:v>
                </c:pt>
                <c:pt idx="225">
                  <c:v>8726822.790274296</c:v>
                </c:pt>
                <c:pt idx="226">
                  <c:v>8560346.6721678749</c:v>
                </c:pt>
                <c:pt idx="227">
                  <c:v>8396600.7679159958</c:v>
                </c:pt>
                <c:pt idx="228">
                  <c:v>8235543.443443845</c:v>
                </c:pt>
                <c:pt idx="229">
                  <c:v>8077133.6738050384</c:v>
                </c:pt>
                <c:pt idx="230">
                  <c:v>7921331.0344970133</c:v>
                </c:pt>
                <c:pt idx="231">
                  <c:v>7768095.6928981561</c:v>
                </c:pt>
                <c:pt idx="232">
                  <c:v>7617388.3998249685</c:v>
                </c:pt>
                <c:pt idx="233">
                  <c:v>7469170.4812076204</c:v>
                </c:pt>
                <c:pt idx="234">
                  <c:v>7323403.8298822343</c:v>
                </c:pt>
                <c:pt idx="235">
                  <c:v>7180050.897498304</c:v>
                </c:pt>
                <c:pt idx="236">
                  <c:v>7039074.6865396295</c:v>
                </c:pt>
                <c:pt idx="237">
                  <c:v>6900438.7424572082</c:v>
                </c:pt>
                <c:pt idx="238">
                  <c:v>6764107.1459125299</c:v>
                </c:pt>
                <c:pt idx="239">
                  <c:v>6630044.5051297368</c:v>
                </c:pt>
                <c:pt idx="240">
                  <c:v>6498215.9483551467</c:v>
                </c:pt>
                <c:pt idx="241">
                  <c:v>6368587.1164226457</c:v>
                </c:pt>
                <c:pt idx="242">
                  <c:v>6241124.1554234829</c:v>
                </c:pt>
                <c:pt idx="243">
                  <c:v>6115793.7094790218</c:v>
                </c:pt>
                <c:pt idx="244">
                  <c:v>5992562.9136150153</c:v>
                </c:pt>
                <c:pt idx="245">
                  <c:v>5871399.3867359962</c:v>
                </c:pt>
                <c:pt idx="246">
                  <c:v>5752271.2246984001</c:v>
                </c:pt>
                <c:pt idx="247">
                  <c:v>5635146.9934810409</c:v>
                </c:pt>
                <c:pt idx="248">
                  <c:v>5519995.7224515928</c:v>
                </c:pt>
                <c:pt idx="249">
                  <c:v>5406786.8977277502</c:v>
                </c:pt>
                <c:pt idx="250">
                  <c:v>5295490.4556317385</c:v>
                </c:pt>
                <c:pt idx="251">
                  <c:v>5186076.7762368936</c:v>
                </c:pt>
                <c:pt idx="252">
                  <c:v>5078516.6770050218</c:v>
                </c:pt>
                <c:pt idx="253">
                  <c:v>4972781.406513283</c:v>
                </c:pt>
                <c:pt idx="254">
                  <c:v>4868842.6382693546</c:v>
                </c:pt>
                <c:pt idx="255">
                  <c:v>4766672.4646136444</c:v>
                </c:pt>
                <c:pt idx="256">
                  <c:v>4666243.3907073513</c:v>
                </c:pt>
                <c:pt idx="257">
                  <c:v>4567528.3286051732</c:v>
                </c:pt>
                <c:pt idx="258">
                  <c:v>4470500.5914114881</c:v>
                </c:pt>
                <c:pt idx="259">
                  <c:v>4375133.8875188511</c:v>
                </c:pt>
                <c:pt idx="260">
                  <c:v>4281402.3149276599</c:v>
                </c:pt>
                <c:pt idx="261">
                  <c:v>4189280.3556458587</c:v>
                </c:pt>
                <c:pt idx="262">
                  <c:v>4098742.870167573</c:v>
                </c:pt>
                <c:pt idx="263">
                  <c:v>4009765.0920295715</c:v>
                </c:pt>
                <c:pt idx="264">
                  <c:v>3922322.6224444774</c:v>
                </c:pt>
                <c:pt idx="265">
                  <c:v>3836391.4250096581</c:v>
                </c:pt>
                <c:pt idx="266">
                  <c:v>3751947.820490743</c:v>
                </c:pt>
                <c:pt idx="267">
                  <c:v>3668968.4816787299</c:v>
                </c:pt>
                <c:pt idx="268">
                  <c:v>3587430.4283196535</c:v>
                </c:pt>
                <c:pt idx="269">
                  <c:v>3507311.0221158122</c:v>
                </c:pt>
                <c:pt idx="270">
                  <c:v>3428587.9617975508</c:v>
                </c:pt>
                <c:pt idx="271">
                  <c:v>3351239.2782646189</c:v>
                </c:pt>
                <c:pt idx="272">
                  <c:v>3275243.3297961401</c:v>
                </c:pt>
                <c:pt idx="273">
                  <c:v>3200578.7973282281</c:v>
                </c:pt>
                <c:pt idx="274">
                  <c:v>3127224.6797983176</c:v>
                </c:pt>
                <c:pt idx="275">
                  <c:v>3055160.2895552735</c:v>
                </c:pt>
                <c:pt idx="276">
                  <c:v>2984365.247834363</c:v>
                </c:pt>
                <c:pt idx="277">
                  <c:v>2914819.4802961918</c:v>
                </c:pt>
                <c:pt idx="278">
                  <c:v>2846503.2126287054</c:v>
                </c:pt>
                <c:pt idx="279">
                  <c:v>2779396.9662113832</c:v>
                </c:pt>
                <c:pt idx="280">
                  <c:v>2713481.5538407555</c:v>
                </c:pt>
                <c:pt idx="281">
                  <c:v>2648738.0755163874</c:v>
                </c:pt>
                <c:pt idx="282">
                  <c:v>2585147.9142864905</c:v>
                </c:pt>
                <c:pt idx="283">
                  <c:v>2522692.732152326</c:v>
                </c:pt>
                <c:pt idx="284">
                  <c:v>2461354.4660305833</c:v>
                </c:pt>
                <c:pt idx="285">
                  <c:v>2401115.3237729231</c:v>
                </c:pt>
                <c:pt idx="286">
                  <c:v>2341957.7802418885</c:v>
                </c:pt>
                <c:pt idx="287">
                  <c:v>2283864.5734423967</c:v>
                </c:pt>
                <c:pt idx="288">
                  <c:v>2226818.7007080372</c:v>
                </c:pt>
                <c:pt idx="289">
                  <c:v>2170803.4149414105</c:v>
                </c:pt>
                <c:pt idx="290">
                  <c:v>2115802.2209077524</c:v>
                </c:pt>
                <c:pt idx="291">
                  <c:v>2061798.8715811016</c:v>
                </c:pt>
                <c:pt idx="292">
                  <c:v>2008777.3645422757</c:v>
                </c:pt>
                <c:pt idx="293">
                  <c:v>1956721.9384279326</c:v>
                </c:pt>
                <c:pt idx="294">
                  <c:v>1905617.0694300041</c:v>
                </c:pt>
                <c:pt idx="295">
                  <c:v>1855447.4678447966</c:v>
                </c:pt>
                <c:pt idx="296">
                  <c:v>1806198.0746710673</c:v>
                </c:pt>
                <c:pt idx="297">
                  <c:v>1757854.0582563891</c:v>
                </c:pt>
                <c:pt idx="298">
                  <c:v>1710400.8109911317</c:v>
                </c:pt>
                <c:pt idx="299">
                  <c:v>1663823.9460493913</c:v>
                </c:pt>
                <c:pt idx="300">
                  <c:v>1618109.2941762141</c:v>
                </c:pt>
                <c:pt idx="301">
                  <c:v>1573242.9005204651</c:v>
                </c:pt>
                <c:pt idx="302">
                  <c:v>1529211.0215127051</c:v>
                </c:pt>
                <c:pt idx="303">
                  <c:v>1486000.1217874459</c:v>
                </c:pt>
                <c:pt idx="304">
                  <c:v>1443596.8711491618</c:v>
                </c:pt>
                <c:pt idx="305">
                  <c:v>1401988.141581448</c:v>
                </c:pt>
                <c:pt idx="306">
                  <c:v>1361161.0042987193</c:v>
                </c:pt>
                <c:pt idx="307">
                  <c:v>1321102.7268398553</c:v>
                </c:pt>
                <c:pt idx="308">
                  <c:v>1281800.7702032041</c:v>
                </c:pt>
                <c:pt idx="309">
                  <c:v>1243242.7860223674</c:v>
                </c:pt>
                <c:pt idx="310">
                  <c:v>1205416.6137821933</c:v>
                </c:pt>
                <c:pt idx="311">
                  <c:v>1168310.2780744156</c:v>
                </c:pt>
                <c:pt idx="312">
                  <c:v>1131911.9858923843</c:v>
                </c:pt>
                <c:pt idx="313">
                  <c:v>1096210.1239643383</c:v>
                </c:pt>
                <c:pt idx="314">
                  <c:v>1061193.2561246823</c:v>
                </c:pt>
                <c:pt idx="315">
                  <c:v>1026850.1207227334</c:v>
                </c:pt>
                <c:pt idx="316">
                  <c:v>993169.62806841417</c:v>
                </c:pt>
                <c:pt idx="317">
                  <c:v>960140.85791437211</c:v>
                </c:pt>
                <c:pt idx="318">
                  <c:v>927753.05697401729</c:v>
                </c:pt>
                <c:pt idx="319">
                  <c:v>895995.63647497271</c:v>
                </c:pt>
                <c:pt idx="320">
                  <c:v>864858.16974744108</c:v>
                </c:pt>
                <c:pt idx="321">
                  <c:v>834330.38984699908</c:v>
                </c:pt>
                <c:pt idx="322">
                  <c:v>804402.18721133552</c:v>
                </c:pt>
                <c:pt idx="323">
                  <c:v>775063.60735045664</c:v>
                </c:pt>
                <c:pt idx="324">
                  <c:v>746304.84856989013</c:v>
                </c:pt>
                <c:pt idx="325">
                  <c:v>718116.25972642365</c:v>
                </c:pt>
                <c:pt idx="326">
                  <c:v>690488.33801592153</c:v>
                </c:pt>
                <c:pt idx="327">
                  <c:v>663411.72679276927</c:v>
                </c:pt>
                <c:pt idx="328">
                  <c:v>636877.21342050156</c:v>
                </c:pt>
                <c:pt idx="329">
                  <c:v>610875.72715317609</c:v>
                </c:pt>
                <c:pt idx="330">
                  <c:v>585398.33704706072</c:v>
                </c:pt>
                <c:pt idx="331">
                  <c:v>560436.24990220915</c:v>
                </c:pt>
                <c:pt idx="332">
                  <c:v>535980.80823350325</c:v>
                </c:pt>
                <c:pt idx="333">
                  <c:v>512023.48827075015</c:v>
                </c:pt>
                <c:pt idx="334">
                  <c:v>488555.89798742358</c:v>
                </c:pt>
                <c:pt idx="335">
                  <c:v>465569.77515764826</c:v>
                </c:pt>
                <c:pt idx="336">
                  <c:v>443056.98544102913</c:v>
                </c:pt>
                <c:pt idx="337">
                  <c:v>421009.52049493458</c:v>
                </c:pt>
                <c:pt idx="338">
                  <c:v>399419.49611384654</c:v>
                </c:pt>
                <c:pt idx="339">
                  <c:v>378279.15039539774</c:v>
                </c:pt>
                <c:pt idx="340">
                  <c:v>357580.84193271928</c:v>
                </c:pt>
                <c:pt idx="341">
                  <c:v>337317.04803272948</c:v>
                </c:pt>
                <c:pt idx="342">
                  <c:v>317480.36295999779</c:v>
                </c:pt>
                <c:pt idx="343">
                  <c:v>298063.49620582408</c:v>
                </c:pt>
                <c:pt idx="344">
                  <c:v>279059.27078217838</c:v>
                </c:pt>
                <c:pt idx="345">
                  <c:v>260460.62154015037</c:v>
                </c:pt>
                <c:pt idx="346">
                  <c:v>242260.59351256379</c:v>
                </c:pt>
                <c:pt idx="347">
                  <c:v>224452.34028041511</c:v>
                </c:pt>
                <c:pt idx="348">
                  <c:v>207029.12236280052</c:v>
                </c:pt>
                <c:pt idx="349">
                  <c:v>189984.30563000037</c:v>
                </c:pt>
                <c:pt idx="350">
                  <c:v>173311.35973939445</c:v>
                </c:pt>
                <c:pt idx="351">
                  <c:v>157003.85659388622</c:v>
                </c:pt>
                <c:pt idx="352">
                  <c:v>141055.46882251831</c:v>
                </c:pt>
                <c:pt idx="353">
                  <c:v>125459.96828296664</c:v>
                </c:pt>
                <c:pt idx="354">
                  <c:v>110211.22458560395</c:v>
                </c:pt>
                <c:pt idx="355">
                  <c:v>95303.203638828767</c:v>
                </c:pt>
                <c:pt idx="356">
                  <c:v>80729.966215359396</c:v>
                </c:pt>
                <c:pt idx="357">
                  <c:v>66485.666539197002</c:v>
                </c:pt>
                <c:pt idx="358">
                  <c:v>52564.550892965977</c:v>
                </c:pt>
                <c:pt idx="359">
                  <c:v>38960.956245343696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6-414D-9D59-637652F6C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04968"/>
        <c:axId val="2108608280"/>
      </c:lineChart>
      <c:catAx>
        <c:axId val="210860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608280"/>
        <c:crosses val="autoZero"/>
        <c:auto val="1"/>
        <c:lblAlgn val="ctr"/>
        <c:lblOffset val="100"/>
        <c:tickLblSkip val="60"/>
        <c:noMultiLvlLbl val="0"/>
      </c:catAx>
      <c:valAx>
        <c:axId val="2108608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08604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643136944565295"/>
          <c:y val="7.26495726495726E-2"/>
          <c:w val="0.123115380049856"/>
          <c:h val="0.2307695672656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139700</xdr:rowOff>
    </xdr:from>
    <xdr:to>
      <xdr:col>21</xdr:col>
      <xdr:colOff>571500</xdr:colOff>
      <xdr:row>17</xdr:row>
      <xdr:rowOff>127000</xdr:rowOff>
    </xdr:to>
    <xdr:graphicFrame macro="">
      <xdr:nvGraphicFramePr>
        <xdr:cNvPr id="20511" name="Chart 3">
          <a:extLst>
            <a:ext uri="{FF2B5EF4-FFF2-40B4-BE49-F238E27FC236}">
              <a16:creationId xmlns:a16="http://schemas.microsoft.com/office/drawing/2014/main" id="{00000000-0008-0000-0800-00001F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165100</xdr:rowOff>
    </xdr:from>
    <xdr:to>
      <xdr:col>21</xdr:col>
      <xdr:colOff>584200</xdr:colOff>
      <xdr:row>36</xdr:row>
      <xdr:rowOff>50800</xdr:rowOff>
    </xdr:to>
    <xdr:graphicFrame macro="">
      <xdr:nvGraphicFramePr>
        <xdr:cNvPr id="20512" name="Chart 5">
          <a:extLst>
            <a:ext uri="{FF2B5EF4-FFF2-40B4-BE49-F238E27FC236}">
              <a16:creationId xmlns:a16="http://schemas.microsoft.com/office/drawing/2014/main" id="{00000000-0008-0000-0800-000020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552450</xdr:colOff>
      <xdr:row>55</xdr:row>
      <xdr:rowOff>165100</xdr:rowOff>
    </xdr:to>
    <xdr:graphicFrame macro="">
      <xdr:nvGraphicFramePr>
        <xdr:cNvPr id="20513" name="Chart 8">
          <a:extLst>
            <a:ext uri="{FF2B5EF4-FFF2-40B4-BE49-F238E27FC236}">
              <a16:creationId xmlns:a16="http://schemas.microsoft.com/office/drawing/2014/main" id="{00000000-0008-0000-0800-000021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127000</xdr:rowOff>
    </xdr:from>
    <xdr:to>
      <xdr:col>12</xdr:col>
      <xdr:colOff>635000</xdr:colOff>
      <xdr:row>19</xdr:row>
      <xdr:rowOff>76200</xdr:rowOff>
    </xdr:to>
    <xdr:graphicFrame macro="">
      <xdr:nvGraphicFramePr>
        <xdr:cNvPr id="38921" name="Chart 1">
          <a:extLst>
            <a:ext uri="{FF2B5EF4-FFF2-40B4-BE49-F238E27FC236}">
              <a16:creationId xmlns:a16="http://schemas.microsoft.com/office/drawing/2014/main" id="{00000000-0008-0000-0900-000009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540"/>
  <sheetViews>
    <sheetView showGridLines="0" tabSelected="1" zoomScale="93" zoomScaleNormal="93" workbookViewId="0">
      <pane xSplit="1" ySplit="14" topLeftCell="I15" activePane="bottomRight" state="frozen"/>
      <selection pane="topRight" activeCell="B1" sqref="B1"/>
      <selection pane="bottomLeft" activeCell="A15" sqref="A15"/>
      <selection pane="bottomRight" activeCell="N11" sqref="N11"/>
    </sheetView>
  </sheetViews>
  <sheetFormatPr defaultColWidth="9.109375" defaultRowHeight="13.8" x14ac:dyDescent="0.3"/>
  <cols>
    <col min="1" max="1" width="17.33203125" style="2" bestFit="1" customWidth="1"/>
    <col min="2" max="2" width="15.5546875" style="2" customWidth="1"/>
    <col min="3" max="4" width="9.109375" style="2" customWidth="1"/>
    <col min="5" max="5" width="13.109375" style="2" customWidth="1"/>
    <col min="6" max="6" width="14.33203125" style="2" customWidth="1"/>
    <col min="7" max="7" width="12.77734375" style="2" customWidth="1"/>
    <col min="8" max="8" width="15.77734375" style="2" customWidth="1"/>
    <col min="9" max="9" width="12.44140625" style="2" customWidth="1"/>
    <col min="10" max="10" width="14" style="2" customWidth="1"/>
    <col min="11" max="11" width="11.6640625" style="2" customWidth="1"/>
    <col min="12" max="12" width="16.33203125" style="2" customWidth="1"/>
    <col min="13" max="13" width="18.44140625" style="2" customWidth="1"/>
    <col min="14" max="14" width="13.77734375" style="3" bestFit="1" customWidth="1"/>
    <col min="15" max="15" width="13.109375" style="3" customWidth="1"/>
    <col min="16" max="16" width="16.44140625" style="3" customWidth="1"/>
    <col min="17" max="17" width="15.6640625" style="3" customWidth="1"/>
    <col min="18" max="18" width="13.109375" style="3" customWidth="1"/>
    <col min="19" max="20" width="14.44140625" style="2" customWidth="1"/>
    <col min="21" max="21" width="16.44140625" style="3" customWidth="1"/>
    <col min="22" max="23" width="14.44140625" style="2" customWidth="1"/>
    <col min="24" max="27" width="13.33203125" style="2" customWidth="1"/>
    <col min="28" max="28" width="9.109375" style="2" customWidth="1"/>
    <col min="29" max="33" width="10.44140625" style="3" customWidth="1"/>
    <col min="34" max="34" width="9.109375" style="3" customWidth="1"/>
    <col min="35" max="16384" width="9.109375" style="2"/>
  </cols>
  <sheetData>
    <row r="1" spans="1:43" ht="15" customHeight="1" thickBot="1" x14ac:dyDescent="0.4">
      <c r="A1" s="1"/>
    </row>
    <row r="2" spans="1:43" ht="15" customHeight="1" thickBot="1" x14ac:dyDescent="0.35">
      <c r="A2" s="92" t="s">
        <v>27</v>
      </c>
      <c r="B2" s="93"/>
      <c r="C2" s="94"/>
      <c r="D2" s="95" t="s">
        <v>0</v>
      </c>
      <c r="E2" s="95" t="s">
        <v>1</v>
      </c>
      <c r="F2" s="96" t="s">
        <v>28</v>
      </c>
      <c r="H2" s="118" t="s">
        <v>31</v>
      </c>
      <c r="I2" s="119"/>
      <c r="J2" s="4">
        <v>3.2500000000000001E-2</v>
      </c>
      <c r="K2" s="3"/>
      <c r="L2" s="144" t="s">
        <v>48</v>
      </c>
      <c r="M2" s="136"/>
      <c r="N2" s="137">
        <f>NPV(J2/12,Q15:Q372)</f>
        <v>6938452.1856252067</v>
      </c>
      <c r="O2" s="5"/>
      <c r="P2" s="6"/>
    </row>
    <row r="3" spans="1:43" x14ac:dyDescent="0.3">
      <c r="A3" s="97" t="s">
        <v>2</v>
      </c>
      <c r="B3" s="100">
        <v>275000000</v>
      </c>
      <c r="C3" s="98"/>
      <c r="D3" s="99" t="s">
        <v>3</v>
      </c>
      <c r="E3" s="100">
        <v>100000000</v>
      </c>
      <c r="F3" s="101">
        <v>3.5000000000000003E-2</v>
      </c>
      <c r="G3" s="7"/>
      <c r="H3" s="8"/>
      <c r="I3" s="9"/>
      <c r="J3" s="10"/>
      <c r="K3" s="11"/>
      <c r="L3" s="144" t="s">
        <v>49</v>
      </c>
      <c r="M3" s="138"/>
      <c r="N3" s="139">
        <f>NPV(J2/12,O15:O372)+NPV(J2/12,P15:P372)</f>
        <v>93557151.54191947</v>
      </c>
    </row>
    <row r="4" spans="1:43" x14ac:dyDescent="0.3">
      <c r="A4" s="97" t="s">
        <v>4</v>
      </c>
      <c r="B4" s="102">
        <v>4.2000000000000003E-2</v>
      </c>
      <c r="C4" s="103"/>
      <c r="D4" s="99" t="s">
        <v>5</v>
      </c>
      <c r="E4" s="100">
        <v>125000000</v>
      </c>
      <c r="F4" s="101">
        <v>3.5000000000000003E-2</v>
      </c>
      <c r="G4" s="12"/>
      <c r="H4" s="13" t="s">
        <v>32</v>
      </c>
      <c r="I4" s="116"/>
      <c r="J4" s="14">
        <f>NPV(J2/12,R15:R372)</f>
        <v>100495603.72754462</v>
      </c>
      <c r="K4" s="15"/>
      <c r="L4" s="142" t="s">
        <v>50</v>
      </c>
      <c r="M4" s="140"/>
      <c r="N4" s="143">
        <f>SUM(N2:N3)</f>
        <v>100495603.72754468</v>
      </c>
      <c r="O4" s="16"/>
      <c r="P4" s="16"/>
    </row>
    <row r="5" spans="1:43" x14ac:dyDescent="0.3">
      <c r="A5" s="97" t="s">
        <v>46</v>
      </c>
      <c r="B5" s="104">
        <v>30</v>
      </c>
      <c r="C5" s="104"/>
      <c r="D5" s="104" t="s">
        <v>34</v>
      </c>
      <c r="E5" s="100">
        <v>50000000</v>
      </c>
      <c r="F5" s="101">
        <v>3.5000000000000003E-2</v>
      </c>
      <c r="H5" s="17" t="s">
        <v>33</v>
      </c>
      <c r="I5" s="18"/>
      <c r="J5" s="14">
        <f>NPV(J2/12,W15:W372)</f>
        <v>126622493.56739053</v>
      </c>
      <c r="K5" s="15"/>
      <c r="L5" s="144" t="s">
        <v>52</v>
      </c>
      <c r="M5" s="136"/>
      <c r="N5" s="137">
        <f>NPV(J2/12,V15:V372)</f>
        <v>22714909.943464555</v>
      </c>
      <c r="O5" s="16"/>
      <c r="P5" s="16"/>
    </row>
    <row r="6" spans="1:43" ht="14.4" thickBot="1" x14ac:dyDescent="0.35">
      <c r="A6" s="97" t="s">
        <v>6</v>
      </c>
      <c r="B6" s="104">
        <v>360</v>
      </c>
      <c r="C6" s="104"/>
      <c r="D6" s="104"/>
      <c r="E6" s="100"/>
      <c r="F6" s="105"/>
      <c r="H6" s="19" t="s">
        <v>36</v>
      </c>
      <c r="I6" s="20"/>
      <c r="J6" s="117">
        <f>NPV(J2/12,AA15:AA372)</f>
        <v>51624048.585851297</v>
      </c>
      <c r="K6" s="3"/>
      <c r="L6" s="144" t="s">
        <v>53</v>
      </c>
      <c r="M6" s="138"/>
      <c r="N6" s="137">
        <f>NPV(J2/12,T15:T372)+NPV(J2/12,U15:U372)</f>
        <v>103907583.62392591</v>
      </c>
      <c r="O6" s="22"/>
      <c r="P6" s="22"/>
      <c r="U6" s="21"/>
      <c r="V6" s="23"/>
      <c r="W6" s="23"/>
    </row>
    <row r="7" spans="1:43" x14ac:dyDescent="0.3">
      <c r="A7" s="97" t="s">
        <v>7</v>
      </c>
      <c r="B7" s="106">
        <v>2.5</v>
      </c>
      <c r="C7" s="104"/>
      <c r="D7" s="104"/>
      <c r="E7" s="104"/>
      <c r="F7" s="107"/>
      <c r="G7" s="24"/>
      <c r="H7" s="25"/>
      <c r="I7" s="23"/>
      <c r="J7" s="21"/>
      <c r="K7" s="21"/>
      <c r="L7" s="142" t="s">
        <v>51</v>
      </c>
      <c r="M7" s="140"/>
      <c r="N7" s="143">
        <f>SUM(N5:N6)</f>
        <v>126622493.56739047</v>
      </c>
      <c r="O7" s="22"/>
      <c r="P7" s="22"/>
      <c r="U7" s="21"/>
      <c r="V7" s="23"/>
      <c r="W7" s="23"/>
    </row>
    <row r="8" spans="1:43" x14ac:dyDescent="0.3">
      <c r="A8" s="97" t="s">
        <v>45</v>
      </c>
      <c r="B8" s="102">
        <v>7.0000000000000001E-3</v>
      </c>
      <c r="C8" s="98"/>
      <c r="D8" s="98"/>
      <c r="E8" s="98"/>
      <c r="F8" s="108"/>
      <c r="G8" s="26"/>
      <c r="K8" s="21"/>
      <c r="L8" s="144" t="s">
        <v>54</v>
      </c>
      <c r="M8" s="136"/>
      <c r="N8" s="137">
        <f>NPV(J2/12,Z15:Z372)</f>
        <v>22873146.908878282</v>
      </c>
      <c r="O8" s="22"/>
      <c r="P8" s="22"/>
      <c r="U8" s="27"/>
      <c r="V8" s="28"/>
      <c r="W8" s="28"/>
    </row>
    <row r="9" spans="1:43" x14ac:dyDescent="0.3">
      <c r="A9" s="109"/>
      <c r="B9" s="115">
        <v>3.5000000000000003E-2</v>
      </c>
      <c r="C9" s="110"/>
      <c r="D9" s="110"/>
      <c r="E9" s="110"/>
      <c r="F9" s="111"/>
      <c r="G9" s="29"/>
      <c r="K9" s="30"/>
      <c r="L9" s="144" t="s">
        <v>55</v>
      </c>
      <c r="M9" s="138"/>
      <c r="N9" s="139">
        <f>NPV(J2/12,Y15:Y372)</f>
        <v>28750901.676973015</v>
      </c>
      <c r="O9" s="32"/>
      <c r="Q9" s="120"/>
      <c r="R9" s="120"/>
      <c r="S9" s="120"/>
      <c r="T9" s="120"/>
      <c r="U9" s="31"/>
      <c r="V9" s="29"/>
      <c r="W9" s="29"/>
    </row>
    <row r="10" spans="1:43" ht="22.5" customHeight="1" x14ac:dyDescent="0.3">
      <c r="A10" s="23"/>
      <c r="B10" s="33"/>
      <c r="C10" s="29"/>
      <c r="D10" s="29"/>
      <c r="E10" s="29"/>
      <c r="F10" s="29"/>
      <c r="G10" s="29"/>
      <c r="H10" s="29"/>
      <c r="I10" s="29"/>
      <c r="J10" s="31"/>
      <c r="K10" s="31"/>
      <c r="L10" s="142" t="s">
        <v>56</v>
      </c>
      <c r="M10" s="140"/>
      <c r="N10" s="143">
        <f>SUM(N8:N9)</f>
        <v>51624048.585851297</v>
      </c>
      <c r="O10" s="34"/>
      <c r="P10" s="34"/>
      <c r="Q10" s="121"/>
      <c r="R10" s="121"/>
      <c r="S10" s="121"/>
      <c r="T10" s="121"/>
      <c r="U10" s="31"/>
      <c r="V10" s="29"/>
      <c r="W10" s="29"/>
      <c r="AC10" s="2"/>
      <c r="AD10" s="2"/>
      <c r="AE10" s="2"/>
      <c r="AF10" s="2"/>
      <c r="AG10" s="2"/>
      <c r="AH10" s="2"/>
    </row>
    <row r="11" spans="1:43" ht="15.75" customHeight="1" x14ac:dyDescent="0.3">
      <c r="A11" s="23"/>
      <c r="B11" s="33"/>
      <c r="C11" s="29"/>
      <c r="D11" s="29"/>
      <c r="E11" s="29"/>
      <c r="F11" s="29"/>
      <c r="G11" s="29"/>
      <c r="H11" s="29"/>
      <c r="I11" s="29"/>
      <c r="J11" s="29"/>
      <c r="K11" s="29"/>
      <c r="L11" s="29" t="s">
        <v>57</v>
      </c>
      <c r="M11" s="29"/>
      <c r="N11" s="141">
        <f>NPV(J2/12,K15:K372)</f>
        <v>10505301.807593608</v>
      </c>
      <c r="O11" s="31"/>
      <c r="P11" s="31"/>
      <c r="Q11" s="31"/>
      <c r="R11" s="31"/>
      <c r="S11" s="29"/>
      <c r="T11" s="29"/>
      <c r="U11" s="31"/>
      <c r="V11" s="29"/>
      <c r="W11" s="29"/>
    </row>
    <row r="12" spans="1:43" ht="43.5" customHeight="1" x14ac:dyDescent="0.3">
      <c r="A12" s="23"/>
      <c r="B12" s="33"/>
      <c r="C12" s="29"/>
      <c r="D12" s="29"/>
      <c r="E12" s="29"/>
      <c r="F12" s="29"/>
      <c r="G12" s="29"/>
      <c r="H12" s="29"/>
      <c r="I12" s="29"/>
      <c r="J12" s="29"/>
      <c r="K12" s="29"/>
      <c r="L12" s="29" t="s">
        <v>47</v>
      </c>
      <c r="M12" s="29"/>
      <c r="N12" s="141">
        <f>NPV(J2/12,L15:L372)+NPV(J2/12,K15:K372)</f>
        <v>289247447.68838024</v>
      </c>
      <c r="O12" s="31"/>
      <c r="P12" s="31"/>
      <c r="Q12" s="31"/>
      <c r="R12" s="31"/>
      <c r="S12" s="29"/>
      <c r="T12" s="29"/>
      <c r="U12" s="31"/>
      <c r="V12" s="29"/>
      <c r="W12" s="29"/>
      <c r="AC12" s="121" t="s">
        <v>38</v>
      </c>
      <c r="AD12" s="121"/>
      <c r="AE12" s="121"/>
      <c r="AF12" s="121"/>
      <c r="AG12" s="121"/>
      <c r="AH12" s="121"/>
    </row>
    <row r="13" spans="1:43" ht="14.4" thickBot="1" x14ac:dyDescent="0.35">
      <c r="A13" s="122" t="s">
        <v>26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3"/>
      <c r="N13" s="124" t="s">
        <v>24</v>
      </c>
      <c r="O13" s="125"/>
      <c r="P13" s="125"/>
      <c r="Q13" s="125"/>
      <c r="R13" s="126"/>
      <c r="S13" s="127" t="s">
        <v>25</v>
      </c>
      <c r="T13" s="128"/>
      <c r="U13" s="128"/>
      <c r="V13" s="128"/>
      <c r="W13" s="129"/>
      <c r="X13" s="130" t="s">
        <v>35</v>
      </c>
      <c r="Y13" s="131"/>
      <c r="Z13" s="131"/>
      <c r="AA13" s="132"/>
      <c r="AC13" s="133" t="s">
        <v>39</v>
      </c>
      <c r="AD13" s="121"/>
      <c r="AE13" s="134"/>
      <c r="AF13" s="133" t="s">
        <v>40</v>
      </c>
      <c r="AG13" s="121"/>
      <c r="AH13" s="134"/>
    </row>
    <row r="14" spans="1:43" s="18" customFormat="1" ht="41.4" x14ac:dyDescent="0.3">
      <c r="A14" s="78" t="s">
        <v>8</v>
      </c>
      <c r="B14" s="78" t="s">
        <v>9</v>
      </c>
      <c r="C14" s="79" t="s">
        <v>10</v>
      </c>
      <c r="D14" s="80" t="s">
        <v>11</v>
      </c>
      <c r="E14" s="80" t="s">
        <v>12</v>
      </c>
      <c r="F14" s="80" t="s">
        <v>13</v>
      </c>
      <c r="G14" s="80" t="s">
        <v>14</v>
      </c>
      <c r="H14" s="80" t="s">
        <v>15</v>
      </c>
      <c r="I14" s="81" t="s">
        <v>16</v>
      </c>
      <c r="J14" s="79" t="s">
        <v>17</v>
      </c>
      <c r="K14" s="79" t="s">
        <v>18</v>
      </c>
      <c r="L14" s="80" t="s">
        <v>19</v>
      </c>
      <c r="M14" s="78" t="s">
        <v>20</v>
      </c>
      <c r="N14" s="82" t="s">
        <v>21</v>
      </c>
      <c r="O14" s="83" t="s">
        <v>22</v>
      </c>
      <c r="P14" s="84" t="s">
        <v>37</v>
      </c>
      <c r="Q14" s="83" t="s">
        <v>11</v>
      </c>
      <c r="R14" s="83" t="s">
        <v>23</v>
      </c>
      <c r="S14" s="85" t="s">
        <v>21</v>
      </c>
      <c r="T14" s="86" t="s">
        <v>22</v>
      </c>
      <c r="U14" s="87" t="s">
        <v>37</v>
      </c>
      <c r="V14" s="86" t="s">
        <v>11</v>
      </c>
      <c r="W14" s="88" t="s">
        <v>23</v>
      </c>
      <c r="X14" s="89" t="s">
        <v>21</v>
      </c>
      <c r="Y14" s="90" t="s">
        <v>22</v>
      </c>
      <c r="Z14" s="90" t="s">
        <v>11</v>
      </c>
      <c r="AA14" s="91" t="s">
        <v>23</v>
      </c>
      <c r="AC14" s="35" t="s">
        <v>42</v>
      </c>
      <c r="AD14" s="35" t="s">
        <v>41</v>
      </c>
      <c r="AE14" s="35" t="s">
        <v>43</v>
      </c>
      <c r="AF14" s="35" t="s">
        <v>42</v>
      </c>
      <c r="AG14" s="35" t="s">
        <v>41</v>
      </c>
      <c r="AH14" s="35" t="s">
        <v>43</v>
      </c>
    </row>
    <row r="15" spans="1:43" s="47" customFormat="1" ht="12" x14ac:dyDescent="0.25">
      <c r="A15" s="36">
        <v>1</v>
      </c>
      <c r="B15" s="37">
        <f>B3</f>
        <v>275000000</v>
      </c>
      <c r="C15" s="37">
        <f t="shared" ref="C15:C78" si="0">H15+J15</f>
        <v>496984.33301760815</v>
      </c>
      <c r="D15" s="37">
        <f>B15*$B$4/12</f>
        <v>962500</v>
      </c>
      <c r="E15" s="38">
        <f>($B$7)*0.2*(A15+360-$B$6)/100</f>
        <v>5.0000000000000001E-3</v>
      </c>
      <c r="F15" s="38">
        <f t="shared" ref="F15:F78" si="1">(1-(1-E15)^(1/12))</f>
        <v>4.1762458919303302E-4</v>
      </c>
      <c r="G15" s="37">
        <f>-PMT($B$4/12,B6,$B$3,0)</f>
        <v>1344797.227712197</v>
      </c>
      <c r="H15" s="37">
        <f>G15-B15*$B$4/12</f>
        <v>382297.227712197</v>
      </c>
      <c r="I15" s="37">
        <f>B15-H15</f>
        <v>274617702.77228779</v>
      </c>
      <c r="J15" s="37">
        <f t="shared" ref="J15:J78" si="2">I15*F15</f>
        <v>114687.10530541114</v>
      </c>
      <c r="K15" s="37">
        <f>$B$8*B15/12</f>
        <v>160416.66666666666</v>
      </c>
      <c r="L15" s="37">
        <f t="shared" ref="L15:L78" si="3">D15+H15+J15-K15</f>
        <v>1299067.6663509414</v>
      </c>
      <c r="M15" s="37">
        <f t="shared" ref="M15:M78" si="4">B15-H15-J15</f>
        <v>274503015.66698235</v>
      </c>
      <c r="N15" s="39">
        <f>E3</f>
        <v>100000000</v>
      </c>
      <c r="O15" s="40">
        <f t="shared" ref="O15:O78" si="5">MIN(N15,H15+J15)</f>
        <v>496984.33301760815</v>
      </c>
      <c r="P15" s="41">
        <f t="shared" ref="P15:P78" si="6">MIN(X15*$F$5/12,N15-O15)</f>
        <v>145833.33333333334</v>
      </c>
      <c r="Q15" s="40">
        <f t="shared" ref="Q15:Q78" si="7">N15*$F$3/12</f>
        <v>291666.66666666669</v>
      </c>
      <c r="R15" s="42">
        <f>SUM(O15:Q15)</f>
        <v>934484.33301760815</v>
      </c>
      <c r="S15" s="43">
        <f>E4</f>
        <v>125000000</v>
      </c>
      <c r="T15" s="37">
        <f>MIN(H15+J15-O15,S15)</f>
        <v>0</v>
      </c>
      <c r="U15" s="41">
        <f>MIN(X15*$F$5/12-P15,S15-T15)</f>
        <v>0</v>
      </c>
      <c r="V15" s="37">
        <f>S15*$F$4/12</f>
        <v>364583.33333333331</v>
      </c>
      <c r="W15" s="44">
        <f>SUM(T15:V15)</f>
        <v>364583.33333333331</v>
      </c>
      <c r="X15" s="45">
        <f>E5</f>
        <v>50000000</v>
      </c>
      <c r="Y15" s="44">
        <f t="shared" ref="Y15:Y78" si="8">IF(S15-T15&gt;0,-P15-U15,H15+J15-T15)</f>
        <v>-145833.33333333334</v>
      </c>
      <c r="Z15" s="44">
        <f t="shared" ref="Z15:Z78" si="9">X15*$F$5/12</f>
        <v>145833.33333333334</v>
      </c>
      <c r="AA15" s="46">
        <f t="shared" ref="AA15:AA78" si="10">Y15+Z15</f>
        <v>0</v>
      </c>
      <c r="AC15" s="48">
        <f>C15</f>
        <v>496984.33301760815</v>
      </c>
      <c r="AD15" s="49">
        <f t="shared" ref="AD15:AD78" si="11">Y15+U15+T15+O15+P15</f>
        <v>496984.33301760815</v>
      </c>
      <c r="AE15" s="50" t="str">
        <f>IF(ABS(AD15-AC15)&lt;1,"yes","no")</f>
        <v>yes</v>
      </c>
      <c r="AF15" s="48">
        <f>D15-K15</f>
        <v>802083.33333333337</v>
      </c>
      <c r="AG15" s="49">
        <f>Z15+V15+Q15</f>
        <v>802083.33333333326</v>
      </c>
      <c r="AH15" s="50" t="str">
        <f>IF(ABS(AG15-AF15)&lt;1,"yes","no")</f>
        <v>yes</v>
      </c>
      <c r="AL15" s="15"/>
      <c r="AQ15" s="15"/>
    </row>
    <row r="16" spans="1:43" s="47" customFormat="1" ht="12" x14ac:dyDescent="0.25">
      <c r="A16" s="51">
        <f t="shared" ref="A16:A79" si="12">A15+1</f>
        <v>2</v>
      </c>
      <c r="B16" s="44">
        <f t="shared" ref="B16:B79" si="13">M15</f>
        <v>274503015.66698235</v>
      </c>
      <c r="C16" s="44">
        <f t="shared" si="0"/>
        <v>612961.72558297846</v>
      </c>
      <c r="D16" s="44">
        <f t="shared" ref="D16:D78" si="14">B16*$B$4/12</f>
        <v>960760.55483443837</v>
      </c>
      <c r="E16" s="52">
        <f t="shared" ref="E16:E44" si="15">($B$7)*0.2*(A16+360-$B$6)/100</f>
        <v>0.01</v>
      </c>
      <c r="F16" s="52">
        <f t="shared" si="1"/>
        <v>8.3717735912058888E-4</v>
      </c>
      <c r="G16" s="44">
        <f t="shared" ref="G16:G79" si="16">-PMT($B$4/12,$B$6-A15,B16,0)</f>
        <v>1344235.6073224253</v>
      </c>
      <c r="H16" s="44">
        <f t="shared" ref="H16:H78" si="17">G16-B16*$B$4/12</f>
        <v>383475.05248798698</v>
      </c>
      <c r="I16" s="44">
        <f t="shared" ref="I16:I78" si="18">B16-H16</f>
        <v>274119540.61449438</v>
      </c>
      <c r="J16" s="44">
        <f t="shared" si="2"/>
        <v>229486.67309499142</v>
      </c>
      <c r="K16" s="44">
        <f t="shared" ref="K16:K78" si="19">$B$8*B16/12</f>
        <v>160126.75913907305</v>
      </c>
      <c r="L16" s="44">
        <f t="shared" si="3"/>
        <v>1413595.5212783436</v>
      </c>
      <c r="M16" s="44">
        <f t="shared" si="4"/>
        <v>273890053.9413994</v>
      </c>
      <c r="N16" s="53">
        <f t="shared" ref="N16:N79" si="20">N15-O15-P15</f>
        <v>99357182.333649069</v>
      </c>
      <c r="O16" s="41">
        <f t="shared" si="5"/>
        <v>612961.72558297846</v>
      </c>
      <c r="P16" s="41">
        <f t="shared" si="6"/>
        <v>146258.68055555559</v>
      </c>
      <c r="Q16" s="41">
        <f t="shared" si="7"/>
        <v>289791.78180647647</v>
      </c>
      <c r="R16" s="54">
        <f t="shared" ref="R16:R78" si="21">SUM(O16:Q16)</f>
        <v>1049012.1879450106</v>
      </c>
      <c r="S16" s="45">
        <f>S15-T15-U15</f>
        <v>125000000</v>
      </c>
      <c r="T16" s="44">
        <f t="shared" ref="T16:T78" si="22">MIN(H16+J16-O16,S16)</f>
        <v>0</v>
      </c>
      <c r="U16" s="41">
        <f t="shared" ref="U16:U78" si="23">MIN(X16*$F$5/12-P16,S16-T16)</f>
        <v>0</v>
      </c>
      <c r="V16" s="44">
        <f t="shared" ref="V16:V78" si="24">S16*$F$4/12</f>
        <v>364583.33333333331</v>
      </c>
      <c r="W16" s="44">
        <f t="shared" ref="W16:W79" si="25">SUM(T16:V16)</f>
        <v>364583.33333333331</v>
      </c>
      <c r="X16" s="45">
        <f>X15-Y15</f>
        <v>50145833.333333336</v>
      </c>
      <c r="Y16" s="44">
        <f t="shared" si="8"/>
        <v>-146258.68055555559</v>
      </c>
      <c r="Z16" s="44">
        <f t="shared" si="9"/>
        <v>146258.68055555559</v>
      </c>
      <c r="AA16" s="46">
        <f t="shared" si="10"/>
        <v>0</v>
      </c>
      <c r="AC16" s="55">
        <f t="shared" ref="AC16:AC78" si="26">C16</f>
        <v>612961.72558297846</v>
      </c>
      <c r="AD16" s="56">
        <f t="shared" si="11"/>
        <v>612961.72558297846</v>
      </c>
      <c r="AE16" s="57" t="str">
        <f t="shared" ref="AE16:AE78" si="27">IF(ABS(AD16-AC16)&lt;1,"yes","no")</f>
        <v>yes</v>
      </c>
      <c r="AF16" s="55">
        <f t="shared" ref="AF16:AF78" si="28">D16-K16</f>
        <v>800633.79569536529</v>
      </c>
      <c r="AG16" s="56">
        <f t="shared" ref="AG16:AG78" si="29">Z16+V16+Q16</f>
        <v>800633.79569536541</v>
      </c>
      <c r="AH16" s="57" t="str">
        <f t="shared" ref="AH16:AH78" si="30">IF(ABS(AG16-AF16)&lt;1,"yes","no")</f>
        <v>yes</v>
      </c>
      <c r="AL16" s="15"/>
      <c r="AQ16" s="15"/>
    </row>
    <row r="17" spans="1:43" s="47" customFormat="1" ht="12" x14ac:dyDescent="0.25">
      <c r="A17" s="51">
        <f t="shared" si="12"/>
        <v>3</v>
      </c>
      <c r="B17" s="44">
        <f t="shared" si="13"/>
        <v>273890053.9413994</v>
      </c>
      <c r="C17" s="44">
        <f t="shared" si="0"/>
        <v>728750.21624959295</v>
      </c>
      <c r="D17" s="44">
        <f t="shared" si="14"/>
        <v>958615.18879489787</v>
      </c>
      <c r="E17" s="52">
        <f t="shared" si="15"/>
        <v>1.4999999999999999E-2</v>
      </c>
      <c r="F17" s="52">
        <f t="shared" si="1"/>
        <v>1.2586770182638762E-3</v>
      </c>
      <c r="G17" s="44">
        <f t="shared" si="16"/>
        <v>1343110.2437066515</v>
      </c>
      <c r="H17" s="44">
        <f t="shared" si="17"/>
        <v>384495.05491175363</v>
      </c>
      <c r="I17" s="44">
        <f t="shared" si="18"/>
        <v>273505558.88648766</v>
      </c>
      <c r="J17" s="44">
        <f t="shared" si="2"/>
        <v>344255.16133783932</v>
      </c>
      <c r="K17" s="44">
        <f t="shared" si="19"/>
        <v>159769.19813248297</v>
      </c>
      <c r="L17" s="44">
        <f t="shared" si="3"/>
        <v>1527596.2069120079</v>
      </c>
      <c r="M17" s="44">
        <f t="shared" si="4"/>
        <v>273161303.72514981</v>
      </c>
      <c r="N17" s="53">
        <f t="shared" si="20"/>
        <v>98597961.927510545</v>
      </c>
      <c r="O17" s="41">
        <f t="shared" si="5"/>
        <v>728750.21624959295</v>
      </c>
      <c r="P17" s="41">
        <f t="shared" si="6"/>
        <v>146685.26837384261</v>
      </c>
      <c r="Q17" s="41">
        <f t="shared" si="7"/>
        <v>287577.38895523915</v>
      </c>
      <c r="R17" s="54">
        <f t="shared" si="21"/>
        <v>1163012.8735786746</v>
      </c>
      <c r="S17" s="45">
        <f t="shared" ref="S17:S80" si="31">S16-T16-U16</f>
        <v>125000000</v>
      </c>
      <c r="T17" s="44">
        <f t="shared" si="22"/>
        <v>0</v>
      </c>
      <c r="U17" s="41">
        <f t="shared" si="23"/>
        <v>0</v>
      </c>
      <c r="V17" s="44">
        <f t="shared" si="24"/>
        <v>364583.33333333331</v>
      </c>
      <c r="W17" s="44">
        <f t="shared" si="25"/>
        <v>364583.33333333331</v>
      </c>
      <c r="X17" s="45">
        <f t="shared" ref="X17:X80" si="32">X16-Y16</f>
        <v>50292092.013888888</v>
      </c>
      <c r="Y17" s="44">
        <f t="shared" si="8"/>
        <v>-146685.26837384261</v>
      </c>
      <c r="Z17" s="44">
        <f t="shared" si="9"/>
        <v>146685.26837384261</v>
      </c>
      <c r="AA17" s="46">
        <f t="shared" si="10"/>
        <v>0</v>
      </c>
      <c r="AC17" s="55">
        <f t="shared" si="26"/>
        <v>728750.21624959295</v>
      </c>
      <c r="AD17" s="56">
        <f t="shared" si="11"/>
        <v>728750.21624959295</v>
      </c>
      <c r="AE17" s="57" t="str">
        <f t="shared" si="27"/>
        <v>yes</v>
      </c>
      <c r="AF17" s="55">
        <f t="shared" si="28"/>
        <v>798845.99066241493</v>
      </c>
      <c r="AG17" s="56">
        <f t="shared" si="29"/>
        <v>798845.99066241505</v>
      </c>
      <c r="AH17" s="57" t="str">
        <f t="shared" si="30"/>
        <v>yes</v>
      </c>
      <c r="AL17" s="15"/>
      <c r="AQ17" s="15"/>
    </row>
    <row r="18" spans="1:43" s="47" customFormat="1" ht="12" x14ac:dyDescent="0.25">
      <c r="A18" s="51">
        <f t="shared" si="12"/>
        <v>4</v>
      </c>
      <c r="B18" s="44">
        <f t="shared" si="13"/>
        <v>273161303.72514981</v>
      </c>
      <c r="C18" s="44">
        <f t="shared" si="0"/>
        <v>844203.16915309569</v>
      </c>
      <c r="D18" s="44">
        <f t="shared" si="14"/>
        <v>956064.56303802447</v>
      </c>
      <c r="E18" s="52">
        <f t="shared" si="15"/>
        <v>0.02</v>
      </c>
      <c r="F18" s="52">
        <f t="shared" si="1"/>
        <v>1.6821425527395739E-3</v>
      </c>
      <c r="G18" s="44">
        <f t="shared" si="16"/>
        <v>1341419.7017099033</v>
      </c>
      <c r="H18" s="44">
        <f t="shared" si="17"/>
        <v>385355.13867187884</v>
      </c>
      <c r="I18" s="44">
        <f t="shared" si="18"/>
        <v>272775948.58647794</v>
      </c>
      <c r="J18" s="44">
        <f t="shared" si="2"/>
        <v>458848.03048121679</v>
      </c>
      <c r="K18" s="44">
        <f t="shared" si="19"/>
        <v>159344.09383967074</v>
      </c>
      <c r="L18" s="44">
        <f t="shared" si="3"/>
        <v>1640923.6383514493</v>
      </c>
      <c r="M18" s="44">
        <f t="shared" si="4"/>
        <v>272317100.55599672</v>
      </c>
      <c r="N18" s="53">
        <f t="shared" si="20"/>
        <v>97722526.442887098</v>
      </c>
      <c r="O18" s="41">
        <f t="shared" si="5"/>
        <v>844203.16915309569</v>
      </c>
      <c r="P18" s="41">
        <f t="shared" si="6"/>
        <v>147113.10040659964</v>
      </c>
      <c r="Q18" s="41">
        <f t="shared" si="7"/>
        <v>285024.03545842069</v>
      </c>
      <c r="R18" s="54">
        <f t="shared" si="21"/>
        <v>1276340.305018116</v>
      </c>
      <c r="S18" s="45">
        <f t="shared" si="31"/>
        <v>125000000</v>
      </c>
      <c r="T18" s="44">
        <f t="shared" si="22"/>
        <v>0</v>
      </c>
      <c r="U18" s="41">
        <f t="shared" si="23"/>
        <v>0</v>
      </c>
      <c r="V18" s="44">
        <f t="shared" si="24"/>
        <v>364583.33333333331</v>
      </c>
      <c r="W18" s="44">
        <f t="shared" si="25"/>
        <v>364583.33333333331</v>
      </c>
      <c r="X18" s="45">
        <f t="shared" si="32"/>
        <v>50438777.282262728</v>
      </c>
      <c r="Y18" s="44">
        <f t="shared" si="8"/>
        <v>-147113.10040659964</v>
      </c>
      <c r="Z18" s="44">
        <f t="shared" si="9"/>
        <v>147113.10040659964</v>
      </c>
      <c r="AA18" s="46">
        <f t="shared" si="10"/>
        <v>0</v>
      </c>
      <c r="AC18" s="55">
        <f t="shared" si="26"/>
        <v>844203.16915309569</v>
      </c>
      <c r="AD18" s="56">
        <f t="shared" si="11"/>
        <v>844203.16915309569</v>
      </c>
      <c r="AE18" s="57" t="str">
        <f t="shared" si="27"/>
        <v>yes</v>
      </c>
      <c r="AF18" s="55">
        <f t="shared" si="28"/>
        <v>796720.4691983537</v>
      </c>
      <c r="AG18" s="56">
        <f t="shared" si="29"/>
        <v>796720.46919835359</v>
      </c>
      <c r="AH18" s="57" t="str">
        <f t="shared" si="30"/>
        <v>yes</v>
      </c>
      <c r="AL18" s="15"/>
      <c r="AQ18" s="15"/>
    </row>
    <row r="19" spans="1:43" s="47" customFormat="1" ht="12" x14ac:dyDescent="0.25">
      <c r="A19" s="51">
        <f t="shared" si="12"/>
        <v>5</v>
      </c>
      <c r="B19" s="44">
        <f t="shared" si="13"/>
        <v>272317100.55599672</v>
      </c>
      <c r="C19" s="44">
        <f t="shared" si="0"/>
        <v>959173.42514104652</v>
      </c>
      <c r="D19" s="44">
        <f t="shared" si="14"/>
        <v>953109.85194598848</v>
      </c>
      <c r="E19" s="52">
        <f t="shared" si="15"/>
        <v>2.5000000000000001E-2</v>
      </c>
      <c r="F19" s="52">
        <f t="shared" si="1"/>
        <v>2.1075932318602719E-3</v>
      </c>
      <c r="G19" s="44">
        <f t="shared" si="16"/>
        <v>1339163.242548574</v>
      </c>
      <c r="H19" s="44">
        <f t="shared" si="17"/>
        <v>386053.39060258551</v>
      </c>
      <c r="I19" s="44">
        <f t="shared" si="18"/>
        <v>271931047.16539413</v>
      </c>
      <c r="J19" s="44">
        <f t="shared" si="2"/>
        <v>573120.03453846101</v>
      </c>
      <c r="K19" s="44">
        <f t="shared" si="19"/>
        <v>158851.64199099809</v>
      </c>
      <c r="L19" s="44">
        <f t="shared" si="3"/>
        <v>1753431.6350960371</v>
      </c>
      <c r="M19" s="44">
        <f t="shared" si="4"/>
        <v>271357927.13085568</v>
      </c>
      <c r="N19" s="53">
        <f t="shared" si="20"/>
        <v>96731210.173327401</v>
      </c>
      <c r="O19" s="41">
        <f t="shared" si="5"/>
        <v>959173.42514104652</v>
      </c>
      <c r="P19" s="41">
        <f t="shared" si="6"/>
        <v>147542.18028278556</v>
      </c>
      <c r="Q19" s="41">
        <f t="shared" si="7"/>
        <v>282132.69633887161</v>
      </c>
      <c r="R19" s="54">
        <f t="shared" si="21"/>
        <v>1388848.3017627038</v>
      </c>
      <c r="S19" s="45">
        <f t="shared" si="31"/>
        <v>125000000</v>
      </c>
      <c r="T19" s="44">
        <f t="shared" si="22"/>
        <v>0</v>
      </c>
      <c r="U19" s="41">
        <f t="shared" si="23"/>
        <v>0</v>
      </c>
      <c r="V19" s="44">
        <f t="shared" si="24"/>
        <v>364583.33333333331</v>
      </c>
      <c r="W19" s="44">
        <f t="shared" si="25"/>
        <v>364583.33333333331</v>
      </c>
      <c r="X19" s="45">
        <f t="shared" si="32"/>
        <v>50585890.38266933</v>
      </c>
      <c r="Y19" s="44">
        <f t="shared" si="8"/>
        <v>-147542.18028278556</v>
      </c>
      <c r="Z19" s="44">
        <f t="shared" si="9"/>
        <v>147542.18028278556</v>
      </c>
      <c r="AA19" s="46">
        <f t="shared" si="10"/>
        <v>0</v>
      </c>
      <c r="AC19" s="55">
        <f t="shared" si="26"/>
        <v>959173.42514104652</v>
      </c>
      <c r="AD19" s="56">
        <f t="shared" si="11"/>
        <v>959173.42514104652</v>
      </c>
      <c r="AE19" s="57" t="str">
        <f t="shared" si="27"/>
        <v>yes</v>
      </c>
      <c r="AF19" s="55">
        <f t="shared" si="28"/>
        <v>794258.20995499042</v>
      </c>
      <c r="AG19" s="56">
        <f t="shared" si="29"/>
        <v>794258.20995499054</v>
      </c>
      <c r="AH19" s="57" t="str">
        <f t="shared" si="30"/>
        <v>yes</v>
      </c>
      <c r="AL19" s="15"/>
      <c r="AQ19" s="15"/>
    </row>
    <row r="20" spans="1:43" s="47" customFormat="1" ht="12" x14ac:dyDescent="0.25">
      <c r="A20" s="51">
        <f t="shared" si="12"/>
        <v>6</v>
      </c>
      <c r="B20" s="44">
        <f t="shared" si="13"/>
        <v>271357927.13085568</v>
      </c>
      <c r="C20" s="44">
        <f t="shared" si="0"/>
        <v>1073513.6036388422</v>
      </c>
      <c r="D20" s="44">
        <f t="shared" si="14"/>
        <v>949752.74495799502</v>
      </c>
      <c r="E20" s="52">
        <f t="shared" si="15"/>
        <v>0.03</v>
      </c>
      <c r="F20" s="52">
        <f t="shared" si="1"/>
        <v>2.5350486138366879E-3</v>
      </c>
      <c r="G20" s="44">
        <f t="shared" si="16"/>
        <v>1336340.8311622224</v>
      </c>
      <c r="H20" s="44">
        <f t="shared" si="17"/>
        <v>386588.08620422741</v>
      </c>
      <c r="I20" s="44">
        <f t="shared" si="18"/>
        <v>270971339.04465145</v>
      </c>
      <c r="J20" s="44">
        <f t="shared" si="2"/>
        <v>686925.51743461483</v>
      </c>
      <c r="K20" s="44">
        <f t="shared" si="19"/>
        <v>158292.12415966581</v>
      </c>
      <c r="L20" s="44">
        <f t="shared" si="3"/>
        <v>1864974.2244371716</v>
      </c>
      <c r="M20" s="44">
        <f t="shared" si="4"/>
        <v>270284413.52721685</v>
      </c>
      <c r="N20" s="53">
        <f t="shared" si="20"/>
        <v>95624494.567903563</v>
      </c>
      <c r="O20" s="41">
        <f t="shared" si="5"/>
        <v>1073513.6036388422</v>
      </c>
      <c r="P20" s="41">
        <f t="shared" si="6"/>
        <v>147972.51164194368</v>
      </c>
      <c r="Q20" s="41">
        <f t="shared" si="7"/>
        <v>278904.7758230521</v>
      </c>
      <c r="R20" s="54">
        <f t="shared" si="21"/>
        <v>1500390.8911038379</v>
      </c>
      <c r="S20" s="45">
        <f t="shared" si="31"/>
        <v>125000000</v>
      </c>
      <c r="T20" s="44">
        <f t="shared" si="22"/>
        <v>0</v>
      </c>
      <c r="U20" s="41">
        <f t="shared" si="23"/>
        <v>0</v>
      </c>
      <c r="V20" s="44">
        <f t="shared" si="24"/>
        <v>364583.33333333331</v>
      </c>
      <c r="W20" s="44">
        <f t="shared" si="25"/>
        <v>364583.33333333331</v>
      </c>
      <c r="X20" s="45">
        <f t="shared" si="32"/>
        <v>50733432.562952116</v>
      </c>
      <c r="Y20" s="44">
        <f t="shared" si="8"/>
        <v>-147972.51164194368</v>
      </c>
      <c r="Z20" s="44">
        <f t="shared" si="9"/>
        <v>147972.51164194368</v>
      </c>
      <c r="AA20" s="46">
        <f t="shared" si="10"/>
        <v>0</v>
      </c>
      <c r="AC20" s="55">
        <f t="shared" si="26"/>
        <v>1073513.6036388422</v>
      </c>
      <c r="AD20" s="56">
        <f t="shared" si="11"/>
        <v>1073513.6036388422</v>
      </c>
      <c r="AE20" s="57" t="str">
        <f t="shared" si="27"/>
        <v>yes</v>
      </c>
      <c r="AF20" s="55">
        <f t="shared" si="28"/>
        <v>791460.62079832924</v>
      </c>
      <c r="AG20" s="56">
        <f t="shared" si="29"/>
        <v>791460.62079832912</v>
      </c>
      <c r="AH20" s="57" t="str">
        <f t="shared" si="30"/>
        <v>yes</v>
      </c>
      <c r="AL20" s="15"/>
      <c r="AQ20" s="15"/>
    </row>
    <row r="21" spans="1:43" s="47" customFormat="1" ht="12" x14ac:dyDescent="0.25">
      <c r="A21" s="51">
        <f t="shared" si="12"/>
        <v>7</v>
      </c>
      <c r="B21" s="44">
        <f t="shared" si="13"/>
        <v>270284413.52721685</v>
      </c>
      <c r="C21" s="44">
        <f t="shared" si="0"/>
        <v>1187076.4086710825</v>
      </c>
      <c r="D21" s="44">
        <f t="shared" si="14"/>
        <v>945995.44734525902</v>
      </c>
      <c r="E21" s="52">
        <f t="shared" si="15"/>
        <v>3.5000000000000003E-2</v>
      </c>
      <c r="F21" s="52">
        <f t="shared" si="1"/>
        <v>2.9645285516241016E-3</v>
      </c>
      <c r="G21" s="44">
        <f t="shared" si="16"/>
        <v>1332953.1421905712</v>
      </c>
      <c r="H21" s="44">
        <f t="shared" si="17"/>
        <v>386957.69484531216</v>
      </c>
      <c r="I21" s="44">
        <f t="shared" si="18"/>
        <v>269897455.83237153</v>
      </c>
      <c r="J21" s="44">
        <f t="shared" si="2"/>
        <v>800118.7138257703</v>
      </c>
      <c r="K21" s="44">
        <f t="shared" si="19"/>
        <v>157665.90789087649</v>
      </c>
      <c r="L21" s="44">
        <f t="shared" si="3"/>
        <v>1975405.9481254651</v>
      </c>
      <c r="M21" s="44">
        <f t="shared" si="4"/>
        <v>269097337.11854577</v>
      </c>
      <c r="N21" s="53">
        <f t="shared" si="20"/>
        <v>94403008.452622771</v>
      </c>
      <c r="O21" s="41">
        <f t="shared" si="5"/>
        <v>1187076.4086710825</v>
      </c>
      <c r="P21" s="41">
        <f t="shared" si="6"/>
        <v>148404.09813423268</v>
      </c>
      <c r="Q21" s="41">
        <f t="shared" si="7"/>
        <v>275342.10798681644</v>
      </c>
      <c r="R21" s="54">
        <f t="shared" si="21"/>
        <v>1610822.6147921316</v>
      </c>
      <c r="S21" s="45">
        <f t="shared" si="31"/>
        <v>125000000</v>
      </c>
      <c r="T21" s="44">
        <f t="shared" si="22"/>
        <v>0</v>
      </c>
      <c r="U21" s="41">
        <f t="shared" si="23"/>
        <v>0</v>
      </c>
      <c r="V21" s="44">
        <f t="shared" si="24"/>
        <v>364583.33333333331</v>
      </c>
      <c r="W21" s="44">
        <f t="shared" si="25"/>
        <v>364583.33333333331</v>
      </c>
      <c r="X21" s="45">
        <f t="shared" si="32"/>
        <v>50881405.074594058</v>
      </c>
      <c r="Y21" s="44">
        <f t="shared" si="8"/>
        <v>-148404.09813423268</v>
      </c>
      <c r="Z21" s="44">
        <f t="shared" si="9"/>
        <v>148404.09813423268</v>
      </c>
      <c r="AA21" s="46">
        <f t="shared" si="10"/>
        <v>0</v>
      </c>
      <c r="AC21" s="55">
        <f t="shared" si="26"/>
        <v>1187076.4086710825</v>
      </c>
      <c r="AD21" s="56">
        <f t="shared" si="11"/>
        <v>1187076.4086710825</v>
      </c>
      <c r="AE21" s="57" t="str">
        <f t="shared" si="27"/>
        <v>yes</v>
      </c>
      <c r="AF21" s="55">
        <f t="shared" si="28"/>
        <v>788329.5394543825</v>
      </c>
      <c r="AG21" s="56">
        <f t="shared" si="29"/>
        <v>788329.53945438238</v>
      </c>
      <c r="AH21" s="57" t="str">
        <f t="shared" si="30"/>
        <v>yes</v>
      </c>
      <c r="AL21" s="15"/>
      <c r="AQ21" s="15"/>
    </row>
    <row r="22" spans="1:43" s="47" customFormat="1" ht="12" x14ac:dyDescent="0.25">
      <c r="A22" s="51">
        <f t="shared" si="12"/>
        <v>8</v>
      </c>
      <c r="B22" s="44">
        <f t="shared" si="13"/>
        <v>269097337.11854577</v>
      </c>
      <c r="C22" s="44">
        <f t="shared" si="0"/>
        <v>1299714.9382085588</v>
      </c>
      <c r="D22" s="44">
        <f t="shared" si="14"/>
        <v>941840.67991491023</v>
      </c>
      <c r="E22" s="52">
        <f t="shared" si="15"/>
        <v>0.04</v>
      </c>
      <c r="F22" s="52">
        <f t="shared" si="1"/>
        <v>3.3960531989175591E-3</v>
      </c>
      <c r="G22" s="44">
        <f t="shared" si="16"/>
        <v>1329001.5645425704</v>
      </c>
      <c r="H22" s="44">
        <f t="shared" si="17"/>
        <v>387160.88462766015</v>
      </c>
      <c r="I22" s="44">
        <f t="shared" si="18"/>
        <v>268710176.23391813</v>
      </c>
      <c r="J22" s="44">
        <f t="shared" si="2"/>
        <v>912554.05358089868</v>
      </c>
      <c r="K22" s="44">
        <f t="shared" si="19"/>
        <v>156973.44665248503</v>
      </c>
      <c r="L22" s="44">
        <f t="shared" si="3"/>
        <v>2084582.1714709839</v>
      </c>
      <c r="M22" s="44">
        <f t="shared" si="4"/>
        <v>267797622.18033722</v>
      </c>
      <c r="N22" s="53">
        <f t="shared" si="20"/>
        <v>93067527.945817456</v>
      </c>
      <c r="O22" s="41">
        <f t="shared" si="5"/>
        <v>1299714.9382085588</v>
      </c>
      <c r="P22" s="41">
        <f t="shared" si="6"/>
        <v>148836.94342045754</v>
      </c>
      <c r="Q22" s="41">
        <f t="shared" si="7"/>
        <v>271446.95650863426</v>
      </c>
      <c r="R22" s="54">
        <f t="shared" si="21"/>
        <v>1719998.8381376504</v>
      </c>
      <c r="S22" s="45">
        <f t="shared" si="31"/>
        <v>125000000</v>
      </c>
      <c r="T22" s="44">
        <f t="shared" si="22"/>
        <v>0</v>
      </c>
      <c r="U22" s="41">
        <f t="shared" si="23"/>
        <v>0</v>
      </c>
      <c r="V22" s="44">
        <f t="shared" si="24"/>
        <v>364583.33333333331</v>
      </c>
      <c r="W22" s="44">
        <f t="shared" si="25"/>
        <v>364583.33333333331</v>
      </c>
      <c r="X22" s="45">
        <f t="shared" si="32"/>
        <v>51029809.172728293</v>
      </c>
      <c r="Y22" s="44">
        <f t="shared" si="8"/>
        <v>-148836.94342045754</v>
      </c>
      <c r="Z22" s="44">
        <f t="shared" si="9"/>
        <v>148836.94342045754</v>
      </c>
      <c r="AA22" s="46">
        <f t="shared" si="10"/>
        <v>0</v>
      </c>
      <c r="AC22" s="55">
        <f t="shared" si="26"/>
        <v>1299714.9382085588</v>
      </c>
      <c r="AD22" s="56">
        <f t="shared" si="11"/>
        <v>1299714.9382085591</v>
      </c>
      <c r="AE22" s="57" t="str">
        <f t="shared" si="27"/>
        <v>yes</v>
      </c>
      <c r="AF22" s="55">
        <f t="shared" si="28"/>
        <v>784867.23326242517</v>
      </c>
      <c r="AG22" s="56">
        <f t="shared" si="29"/>
        <v>784867.23326242506</v>
      </c>
      <c r="AH22" s="57" t="str">
        <f t="shared" si="30"/>
        <v>yes</v>
      </c>
      <c r="AL22" s="15"/>
      <c r="AQ22" s="15"/>
    </row>
    <row r="23" spans="1:43" s="47" customFormat="1" ht="12" x14ac:dyDescent="0.25">
      <c r="A23" s="51">
        <f t="shared" si="12"/>
        <v>9</v>
      </c>
      <c r="B23" s="44">
        <f t="shared" si="13"/>
        <v>267797622.18033722</v>
      </c>
      <c r="C23" s="44">
        <f t="shared" si="0"/>
        <v>1411282.9959868197</v>
      </c>
      <c r="D23" s="44">
        <f t="shared" si="14"/>
        <v>937291.67763118027</v>
      </c>
      <c r="E23" s="52">
        <f t="shared" si="15"/>
        <v>4.4999999999999998E-2</v>
      </c>
      <c r="F23" s="52">
        <f t="shared" si="1"/>
        <v>3.8296430163020645E-3</v>
      </c>
      <c r="G23" s="44">
        <f t="shared" si="16"/>
        <v>1324488.2045279392</v>
      </c>
      <c r="H23" s="44">
        <f t="shared" si="17"/>
        <v>387196.52689675894</v>
      </c>
      <c r="I23" s="44">
        <f t="shared" si="18"/>
        <v>267410425.65344048</v>
      </c>
      <c r="J23" s="44">
        <f t="shared" si="2"/>
        <v>1024086.4690900608</v>
      </c>
      <c r="K23" s="44">
        <f t="shared" si="19"/>
        <v>156215.2796051967</v>
      </c>
      <c r="L23" s="44">
        <f t="shared" si="3"/>
        <v>2192359.3940128032</v>
      </c>
      <c r="M23" s="44">
        <f t="shared" si="4"/>
        <v>266386339.1843504</v>
      </c>
      <c r="N23" s="53">
        <f t="shared" si="20"/>
        <v>91618976.064188436</v>
      </c>
      <c r="O23" s="41">
        <f t="shared" si="5"/>
        <v>1411282.9959868197</v>
      </c>
      <c r="P23" s="41">
        <f t="shared" si="6"/>
        <v>149271.05117210053</v>
      </c>
      <c r="Q23" s="41">
        <f t="shared" si="7"/>
        <v>267222.01352054963</v>
      </c>
      <c r="R23" s="54">
        <f t="shared" si="21"/>
        <v>1827776.0606794697</v>
      </c>
      <c r="S23" s="45">
        <f t="shared" si="31"/>
        <v>125000000</v>
      </c>
      <c r="T23" s="44">
        <f t="shared" si="22"/>
        <v>0</v>
      </c>
      <c r="U23" s="41">
        <f t="shared" si="23"/>
        <v>0</v>
      </c>
      <c r="V23" s="44">
        <f t="shared" si="24"/>
        <v>364583.33333333331</v>
      </c>
      <c r="W23" s="44">
        <f t="shared" si="25"/>
        <v>364583.33333333331</v>
      </c>
      <c r="X23" s="45">
        <f t="shared" si="32"/>
        <v>51178646.116148748</v>
      </c>
      <c r="Y23" s="44">
        <f t="shared" si="8"/>
        <v>-149271.05117210053</v>
      </c>
      <c r="Z23" s="44">
        <f t="shared" si="9"/>
        <v>149271.05117210053</v>
      </c>
      <c r="AA23" s="46">
        <f t="shared" si="10"/>
        <v>0</v>
      </c>
      <c r="AC23" s="55">
        <f t="shared" si="26"/>
        <v>1411282.9959868197</v>
      </c>
      <c r="AD23" s="56">
        <f t="shared" si="11"/>
        <v>1411282.9959868197</v>
      </c>
      <c r="AE23" s="57" t="str">
        <f t="shared" si="27"/>
        <v>yes</v>
      </c>
      <c r="AF23" s="55">
        <f t="shared" si="28"/>
        <v>781076.3980259836</v>
      </c>
      <c r="AG23" s="56">
        <f t="shared" si="29"/>
        <v>781076.39802598348</v>
      </c>
      <c r="AH23" s="57" t="str">
        <f t="shared" si="30"/>
        <v>yes</v>
      </c>
      <c r="AL23" s="15"/>
      <c r="AQ23" s="15"/>
    </row>
    <row r="24" spans="1:43" s="47" customFormat="1" ht="12" x14ac:dyDescent="0.25">
      <c r="A24" s="51">
        <f t="shared" si="12"/>
        <v>10</v>
      </c>
      <c r="B24" s="44">
        <f t="shared" si="13"/>
        <v>266386339.1843504</v>
      </c>
      <c r="C24" s="44">
        <f t="shared" si="0"/>
        <v>1521635.4049193733</v>
      </c>
      <c r="D24" s="44">
        <f t="shared" si="14"/>
        <v>932352.18714522652</v>
      </c>
      <c r="E24" s="52">
        <f t="shared" si="15"/>
        <v>0.05</v>
      </c>
      <c r="F24" s="52">
        <f t="shared" si="1"/>
        <v>4.2653187775606449E-3</v>
      </c>
      <c r="G24" s="44">
        <f t="shared" si="16"/>
        <v>1319415.8875252942</v>
      </c>
      <c r="H24" s="44">
        <f t="shared" si="17"/>
        <v>387063.70038006769</v>
      </c>
      <c r="I24" s="44">
        <f t="shared" si="18"/>
        <v>265999275.48397034</v>
      </c>
      <c r="J24" s="44">
        <f t="shared" si="2"/>
        <v>1134571.7045393055</v>
      </c>
      <c r="K24" s="44">
        <f t="shared" si="19"/>
        <v>155392.03119087106</v>
      </c>
      <c r="L24" s="44">
        <f t="shared" si="3"/>
        <v>2298595.5608737282</v>
      </c>
      <c r="M24" s="44">
        <f t="shared" si="4"/>
        <v>264864703.77943105</v>
      </c>
      <c r="N24" s="53">
        <f t="shared" si="20"/>
        <v>90058422.017029509</v>
      </c>
      <c r="O24" s="41">
        <f t="shared" si="5"/>
        <v>1521635.4049193733</v>
      </c>
      <c r="P24" s="41">
        <f t="shared" si="6"/>
        <v>149706.42507135248</v>
      </c>
      <c r="Q24" s="41">
        <f t="shared" si="7"/>
        <v>262670.39754966943</v>
      </c>
      <c r="R24" s="54">
        <f t="shared" si="21"/>
        <v>1934012.2275403952</v>
      </c>
      <c r="S24" s="45">
        <f t="shared" si="31"/>
        <v>125000000</v>
      </c>
      <c r="T24" s="44">
        <f t="shared" si="22"/>
        <v>0</v>
      </c>
      <c r="U24" s="41">
        <f t="shared" si="23"/>
        <v>0</v>
      </c>
      <c r="V24" s="44">
        <f t="shared" si="24"/>
        <v>364583.33333333331</v>
      </c>
      <c r="W24" s="44">
        <f t="shared" si="25"/>
        <v>364583.33333333331</v>
      </c>
      <c r="X24" s="45">
        <f t="shared" si="32"/>
        <v>51327917.167320848</v>
      </c>
      <c r="Y24" s="44">
        <f t="shared" si="8"/>
        <v>-149706.42507135248</v>
      </c>
      <c r="Z24" s="44">
        <f t="shared" si="9"/>
        <v>149706.42507135248</v>
      </c>
      <c r="AA24" s="46">
        <f t="shared" si="10"/>
        <v>0</v>
      </c>
      <c r="AC24" s="55">
        <f t="shared" si="26"/>
        <v>1521635.4049193733</v>
      </c>
      <c r="AD24" s="56">
        <f t="shared" si="11"/>
        <v>1521635.4049193733</v>
      </c>
      <c r="AE24" s="57" t="str">
        <f t="shared" si="27"/>
        <v>yes</v>
      </c>
      <c r="AF24" s="55">
        <f t="shared" si="28"/>
        <v>776960.15595435549</v>
      </c>
      <c r="AG24" s="56">
        <f t="shared" si="29"/>
        <v>776960.15595435514</v>
      </c>
      <c r="AH24" s="57" t="str">
        <f t="shared" si="30"/>
        <v>yes</v>
      </c>
      <c r="AL24" s="15"/>
      <c r="AQ24" s="15"/>
    </row>
    <row r="25" spans="1:43" s="47" customFormat="1" ht="12" x14ac:dyDescent="0.25">
      <c r="A25" s="51">
        <f t="shared" si="12"/>
        <v>11</v>
      </c>
      <c r="B25" s="44">
        <f t="shared" si="13"/>
        <v>264864703.77943105</v>
      </c>
      <c r="C25" s="44">
        <f t="shared" si="0"/>
        <v>1630628.3212103229</v>
      </c>
      <c r="D25" s="44">
        <f t="shared" si="14"/>
        <v>927026.46322800871</v>
      </c>
      <c r="E25" s="52">
        <f t="shared" si="15"/>
        <v>5.5E-2</v>
      </c>
      <c r="F25" s="52">
        <f t="shared" si="1"/>
        <v>4.7031015761462847E-3</v>
      </c>
      <c r="G25" s="44">
        <f t="shared" si="16"/>
        <v>1313788.1581648211</v>
      </c>
      <c r="H25" s="44">
        <f t="shared" si="17"/>
        <v>386761.69493681239</v>
      </c>
      <c r="I25" s="44">
        <f t="shared" si="18"/>
        <v>264477942.08449423</v>
      </c>
      <c r="J25" s="44">
        <f t="shared" si="2"/>
        <v>1243866.6262735105</v>
      </c>
      <c r="K25" s="44">
        <f t="shared" si="19"/>
        <v>154504.41053800145</v>
      </c>
      <c r="L25" s="44">
        <f t="shared" si="3"/>
        <v>2403150.3739003302</v>
      </c>
      <c r="M25" s="44">
        <f t="shared" si="4"/>
        <v>263234075.45822072</v>
      </c>
      <c r="N25" s="53">
        <f t="shared" si="20"/>
        <v>88387080.187038779</v>
      </c>
      <c r="O25" s="41">
        <f t="shared" si="5"/>
        <v>1630628.3212103229</v>
      </c>
      <c r="P25" s="41">
        <f t="shared" si="6"/>
        <v>150143.06881114392</v>
      </c>
      <c r="Q25" s="41">
        <f t="shared" si="7"/>
        <v>257795.65054552979</v>
      </c>
      <c r="R25" s="54">
        <f t="shared" si="21"/>
        <v>2038567.0405669967</v>
      </c>
      <c r="S25" s="45">
        <f t="shared" si="31"/>
        <v>125000000</v>
      </c>
      <c r="T25" s="44">
        <f t="shared" si="22"/>
        <v>0</v>
      </c>
      <c r="U25" s="41">
        <f t="shared" si="23"/>
        <v>0</v>
      </c>
      <c r="V25" s="44">
        <f t="shared" si="24"/>
        <v>364583.33333333331</v>
      </c>
      <c r="W25" s="44">
        <f t="shared" si="25"/>
        <v>364583.33333333331</v>
      </c>
      <c r="X25" s="45">
        <f t="shared" si="32"/>
        <v>51477623.592392199</v>
      </c>
      <c r="Y25" s="44">
        <f t="shared" si="8"/>
        <v>-150143.06881114392</v>
      </c>
      <c r="Z25" s="44">
        <f t="shared" si="9"/>
        <v>150143.06881114392</v>
      </c>
      <c r="AA25" s="46">
        <f t="shared" si="10"/>
        <v>0</v>
      </c>
      <c r="AC25" s="55">
        <f t="shared" si="26"/>
        <v>1630628.3212103229</v>
      </c>
      <c r="AD25" s="56">
        <f t="shared" si="11"/>
        <v>1630628.3212103229</v>
      </c>
      <c r="AE25" s="57" t="str">
        <f t="shared" si="27"/>
        <v>yes</v>
      </c>
      <c r="AF25" s="55">
        <f t="shared" si="28"/>
        <v>772522.05269000726</v>
      </c>
      <c r="AG25" s="56">
        <f t="shared" si="29"/>
        <v>772522.05269000703</v>
      </c>
      <c r="AH25" s="57" t="str">
        <f t="shared" si="30"/>
        <v>yes</v>
      </c>
      <c r="AL25" s="15"/>
      <c r="AQ25" s="15"/>
    </row>
    <row r="26" spans="1:43" s="47" customFormat="1" ht="12" x14ac:dyDescent="0.25">
      <c r="A26" s="51">
        <f t="shared" si="12"/>
        <v>12</v>
      </c>
      <c r="B26" s="44">
        <f t="shared" si="13"/>
        <v>263234075.45822072</v>
      </c>
      <c r="C26" s="44">
        <f t="shared" si="0"/>
        <v>1738119.548254885</v>
      </c>
      <c r="D26" s="44">
        <f t="shared" si="14"/>
        <v>921319.26410377258</v>
      </c>
      <c r="E26" s="52">
        <f t="shared" si="15"/>
        <v>0.06</v>
      </c>
      <c r="F26" s="52">
        <f t="shared" si="1"/>
        <v>5.1430128318229462E-3</v>
      </c>
      <c r="G26" s="44">
        <f t="shared" si="16"/>
        <v>1307609.2790074334</v>
      </c>
      <c r="H26" s="44">
        <f t="shared" si="17"/>
        <v>386290.01490366086</v>
      </c>
      <c r="I26" s="44">
        <f t="shared" si="18"/>
        <v>262847785.44331706</v>
      </c>
      <c r="J26" s="44">
        <f t="shared" si="2"/>
        <v>1351829.5333512241</v>
      </c>
      <c r="K26" s="44">
        <f t="shared" si="19"/>
        <v>153553.2106839621</v>
      </c>
      <c r="L26" s="44">
        <f t="shared" si="3"/>
        <v>2505885.6016746955</v>
      </c>
      <c r="M26" s="44">
        <f t="shared" si="4"/>
        <v>261495955.90996584</v>
      </c>
      <c r="N26" s="53">
        <f t="shared" si="20"/>
        <v>86606308.797017306</v>
      </c>
      <c r="O26" s="41">
        <f t="shared" si="5"/>
        <v>1738119.548254885</v>
      </c>
      <c r="P26" s="41">
        <f t="shared" si="6"/>
        <v>150580.98609517643</v>
      </c>
      <c r="Q26" s="41">
        <f t="shared" si="7"/>
        <v>252601.73399130048</v>
      </c>
      <c r="R26" s="54">
        <f t="shared" si="21"/>
        <v>2141302.268341362</v>
      </c>
      <c r="S26" s="45">
        <f t="shared" si="31"/>
        <v>125000000</v>
      </c>
      <c r="T26" s="44">
        <f t="shared" si="22"/>
        <v>0</v>
      </c>
      <c r="U26" s="41">
        <f t="shared" si="23"/>
        <v>0</v>
      </c>
      <c r="V26" s="44">
        <f t="shared" si="24"/>
        <v>364583.33333333331</v>
      </c>
      <c r="W26" s="44">
        <f t="shared" si="25"/>
        <v>364583.33333333331</v>
      </c>
      <c r="X26" s="45">
        <f t="shared" si="32"/>
        <v>51627766.66120334</v>
      </c>
      <c r="Y26" s="44">
        <f t="shared" si="8"/>
        <v>-150580.98609517643</v>
      </c>
      <c r="Z26" s="44">
        <f t="shared" si="9"/>
        <v>150580.98609517643</v>
      </c>
      <c r="AA26" s="46">
        <f t="shared" si="10"/>
        <v>0</v>
      </c>
      <c r="AC26" s="55">
        <f t="shared" si="26"/>
        <v>1738119.548254885</v>
      </c>
      <c r="AD26" s="56">
        <f t="shared" si="11"/>
        <v>1738119.5482548852</v>
      </c>
      <c r="AE26" s="57" t="str">
        <f t="shared" si="27"/>
        <v>yes</v>
      </c>
      <c r="AF26" s="55">
        <f t="shared" si="28"/>
        <v>767766.05341981049</v>
      </c>
      <c r="AG26" s="56">
        <f t="shared" si="29"/>
        <v>767766.05341981025</v>
      </c>
      <c r="AH26" s="57" t="str">
        <f t="shared" si="30"/>
        <v>yes</v>
      </c>
      <c r="AL26" s="15"/>
      <c r="AQ26" s="15"/>
    </row>
    <row r="27" spans="1:43" s="47" customFormat="1" ht="12" x14ac:dyDescent="0.25">
      <c r="A27" s="51">
        <f t="shared" si="12"/>
        <v>13</v>
      </c>
      <c r="B27" s="44">
        <f t="shared" si="13"/>
        <v>261495955.90996584</v>
      </c>
      <c r="C27" s="44">
        <f t="shared" si="0"/>
        <v>1843968.8494030293</v>
      </c>
      <c r="D27" s="44">
        <f t="shared" si="14"/>
        <v>915235.84568488051</v>
      </c>
      <c r="E27" s="52">
        <f t="shared" si="15"/>
        <v>6.5000000000000002E-2</v>
      </c>
      <c r="F27" s="52">
        <f t="shared" si="1"/>
        <v>5.5850742974800083E-3</v>
      </c>
      <c r="G27" s="44">
        <f t="shared" si="16"/>
        <v>1300884.2277064878</v>
      </c>
      <c r="H27" s="44">
        <f t="shared" si="17"/>
        <v>385648.38202160725</v>
      </c>
      <c r="I27" s="44">
        <f t="shared" si="18"/>
        <v>261110307.52794424</v>
      </c>
      <c r="J27" s="44">
        <f t="shared" si="2"/>
        <v>1458320.4673814222</v>
      </c>
      <c r="K27" s="44">
        <f t="shared" si="19"/>
        <v>152539.30761414676</v>
      </c>
      <c r="L27" s="44">
        <f t="shared" si="3"/>
        <v>2606665.387473763</v>
      </c>
      <c r="M27" s="44">
        <f t="shared" si="4"/>
        <v>259651987.06056282</v>
      </c>
      <c r="N27" s="53">
        <f t="shared" si="20"/>
        <v>84717608.262667239</v>
      </c>
      <c r="O27" s="41">
        <f t="shared" si="5"/>
        <v>1843968.8494030293</v>
      </c>
      <c r="P27" s="41">
        <f t="shared" si="6"/>
        <v>151020.18063795401</v>
      </c>
      <c r="Q27" s="41">
        <f t="shared" si="7"/>
        <v>247093.02409944613</v>
      </c>
      <c r="R27" s="54">
        <f t="shared" si="21"/>
        <v>2242082.0541404295</v>
      </c>
      <c r="S27" s="45">
        <f t="shared" si="31"/>
        <v>125000000</v>
      </c>
      <c r="T27" s="44">
        <f t="shared" si="22"/>
        <v>0</v>
      </c>
      <c r="U27" s="41">
        <f t="shared" si="23"/>
        <v>0</v>
      </c>
      <c r="V27" s="44">
        <f t="shared" si="24"/>
        <v>364583.33333333331</v>
      </c>
      <c r="W27" s="44">
        <f t="shared" si="25"/>
        <v>364583.33333333331</v>
      </c>
      <c r="X27" s="45">
        <f t="shared" si="32"/>
        <v>51778347.647298515</v>
      </c>
      <c r="Y27" s="44">
        <f t="shared" si="8"/>
        <v>-151020.18063795401</v>
      </c>
      <c r="Z27" s="44">
        <f t="shared" si="9"/>
        <v>151020.18063795401</v>
      </c>
      <c r="AA27" s="46">
        <f t="shared" si="10"/>
        <v>0</v>
      </c>
      <c r="AC27" s="55">
        <f t="shared" si="26"/>
        <v>1843968.8494030293</v>
      </c>
      <c r="AD27" s="56">
        <f t="shared" si="11"/>
        <v>1843968.8494030293</v>
      </c>
      <c r="AE27" s="57" t="str">
        <f t="shared" si="27"/>
        <v>yes</v>
      </c>
      <c r="AF27" s="55">
        <f t="shared" si="28"/>
        <v>762696.53807073378</v>
      </c>
      <c r="AG27" s="56">
        <f t="shared" si="29"/>
        <v>762696.53807073343</v>
      </c>
      <c r="AH27" s="57" t="str">
        <f t="shared" si="30"/>
        <v>yes</v>
      </c>
      <c r="AL27" s="15"/>
      <c r="AQ27" s="15"/>
    </row>
    <row r="28" spans="1:43" s="47" customFormat="1" ht="12" x14ac:dyDescent="0.25">
      <c r="A28" s="51">
        <f t="shared" si="12"/>
        <v>14</v>
      </c>
      <c r="B28" s="44">
        <f t="shared" si="13"/>
        <v>259651987.06056282</v>
      </c>
      <c r="C28" s="44">
        <f t="shared" si="0"/>
        <v>1948038.2586523388</v>
      </c>
      <c r="D28" s="44">
        <f t="shared" si="14"/>
        <v>908781.95471196994</v>
      </c>
      <c r="E28" s="52">
        <f t="shared" si="15"/>
        <v>7.0000000000000007E-2</v>
      </c>
      <c r="F28" s="52">
        <f t="shared" si="1"/>
        <v>6.0293080661268927E-3</v>
      </c>
      <c r="G28" s="44">
        <f t="shared" si="16"/>
        <v>1293618.6926423272</v>
      </c>
      <c r="H28" s="44">
        <f t="shared" si="17"/>
        <v>384836.73793035722</v>
      </c>
      <c r="I28" s="44">
        <f t="shared" si="18"/>
        <v>259267150.32263246</v>
      </c>
      <c r="J28" s="44">
        <f t="shared" si="2"/>
        <v>1563201.5207219815</v>
      </c>
      <c r="K28" s="44">
        <f t="shared" si="19"/>
        <v>151463.65911866166</v>
      </c>
      <c r="L28" s="44">
        <f t="shared" si="3"/>
        <v>2705356.554245647</v>
      </c>
      <c r="M28" s="44">
        <f t="shared" si="4"/>
        <v>257703948.80191049</v>
      </c>
      <c r="N28" s="53">
        <f t="shared" si="20"/>
        <v>82722619.232626259</v>
      </c>
      <c r="O28" s="41">
        <f t="shared" si="5"/>
        <v>1948038.2586523388</v>
      </c>
      <c r="P28" s="41">
        <f t="shared" si="6"/>
        <v>151460.65616481472</v>
      </c>
      <c r="Q28" s="41">
        <f t="shared" si="7"/>
        <v>241274.30609515996</v>
      </c>
      <c r="R28" s="54">
        <f t="shared" si="21"/>
        <v>2340773.2209123136</v>
      </c>
      <c r="S28" s="45">
        <f t="shared" si="31"/>
        <v>125000000</v>
      </c>
      <c r="T28" s="44">
        <f t="shared" si="22"/>
        <v>0</v>
      </c>
      <c r="U28" s="41">
        <f t="shared" si="23"/>
        <v>0</v>
      </c>
      <c r="V28" s="44">
        <f t="shared" si="24"/>
        <v>364583.33333333331</v>
      </c>
      <c r="W28" s="44">
        <f t="shared" si="25"/>
        <v>364583.33333333331</v>
      </c>
      <c r="X28" s="45">
        <f t="shared" si="32"/>
        <v>51929367.827936471</v>
      </c>
      <c r="Y28" s="44">
        <f t="shared" si="8"/>
        <v>-151460.65616481472</v>
      </c>
      <c r="Z28" s="44">
        <f t="shared" si="9"/>
        <v>151460.65616481472</v>
      </c>
      <c r="AA28" s="46">
        <f t="shared" si="10"/>
        <v>0</v>
      </c>
      <c r="AC28" s="55">
        <f t="shared" si="26"/>
        <v>1948038.2586523388</v>
      </c>
      <c r="AD28" s="56">
        <f t="shared" si="11"/>
        <v>1948038.2586523388</v>
      </c>
      <c r="AE28" s="57" t="str">
        <f t="shared" si="27"/>
        <v>yes</v>
      </c>
      <c r="AF28" s="55">
        <f t="shared" si="28"/>
        <v>757318.29559330828</v>
      </c>
      <c r="AG28" s="56">
        <f t="shared" si="29"/>
        <v>757318.29559330805</v>
      </c>
      <c r="AH28" s="57" t="str">
        <f t="shared" si="30"/>
        <v>yes</v>
      </c>
      <c r="AL28" s="15"/>
      <c r="AQ28" s="15"/>
    </row>
    <row r="29" spans="1:43" s="47" customFormat="1" ht="12" x14ac:dyDescent="0.25">
      <c r="A29" s="51">
        <f t="shared" si="12"/>
        <v>15</v>
      </c>
      <c r="B29" s="44">
        <f t="shared" si="13"/>
        <v>257703948.80191049</v>
      </c>
      <c r="C29" s="44">
        <f t="shared" si="0"/>
        <v>2050192.3883294489</v>
      </c>
      <c r="D29" s="44">
        <f t="shared" si="14"/>
        <v>901963.82080668677</v>
      </c>
      <c r="E29" s="52">
        <f t="shared" si="15"/>
        <v>7.4999999999999997E-2</v>
      </c>
      <c r="F29" s="52">
        <f t="shared" si="1"/>
        <v>6.4757365780733211E-3</v>
      </c>
      <c r="G29" s="44">
        <f t="shared" si="16"/>
        <v>1285819.0670242861</v>
      </c>
      <c r="H29" s="44">
        <f t="shared" si="17"/>
        <v>383855.24621759937</v>
      </c>
      <c r="I29" s="44">
        <f t="shared" si="18"/>
        <v>257320093.55569288</v>
      </c>
      <c r="J29" s="44">
        <f t="shared" si="2"/>
        <v>1666337.1421118495</v>
      </c>
      <c r="K29" s="44">
        <f t="shared" si="19"/>
        <v>150327.30346778114</v>
      </c>
      <c r="L29" s="44">
        <f t="shared" si="3"/>
        <v>2801828.9056683546</v>
      </c>
      <c r="M29" s="44">
        <f t="shared" si="4"/>
        <v>255653756.41358104</v>
      </c>
      <c r="N29" s="53">
        <f t="shared" si="20"/>
        <v>80623120.317809105</v>
      </c>
      <c r="O29" s="41">
        <f t="shared" si="5"/>
        <v>2050192.3883294489</v>
      </c>
      <c r="P29" s="41">
        <f t="shared" si="6"/>
        <v>151902.4164119621</v>
      </c>
      <c r="Q29" s="41">
        <f t="shared" si="7"/>
        <v>235150.7675936099</v>
      </c>
      <c r="R29" s="54">
        <f t="shared" si="21"/>
        <v>2437245.5723350211</v>
      </c>
      <c r="S29" s="45">
        <f t="shared" si="31"/>
        <v>125000000</v>
      </c>
      <c r="T29" s="44">
        <f t="shared" si="22"/>
        <v>0</v>
      </c>
      <c r="U29" s="41">
        <f t="shared" si="23"/>
        <v>0</v>
      </c>
      <c r="V29" s="44">
        <f t="shared" si="24"/>
        <v>364583.33333333331</v>
      </c>
      <c r="W29" s="44">
        <f t="shared" si="25"/>
        <v>364583.33333333331</v>
      </c>
      <c r="X29" s="45">
        <f t="shared" si="32"/>
        <v>52080828.484101288</v>
      </c>
      <c r="Y29" s="44">
        <f t="shared" si="8"/>
        <v>-151902.4164119621</v>
      </c>
      <c r="Z29" s="44">
        <f t="shared" si="9"/>
        <v>151902.4164119621</v>
      </c>
      <c r="AA29" s="46">
        <f t="shared" si="10"/>
        <v>0</v>
      </c>
      <c r="AC29" s="55">
        <f t="shared" si="26"/>
        <v>2050192.3883294489</v>
      </c>
      <c r="AD29" s="56">
        <f t="shared" si="11"/>
        <v>2050192.3883294489</v>
      </c>
      <c r="AE29" s="57" t="str">
        <f t="shared" si="27"/>
        <v>yes</v>
      </c>
      <c r="AF29" s="55">
        <f t="shared" si="28"/>
        <v>751636.5173389056</v>
      </c>
      <c r="AG29" s="56">
        <f t="shared" si="29"/>
        <v>751636.51733890525</v>
      </c>
      <c r="AH29" s="57" t="str">
        <f t="shared" si="30"/>
        <v>yes</v>
      </c>
      <c r="AL29" s="15"/>
      <c r="AQ29" s="15"/>
    </row>
    <row r="30" spans="1:43" s="47" customFormat="1" ht="12" x14ac:dyDescent="0.25">
      <c r="A30" s="51">
        <f t="shared" si="12"/>
        <v>16</v>
      </c>
      <c r="B30" s="44">
        <f t="shared" si="13"/>
        <v>255653756.41358104</v>
      </c>
      <c r="C30" s="44">
        <f t="shared" si="0"/>
        <v>2150298.7328161011</v>
      </c>
      <c r="D30" s="44">
        <f t="shared" si="14"/>
        <v>894788.14744753379</v>
      </c>
      <c r="E30" s="52">
        <f t="shared" si="15"/>
        <v>0.08</v>
      </c>
      <c r="F30" s="52">
        <f t="shared" si="1"/>
        <v>6.9243826282994192E-3</v>
      </c>
      <c r="G30" s="44">
        <f t="shared" si="16"/>
        <v>1277492.4414591729</v>
      </c>
      <c r="H30" s="44">
        <f t="shared" si="17"/>
        <v>382704.29401163908</v>
      </c>
      <c r="I30" s="44">
        <f t="shared" si="18"/>
        <v>255271052.11956939</v>
      </c>
      <c r="J30" s="44">
        <f t="shared" si="2"/>
        <v>1767594.4388044619</v>
      </c>
      <c r="K30" s="44">
        <f t="shared" si="19"/>
        <v>149131.35790792227</v>
      </c>
      <c r="L30" s="44">
        <f t="shared" si="3"/>
        <v>2895955.5223557125</v>
      </c>
      <c r="M30" s="44">
        <f t="shared" si="4"/>
        <v>253503457.68076494</v>
      </c>
      <c r="N30" s="53">
        <f t="shared" si="20"/>
        <v>78421025.513067693</v>
      </c>
      <c r="O30" s="41">
        <f t="shared" si="5"/>
        <v>2150298.7328161011</v>
      </c>
      <c r="P30" s="41">
        <f t="shared" si="6"/>
        <v>152345.465126497</v>
      </c>
      <c r="Q30" s="41">
        <f t="shared" si="7"/>
        <v>228727.99107978077</v>
      </c>
      <c r="R30" s="54">
        <f t="shared" si="21"/>
        <v>2531372.189022379</v>
      </c>
      <c r="S30" s="45">
        <f t="shared" si="31"/>
        <v>125000000</v>
      </c>
      <c r="T30" s="44">
        <f t="shared" si="22"/>
        <v>0</v>
      </c>
      <c r="U30" s="41">
        <f t="shared" si="23"/>
        <v>0</v>
      </c>
      <c r="V30" s="44">
        <f t="shared" si="24"/>
        <v>364583.33333333331</v>
      </c>
      <c r="W30" s="44">
        <f t="shared" si="25"/>
        <v>364583.33333333331</v>
      </c>
      <c r="X30" s="45">
        <f t="shared" si="32"/>
        <v>52232730.900513247</v>
      </c>
      <c r="Y30" s="44">
        <f t="shared" si="8"/>
        <v>-152345.465126497</v>
      </c>
      <c r="Z30" s="44">
        <f t="shared" si="9"/>
        <v>152345.465126497</v>
      </c>
      <c r="AA30" s="46">
        <f t="shared" si="10"/>
        <v>0</v>
      </c>
      <c r="AC30" s="55">
        <f t="shared" si="26"/>
        <v>2150298.7328161011</v>
      </c>
      <c r="AD30" s="56">
        <f t="shared" si="11"/>
        <v>2150298.7328161011</v>
      </c>
      <c r="AE30" s="57" t="str">
        <f t="shared" si="27"/>
        <v>yes</v>
      </c>
      <c r="AF30" s="55">
        <f t="shared" si="28"/>
        <v>745656.78953961155</v>
      </c>
      <c r="AG30" s="56">
        <f t="shared" si="29"/>
        <v>745656.78953961108</v>
      </c>
      <c r="AH30" s="57" t="str">
        <f t="shared" si="30"/>
        <v>yes</v>
      </c>
      <c r="AL30" s="15"/>
      <c r="AQ30" s="15"/>
    </row>
    <row r="31" spans="1:43" s="47" customFormat="1" ht="12" x14ac:dyDescent="0.25">
      <c r="A31" s="51">
        <f t="shared" si="12"/>
        <v>17</v>
      </c>
      <c r="B31" s="44">
        <f t="shared" si="13"/>
        <v>253503457.68076494</v>
      </c>
      <c r="C31" s="44">
        <f t="shared" si="0"/>
        <v>2248227.9673778308</v>
      </c>
      <c r="D31" s="44">
        <f t="shared" si="14"/>
        <v>887262.10188267741</v>
      </c>
      <c r="E31" s="52">
        <f t="shared" si="15"/>
        <v>8.5000000000000006E-2</v>
      </c>
      <c r="F31" s="52">
        <f t="shared" si="1"/>
        <v>7.3752693740254394E-3</v>
      </c>
      <c r="G31" s="44">
        <f t="shared" si="16"/>
        <v>1268646.5949897491</v>
      </c>
      <c r="H31" s="44">
        <f t="shared" si="17"/>
        <v>381384.49310707173</v>
      </c>
      <c r="I31" s="44">
        <f t="shared" si="18"/>
        <v>253122073.18765786</v>
      </c>
      <c r="J31" s="44">
        <f t="shared" si="2"/>
        <v>1866843.4742707589</v>
      </c>
      <c r="K31" s="44">
        <f t="shared" si="19"/>
        <v>147877.01698044621</v>
      </c>
      <c r="L31" s="44">
        <f t="shared" si="3"/>
        <v>2987613.0522800614</v>
      </c>
      <c r="M31" s="44">
        <f t="shared" si="4"/>
        <v>251255229.7133871</v>
      </c>
      <c r="N31" s="53">
        <f t="shared" si="20"/>
        <v>76118381.315125093</v>
      </c>
      <c r="O31" s="41">
        <f t="shared" si="5"/>
        <v>2248227.9673778308</v>
      </c>
      <c r="P31" s="41">
        <f t="shared" si="6"/>
        <v>152789.80606644927</v>
      </c>
      <c r="Q31" s="41">
        <f t="shared" si="7"/>
        <v>222011.94550244822</v>
      </c>
      <c r="R31" s="54">
        <f t="shared" si="21"/>
        <v>2623029.7189467284</v>
      </c>
      <c r="S31" s="45">
        <f t="shared" si="31"/>
        <v>125000000</v>
      </c>
      <c r="T31" s="44">
        <f t="shared" si="22"/>
        <v>0</v>
      </c>
      <c r="U31" s="41">
        <f t="shared" si="23"/>
        <v>0</v>
      </c>
      <c r="V31" s="44">
        <f t="shared" si="24"/>
        <v>364583.33333333331</v>
      </c>
      <c r="W31" s="44">
        <f t="shared" si="25"/>
        <v>364583.33333333331</v>
      </c>
      <c r="X31" s="45">
        <f t="shared" si="32"/>
        <v>52385076.365639746</v>
      </c>
      <c r="Y31" s="44">
        <f t="shared" si="8"/>
        <v>-152789.80606644927</v>
      </c>
      <c r="Z31" s="44">
        <f t="shared" si="9"/>
        <v>152789.80606644927</v>
      </c>
      <c r="AA31" s="46">
        <f t="shared" si="10"/>
        <v>0</v>
      </c>
      <c r="AC31" s="55">
        <f t="shared" si="26"/>
        <v>2248227.9673778308</v>
      </c>
      <c r="AD31" s="56">
        <f t="shared" si="11"/>
        <v>2248227.9673778308</v>
      </c>
      <c r="AE31" s="57" t="str">
        <f t="shared" si="27"/>
        <v>yes</v>
      </c>
      <c r="AF31" s="55">
        <f t="shared" si="28"/>
        <v>739385.08490223123</v>
      </c>
      <c r="AG31" s="56">
        <f t="shared" si="29"/>
        <v>739385.08490223077</v>
      </c>
      <c r="AH31" s="57" t="str">
        <f t="shared" si="30"/>
        <v>yes</v>
      </c>
      <c r="AL31" s="15"/>
      <c r="AQ31" s="15"/>
    </row>
    <row r="32" spans="1:43" s="47" customFormat="1" ht="12" x14ac:dyDescent="0.25">
      <c r="A32" s="51">
        <f t="shared" si="12"/>
        <v>18</v>
      </c>
      <c r="B32" s="44">
        <f t="shared" si="13"/>
        <v>251255229.7133871</v>
      </c>
      <c r="C32" s="44">
        <f t="shared" si="0"/>
        <v>2343854.2411554125</v>
      </c>
      <c r="D32" s="44">
        <f t="shared" si="14"/>
        <v>879393.30399685493</v>
      </c>
      <c r="E32" s="52">
        <f t="shared" si="15"/>
        <v>0.09</v>
      </c>
      <c r="F32" s="52">
        <f t="shared" si="1"/>
        <v>7.8284203424832111E-3</v>
      </c>
      <c r="G32" s="44">
        <f t="shared" si="16"/>
        <v>1259289.9846112595</v>
      </c>
      <c r="H32" s="44">
        <f t="shared" si="17"/>
        <v>379896.68061440461</v>
      </c>
      <c r="I32" s="44">
        <f t="shared" si="18"/>
        <v>250875333.03277269</v>
      </c>
      <c r="J32" s="44">
        <f t="shared" si="2"/>
        <v>1963957.5605410079</v>
      </c>
      <c r="K32" s="44">
        <f t="shared" si="19"/>
        <v>146565.55066614249</v>
      </c>
      <c r="L32" s="44">
        <f t="shared" si="3"/>
        <v>3076681.9944861252</v>
      </c>
      <c r="M32" s="44">
        <f t="shared" si="4"/>
        <v>248911375.47223169</v>
      </c>
      <c r="N32" s="53">
        <f t="shared" si="20"/>
        <v>73717363.541680813</v>
      </c>
      <c r="O32" s="41">
        <f t="shared" si="5"/>
        <v>2343854.2411554125</v>
      </c>
      <c r="P32" s="41">
        <f t="shared" si="6"/>
        <v>153235.44300080973</v>
      </c>
      <c r="Q32" s="41">
        <f t="shared" si="7"/>
        <v>215008.97699656905</v>
      </c>
      <c r="R32" s="54">
        <f t="shared" si="21"/>
        <v>2712098.6611527912</v>
      </c>
      <c r="S32" s="45">
        <f t="shared" si="31"/>
        <v>125000000</v>
      </c>
      <c r="T32" s="44">
        <f t="shared" si="22"/>
        <v>0</v>
      </c>
      <c r="U32" s="41">
        <f t="shared" si="23"/>
        <v>0</v>
      </c>
      <c r="V32" s="44">
        <f t="shared" si="24"/>
        <v>364583.33333333331</v>
      </c>
      <c r="W32" s="44">
        <f t="shared" si="25"/>
        <v>364583.33333333331</v>
      </c>
      <c r="X32" s="45">
        <f t="shared" si="32"/>
        <v>52537866.171706192</v>
      </c>
      <c r="Y32" s="44">
        <f t="shared" si="8"/>
        <v>-153235.44300080973</v>
      </c>
      <c r="Z32" s="44">
        <f t="shared" si="9"/>
        <v>153235.44300080973</v>
      </c>
      <c r="AA32" s="46">
        <f t="shared" si="10"/>
        <v>0</v>
      </c>
      <c r="AC32" s="55">
        <f t="shared" si="26"/>
        <v>2343854.2411554125</v>
      </c>
      <c r="AD32" s="56">
        <f t="shared" si="11"/>
        <v>2343854.2411554125</v>
      </c>
      <c r="AE32" s="57" t="str">
        <f t="shared" si="27"/>
        <v>yes</v>
      </c>
      <c r="AF32" s="55">
        <f t="shared" si="28"/>
        <v>732827.75333071244</v>
      </c>
      <c r="AG32" s="56">
        <f t="shared" si="29"/>
        <v>732827.75333071209</v>
      </c>
      <c r="AH32" s="57" t="str">
        <f t="shared" si="30"/>
        <v>yes</v>
      </c>
      <c r="AL32" s="15"/>
      <c r="AQ32" s="15"/>
    </row>
    <row r="33" spans="1:43" s="47" customFormat="1" ht="12" x14ac:dyDescent="0.25">
      <c r="A33" s="51">
        <f t="shared" si="12"/>
        <v>19</v>
      </c>
      <c r="B33" s="44">
        <f t="shared" si="13"/>
        <v>248911375.47223169</v>
      </c>
      <c r="C33" s="44">
        <f t="shared" si="0"/>
        <v>2437055.4633890064</v>
      </c>
      <c r="D33" s="44">
        <f t="shared" si="14"/>
        <v>871189.81415281107</v>
      </c>
      <c r="E33" s="52">
        <f t="shared" si="15"/>
        <v>9.5000000000000001E-2</v>
      </c>
      <c r="F33" s="52">
        <f t="shared" si="1"/>
        <v>8.2838594388995324E-3</v>
      </c>
      <c r="G33" s="44">
        <f t="shared" si="16"/>
        <v>1249431.7332786436</v>
      </c>
      <c r="H33" s="44">
        <f t="shared" si="17"/>
        <v>378241.9191258325</v>
      </c>
      <c r="I33" s="44">
        <f t="shared" si="18"/>
        <v>248533133.55310586</v>
      </c>
      <c r="J33" s="44">
        <f t="shared" si="2"/>
        <v>2058813.5442631741</v>
      </c>
      <c r="K33" s="44">
        <f t="shared" si="19"/>
        <v>145198.30235880183</v>
      </c>
      <c r="L33" s="44">
        <f t="shared" si="3"/>
        <v>3163046.9751830157</v>
      </c>
      <c r="M33" s="44">
        <f t="shared" si="4"/>
        <v>246474320.00884268</v>
      </c>
      <c r="N33" s="53">
        <f t="shared" si="20"/>
        <v>71220273.857524589</v>
      </c>
      <c r="O33" s="41">
        <f t="shared" si="5"/>
        <v>2437055.4633890064</v>
      </c>
      <c r="P33" s="41">
        <f t="shared" si="6"/>
        <v>153682.37970956208</v>
      </c>
      <c r="Q33" s="41">
        <f t="shared" si="7"/>
        <v>207725.79875111338</v>
      </c>
      <c r="R33" s="54">
        <f t="shared" si="21"/>
        <v>2798463.6418496822</v>
      </c>
      <c r="S33" s="45">
        <f t="shared" si="31"/>
        <v>125000000</v>
      </c>
      <c r="T33" s="44">
        <f t="shared" si="22"/>
        <v>0</v>
      </c>
      <c r="U33" s="41">
        <f t="shared" si="23"/>
        <v>0</v>
      </c>
      <c r="V33" s="44">
        <f t="shared" si="24"/>
        <v>364583.33333333331</v>
      </c>
      <c r="W33" s="44">
        <f t="shared" si="25"/>
        <v>364583.33333333331</v>
      </c>
      <c r="X33" s="45">
        <f t="shared" si="32"/>
        <v>52691101.614707001</v>
      </c>
      <c r="Y33" s="44">
        <f t="shared" si="8"/>
        <v>-153682.37970956208</v>
      </c>
      <c r="Z33" s="44">
        <f t="shared" si="9"/>
        <v>153682.37970956208</v>
      </c>
      <c r="AA33" s="46">
        <f t="shared" si="10"/>
        <v>0</v>
      </c>
      <c r="AC33" s="55">
        <f t="shared" si="26"/>
        <v>2437055.4633890064</v>
      </c>
      <c r="AD33" s="56">
        <f t="shared" si="11"/>
        <v>2437055.4633890064</v>
      </c>
      <c r="AE33" s="57" t="str">
        <f t="shared" si="27"/>
        <v>yes</v>
      </c>
      <c r="AF33" s="55">
        <f t="shared" si="28"/>
        <v>725991.51179400925</v>
      </c>
      <c r="AG33" s="56">
        <f t="shared" si="29"/>
        <v>725991.51179400878</v>
      </c>
      <c r="AH33" s="57" t="str">
        <f t="shared" si="30"/>
        <v>yes</v>
      </c>
      <c r="AL33" s="15"/>
      <c r="AQ33" s="15"/>
    </row>
    <row r="34" spans="1:43" s="47" customFormat="1" ht="12" x14ac:dyDescent="0.25">
      <c r="A34" s="51">
        <f t="shared" si="12"/>
        <v>20</v>
      </c>
      <c r="B34" s="44">
        <f t="shared" si="13"/>
        <v>246474320.00884268</v>
      </c>
      <c r="C34" s="44">
        <f t="shared" si="0"/>
        <v>2527713.5819550049</v>
      </c>
      <c r="D34" s="44">
        <f t="shared" si="14"/>
        <v>862660.12003094936</v>
      </c>
      <c r="E34" s="52">
        <f t="shared" si="15"/>
        <v>0.1</v>
      </c>
      <c r="F34" s="52">
        <f t="shared" si="1"/>
        <v>8.7416109546967213E-3</v>
      </c>
      <c r="G34" s="44">
        <f t="shared" si="16"/>
        <v>1239081.6164216623</v>
      </c>
      <c r="H34" s="44">
        <f t="shared" si="17"/>
        <v>376421.49639071291</v>
      </c>
      <c r="I34" s="44">
        <f t="shared" si="18"/>
        <v>246097898.51245198</v>
      </c>
      <c r="J34" s="44">
        <f t="shared" si="2"/>
        <v>2151292.085564292</v>
      </c>
      <c r="K34" s="44">
        <f t="shared" si="19"/>
        <v>143776.68667182489</v>
      </c>
      <c r="L34" s="44">
        <f t="shared" si="3"/>
        <v>3246597.0153141292</v>
      </c>
      <c r="M34" s="44">
        <f t="shared" si="4"/>
        <v>243946606.42688769</v>
      </c>
      <c r="N34" s="53">
        <f t="shared" si="20"/>
        <v>68629536.014426023</v>
      </c>
      <c r="O34" s="41">
        <f t="shared" si="5"/>
        <v>2527713.5819550049</v>
      </c>
      <c r="P34" s="41">
        <f t="shared" si="6"/>
        <v>154130.61998371498</v>
      </c>
      <c r="Q34" s="41">
        <f t="shared" si="7"/>
        <v>200169.48004207594</v>
      </c>
      <c r="R34" s="54">
        <f t="shared" si="21"/>
        <v>2882013.6819807957</v>
      </c>
      <c r="S34" s="45">
        <f t="shared" si="31"/>
        <v>125000000</v>
      </c>
      <c r="T34" s="44">
        <f t="shared" si="22"/>
        <v>0</v>
      </c>
      <c r="U34" s="41">
        <f t="shared" si="23"/>
        <v>0</v>
      </c>
      <c r="V34" s="44">
        <f t="shared" si="24"/>
        <v>364583.33333333331</v>
      </c>
      <c r="W34" s="44">
        <f t="shared" si="25"/>
        <v>364583.33333333331</v>
      </c>
      <c r="X34" s="45">
        <f t="shared" si="32"/>
        <v>52844783.994416565</v>
      </c>
      <c r="Y34" s="44">
        <f t="shared" si="8"/>
        <v>-154130.61998371498</v>
      </c>
      <c r="Z34" s="44">
        <f t="shared" si="9"/>
        <v>154130.61998371498</v>
      </c>
      <c r="AA34" s="46">
        <f t="shared" si="10"/>
        <v>0</v>
      </c>
      <c r="AC34" s="55">
        <f t="shared" si="26"/>
        <v>2527713.5819550049</v>
      </c>
      <c r="AD34" s="56">
        <f t="shared" si="11"/>
        <v>2527713.5819550049</v>
      </c>
      <c r="AE34" s="57" t="str">
        <f t="shared" si="27"/>
        <v>yes</v>
      </c>
      <c r="AF34" s="55">
        <f t="shared" si="28"/>
        <v>718883.43335912446</v>
      </c>
      <c r="AG34" s="56">
        <f t="shared" si="29"/>
        <v>718883.43335912423</v>
      </c>
      <c r="AH34" s="57" t="str">
        <f t="shared" si="30"/>
        <v>yes</v>
      </c>
      <c r="AL34" s="15"/>
      <c r="AQ34" s="15"/>
    </row>
    <row r="35" spans="1:43" s="47" customFormat="1" ht="12" x14ac:dyDescent="0.25">
      <c r="A35" s="51">
        <f t="shared" si="12"/>
        <v>21</v>
      </c>
      <c r="B35" s="44">
        <f t="shared" si="13"/>
        <v>243946606.42688769</v>
      </c>
      <c r="C35" s="44">
        <f t="shared" si="0"/>
        <v>2615714.8533109678</v>
      </c>
      <c r="D35" s="44">
        <f t="shared" si="14"/>
        <v>853813.122494107</v>
      </c>
      <c r="E35" s="52">
        <f t="shared" si="15"/>
        <v>0.105</v>
      </c>
      <c r="F35" s="52">
        <f t="shared" si="1"/>
        <v>9.2016995759167663E-3</v>
      </c>
      <c r="G35" s="44">
        <f t="shared" si="16"/>
        <v>1228250.0469897874</v>
      </c>
      <c r="H35" s="44">
        <f t="shared" si="17"/>
        <v>374436.92449568037</v>
      </c>
      <c r="I35" s="44">
        <f t="shared" si="18"/>
        <v>243572169.50239202</v>
      </c>
      <c r="J35" s="44">
        <f t="shared" si="2"/>
        <v>2241277.9288152875</v>
      </c>
      <c r="K35" s="44">
        <f t="shared" si="19"/>
        <v>142302.18708235116</v>
      </c>
      <c r="L35" s="44">
        <f t="shared" si="3"/>
        <v>3327225.7887227237</v>
      </c>
      <c r="M35" s="44">
        <f t="shared" si="4"/>
        <v>241330891.57357675</v>
      </c>
      <c r="N35" s="53">
        <f t="shared" si="20"/>
        <v>65947691.812487297</v>
      </c>
      <c r="O35" s="41">
        <f t="shared" si="5"/>
        <v>2615714.8533109678</v>
      </c>
      <c r="P35" s="41">
        <f t="shared" si="6"/>
        <v>154580.16762533417</v>
      </c>
      <c r="Q35" s="41">
        <f t="shared" si="7"/>
        <v>192347.43445308798</v>
      </c>
      <c r="R35" s="54">
        <f t="shared" si="21"/>
        <v>2962642.4553893898</v>
      </c>
      <c r="S35" s="45">
        <f t="shared" si="31"/>
        <v>125000000</v>
      </c>
      <c r="T35" s="44">
        <f t="shared" si="22"/>
        <v>0</v>
      </c>
      <c r="U35" s="41">
        <f t="shared" si="23"/>
        <v>0</v>
      </c>
      <c r="V35" s="44">
        <f t="shared" si="24"/>
        <v>364583.33333333331</v>
      </c>
      <c r="W35" s="44">
        <f t="shared" si="25"/>
        <v>364583.33333333331</v>
      </c>
      <c r="X35" s="45">
        <f t="shared" si="32"/>
        <v>52998914.614400283</v>
      </c>
      <c r="Y35" s="44">
        <f t="shared" si="8"/>
        <v>-154580.16762533417</v>
      </c>
      <c r="Z35" s="44">
        <f t="shared" si="9"/>
        <v>154580.16762533417</v>
      </c>
      <c r="AA35" s="46">
        <f t="shared" si="10"/>
        <v>0</v>
      </c>
      <c r="AC35" s="55">
        <f t="shared" si="26"/>
        <v>2615714.8533109678</v>
      </c>
      <c r="AD35" s="56">
        <f t="shared" si="11"/>
        <v>2615714.8533109678</v>
      </c>
      <c r="AE35" s="57" t="str">
        <f t="shared" si="27"/>
        <v>yes</v>
      </c>
      <c r="AF35" s="55">
        <f t="shared" si="28"/>
        <v>711510.93541175581</v>
      </c>
      <c r="AG35" s="56">
        <f t="shared" si="29"/>
        <v>711510.93541175546</v>
      </c>
      <c r="AH35" s="57" t="str">
        <f t="shared" si="30"/>
        <v>yes</v>
      </c>
      <c r="AL35" s="15"/>
      <c r="AQ35" s="15"/>
    </row>
    <row r="36" spans="1:43" s="47" customFormat="1" ht="12" x14ac:dyDescent="0.25">
      <c r="A36" s="51">
        <f t="shared" si="12"/>
        <v>22</v>
      </c>
      <c r="B36" s="44">
        <f t="shared" si="13"/>
        <v>241330891.57357675</v>
      </c>
      <c r="C36" s="44">
        <f t="shared" si="0"/>
        <v>2700950.1029635533</v>
      </c>
      <c r="D36" s="44">
        <f t="shared" si="14"/>
        <v>844658.12050751864</v>
      </c>
      <c r="E36" s="52">
        <f t="shared" si="15"/>
        <v>0.11</v>
      </c>
      <c r="F36" s="52">
        <f t="shared" si="1"/>
        <v>9.6641503918789562E-3</v>
      </c>
      <c r="G36" s="44">
        <f t="shared" si="16"/>
        <v>1216948.0590532823</v>
      </c>
      <c r="H36" s="44">
        <f t="shared" si="17"/>
        <v>372289.93854576361</v>
      </c>
      <c r="I36" s="44">
        <f t="shared" si="18"/>
        <v>240958601.63503098</v>
      </c>
      <c r="J36" s="44">
        <f t="shared" si="2"/>
        <v>2328660.1644177898</v>
      </c>
      <c r="K36" s="44">
        <f t="shared" si="19"/>
        <v>140776.35341791977</v>
      </c>
      <c r="L36" s="44">
        <f t="shared" si="3"/>
        <v>3404831.8700531521</v>
      </c>
      <c r="M36" s="44">
        <f t="shared" si="4"/>
        <v>238629941.47061318</v>
      </c>
      <c r="N36" s="53">
        <f t="shared" si="20"/>
        <v>63177396.791550994</v>
      </c>
      <c r="O36" s="41">
        <f t="shared" si="5"/>
        <v>2700950.1029635533</v>
      </c>
      <c r="P36" s="41">
        <f t="shared" si="6"/>
        <v>155031.02644757475</v>
      </c>
      <c r="Q36" s="41">
        <f t="shared" si="7"/>
        <v>184267.4073086904</v>
      </c>
      <c r="R36" s="54">
        <f t="shared" si="21"/>
        <v>3040248.5367198181</v>
      </c>
      <c r="S36" s="45">
        <f t="shared" si="31"/>
        <v>125000000</v>
      </c>
      <c r="T36" s="44">
        <f t="shared" si="22"/>
        <v>0</v>
      </c>
      <c r="U36" s="41">
        <f t="shared" si="23"/>
        <v>0</v>
      </c>
      <c r="V36" s="44">
        <f t="shared" si="24"/>
        <v>364583.33333333331</v>
      </c>
      <c r="W36" s="44">
        <f t="shared" si="25"/>
        <v>364583.33333333331</v>
      </c>
      <c r="X36" s="45">
        <f t="shared" si="32"/>
        <v>53153494.78202562</v>
      </c>
      <c r="Y36" s="44">
        <f t="shared" si="8"/>
        <v>-155031.02644757475</v>
      </c>
      <c r="Z36" s="44">
        <f t="shared" si="9"/>
        <v>155031.02644757475</v>
      </c>
      <c r="AA36" s="46">
        <f t="shared" si="10"/>
        <v>0</v>
      </c>
      <c r="AC36" s="55">
        <f t="shared" si="26"/>
        <v>2700950.1029635533</v>
      </c>
      <c r="AD36" s="56">
        <f t="shared" si="11"/>
        <v>2700950.1029635533</v>
      </c>
      <c r="AE36" s="57" t="str">
        <f t="shared" si="27"/>
        <v>yes</v>
      </c>
      <c r="AF36" s="55">
        <f t="shared" si="28"/>
        <v>703881.76708959881</v>
      </c>
      <c r="AG36" s="56">
        <f t="shared" si="29"/>
        <v>703881.76708959846</v>
      </c>
      <c r="AH36" s="57" t="str">
        <f t="shared" si="30"/>
        <v>yes</v>
      </c>
      <c r="AL36" s="15"/>
      <c r="AQ36" s="15"/>
    </row>
    <row r="37" spans="1:43" s="47" customFormat="1" ht="12" x14ac:dyDescent="0.25">
      <c r="A37" s="51">
        <f t="shared" si="12"/>
        <v>23</v>
      </c>
      <c r="B37" s="44">
        <f t="shared" si="13"/>
        <v>238629941.47061318</v>
      </c>
      <c r="C37" s="44">
        <f t="shared" si="0"/>
        <v>2783314.9755955022</v>
      </c>
      <c r="D37" s="44">
        <f t="shared" si="14"/>
        <v>835204.79514714621</v>
      </c>
      <c r="E37" s="52">
        <f t="shared" si="15"/>
        <v>0.115</v>
      </c>
      <c r="F37" s="52">
        <f t="shared" si="1"/>
        <v>1.0128988904075986E-2</v>
      </c>
      <c r="G37" s="44">
        <f t="shared" si="16"/>
        <v>1205187.2899914861</v>
      </c>
      <c r="H37" s="44">
        <f t="shared" si="17"/>
        <v>369982.4948443399</v>
      </c>
      <c r="I37" s="44">
        <f t="shared" si="18"/>
        <v>238259958.97576883</v>
      </c>
      <c r="J37" s="44">
        <f t="shared" si="2"/>
        <v>2413332.4807511624</v>
      </c>
      <c r="K37" s="44">
        <f t="shared" si="19"/>
        <v>139200.79919119101</v>
      </c>
      <c r="L37" s="44">
        <f t="shared" si="3"/>
        <v>3479318.9715514574</v>
      </c>
      <c r="M37" s="44">
        <f t="shared" si="4"/>
        <v>235846626.49501768</v>
      </c>
      <c r="N37" s="53">
        <f t="shared" si="20"/>
        <v>60321415.66213987</v>
      </c>
      <c r="O37" s="41">
        <f t="shared" si="5"/>
        <v>2783314.9755955022</v>
      </c>
      <c r="P37" s="41">
        <f t="shared" si="6"/>
        <v>155483.20027471348</v>
      </c>
      <c r="Q37" s="41">
        <f t="shared" si="7"/>
        <v>175937.46234790797</v>
      </c>
      <c r="R37" s="54">
        <f t="shared" si="21"/>
        <v>3114735.6382181235</v>
      </c>
      <c r="S37" s="45">
        <f t="shared" si="31"/>
        <v>125000000</v>
      </c>
      <c r="T37" s="44">
        <f t="shared" si="22"/>
        <v>0</v>
      </c>
      <c r="U37" s="41">
        <f t="shared" si="23"/>
        <v>0</v>
      </c>
      <c r="V37" s="44">
        <f t="shared" si="24"/>
        <v>364583.33333333331</v>
      </c>
      <c r="W37" s="44">
        <f t="shared" si="25"/>
        <v>364583.33333333331</v>
      </c>
      <c r="X37" s="45">
        <f t="shared" si="32"/>
        <v>53308525.808473192</v>
      </c>
      <c r="Y37" s="44">
        <f t="shared" si="8"/>
        <v>-155483.20027471348</v>
      </c>
      <c r="Z37" s="44">
        <f t="shared" si="9"/>
        <v>155483.20027471348</v>
      </c>
      <c r="AA37" s="46">
        <f t="shared" si="10"/>
        <v>0</v>
      </c>
      <c r="AC37" s="55">
        <f t="shared" si="26"/>
        <v>2783314.9755955022</v>
      </c>
      <c r="AD37" s="56">
        <f t="shared" si="11"/>
        <v>2783314.9755955022</v>
      </c>
      <c r="AE37" s="57" t="str">
        <f t="shared" si="27"/>
        <v>yes</v>
      </c>
      <c r="AF37" s="55">
        <f t="shared" si="28"/>
        <v>696003.99595595524</v>
      </c>
      <c r="AG37" s="56">
        <f t="shared" si="29"/>
        <v>696003.99595595477</v>
      </c>
      <c r="AH37" s="57" t="str">
        <f t="shared" si="30"/>
        <v>yes</v>
      </c>
      <c r="AL37" s="15"/>
      <c r="AQ37" s="15"/>
    </row>
    <row r="38" spans="1:43" s="47" customFormat="1" ht="12" x14ac:dyDescent="0.25">
      <c r="A38" s="51">
        <f t="shared" si="12"/>
        <v>24</v>
      </c>
      <c r="B38" s="44">
        <f t="shared" si="13"/>
        <v>235846626.49501768</v>
      </c>
      <c r="C38" s="44">
        <f t="shared" si="0"/>
        <v>2862710.1740150182</v>
      </c>
      <c r="D38" s="44">
        <f t="shared" si="14"/>
        <v>825463.19273256185</v>
      </c>
      <c r="E38" s="52">
        <f t="shared" si="15"/>
        <v>0.12</v>
      </c>
      <c r="F38" s="52">
        <f t="shared" si="1"/>
        <v>1.0596241035318976E-2</v>
      </c>
      <c r="G38" s="44">
        <f t="shared" si="16"/>
        <v>1192979.9613038287</v>
      </c>
      <c r="H38" s="44">
        <f t="shared" si="17"/>
        <v>367516.7685712669</v>
      </c>
      <c r="I38" s="44">
        <f t="shared" si="18"/>
        <v>235479109.72644642</v>
      </c>
      <c r="J38" s="44">
        <f t="shared" si="2"/>
        <v>2495193.4054437513</v>
      </c>
      <c r="K38" s="44">
        <f t="shared" si="19"/>
        <v>137577.19878876032</v>
      </c>
      <c r="L38" s="44">
        <f t="shared" si="3"/>
        <v>3550596.1679588198</v>
      </c>
      <c r="M38" s="44">
        <f t="shared" si="4"/>
        <v>232983916.32100266</v>
      </c>
      <c r="N38" s="53">
        <f t="shared" si="20"/>
        <v>57382617.486269653</v>
      </c>
      <c r="O38" s="41">
        <f t="shared" si="5"/>
        <v>2862710.1740150182</v>
      </c>
      <c r="P38" s="41">
        <f t="shared" si="6"/>
        <v>155936.6929421814</v>
      </c>
      <c r="Q38" s="41">
        <f t="shared" si="7"/>
        <v>167365.9676682865</v>
      </c>
      <c r="R38" s="54">
        <f t="shared" si="21"/>
        <v>3186012.8346254863</v>
      </c>
      <c r="S38" s="45">
        <f t="shared" si="31"/>
        <v>125000000</v>
      </c>
      <c r="T38" s="44">
        <f t="shared" si="22"/>
        <v>0</v>
      </c>
      <c r="U38" s="41">
        <f t="shared" si="23"/>
        <v>0</v>
      </c>
      <c r="V38" s="44">
        <f t="shared" si="24"/>
        <v>364583.33333333331</v>
      </c>
      <c r="W38" s="44">
        <f t="shared" si="25"/>
        <v>364583.33333333331</v>
      </c>
      <c r="X38" s="45">
        <f t="shared" si="32"/>
        <v>53464009.008747905</v>
      </c>
      <c r="Y38" s="44">
        <f t="shared" si="8"/>
        <v>-155936.6929421814</v>
      </c>
      <c r="Z38" s="44">
        <f t="shared" si="9"/>
        <v>155936.6929421814</v>
      </c>
      <c r="AA38" s="46">
        <f t="shared" si="10"/>
        <v>0</v>
      </c>
      <c r="AC38" s="55">
        <f t="shared" si="26"/>
        <v>2862710.1740150182</v>
      </c>
      <c r="AD38" s="56">
        <f t="shared" si="11"/>
        <v>2862710.1740150182</v>
      </c>
      <c r="AE38" s="57" t="str">
        <f t="shared" si="27"/>
        <v>yes</v>
      </c>
      <c r="AF38" s="55">
        <f t="shared" si="28"/>
        <v>687885.9939438015</v>
      </c>
      <c r="AG38" s="56">
        <f t="shared" si="29"/>
        <v>687885.99394380127</v>
      </c>
      <c r="AH38" s="57" t="str">
        <f t="shared" si="30"/>
        <v>yes</v>
      </c>
      <c r="AL38" s="15"/>
      <c r="AQ38" s="15"/>
    </row>
    <row r="39" spans="1:43" s="47" customFormat="1" ht="12" x14ac:dyDescent="0.25">
      <c r="A39" s="51">
        <f t="shared" si="12"/>
        <v>25</v>
      </c>
      <c r="B39" s="44">
        <f t="shared" si="13"/>
        <v>232983916.32100266</v>
      </c>
      <c r="C39" s="44">
        <f t="shared" si="0"/>
        <v>2939041.6861192915</v>
      </c>
      <c r="D39" s="44">
        <f t="shared" si="14"/>
        <v>815443.70712350926</v>
      </c>
      <c r="E39" s="52">
        <f t="shared" si="15"/>
        <v>0.125</v>
      </c>
      <c r="F39" s="52">
        <f t="shared" si="1"/>
        <v>1.1065933139137285E-2</v>
      </c>
      <c r="G39" s="44">
        <f t="shared" si="16"/>
        <v>1180338.858083548</v>
      </c>
      <c r="H39" s="44">
        <f t="shared" si="17"/>
        <v>364895.15096003877</v>
      </c>
      <c r="I39" s="44">
        <f t="shared" si="18"/>
        <v>232619021.17004263</v>
      </c>
      <c r="J39" s="44">
        <f t="shared" si="2"/>
        <v>2574146.5351592526</v>
      </c>
      <c r="K39" s="44">
        <f t="shared" si="19"/>
        <v>135907.28452058489</v>
      </c>
      <c r="L39" s="44">
        <f t="shared" si="3"/>
        <v>3618578.1087222155</v>
      </c>
      <c r="M39" s="44">
        <f t="shared" si="4"/>
        <v>230044874.63488337</v>
      </c>
      <c r="N39" s="53">
        <f t="shared" si="20"/>
        <v>54363970.619312458</v>
      </c>
      <c r="O39" s="41">
        <f t="shared" si="5"/>
        <v>2939041.6861192915</v>
      </c>
      <c r="P39" s="41">
        <f t="shared" si="6"/>
        <v>156391.50829659609</v>
      </c>
      <c r="Q39" s="41">
        <f t="shared" si="7"/>
        <v>158561.58097299468</v>
      </c>
      <c r="R39" s="54">
        <f t="shared" si="21"/>
        <v>3253994.775388882</v>
      </c>
      <c r="S39" s="45">
        <f t="shared" si="31"/>
        <v>125000000</v>
      </c>
      <c r="T39" s="44">
        <f t="shared" si="22"/>
        <v>0</v>
      </c>
      <c r="U39" s="41">
        <f t="shared" si="23"/>
        <v>0</v>
      </c>
      <c r="V39" s="44">
        <f t="shared" si="24"/>
        <v>364583.33333333331</v>
      </c>
      <c r="W39" s="44">
        <f t="shared" si="25"/>
        <v>364583.33333333331</v>
      </c>
      <c r="X39" s="45">
        <f t="shared" si="32"/>
        <v>53619945.701690085</v>
      </c>
      <c r="Y39" s="44">
        <f t="shared" si="8"/>
        <v>-156391.50829659609</v>
      </c>
      <c r="Z39" s="44">
        <f t="shared" si="9"/>
        <v>156391.50829659609</v>
      </c>
      <c r="AA39" s="46">
        <f t="shared" si="10"/>
        <v>0</v>
      </c>
      <c r="AC39" s="55">
        <f t="shared" si="26"/>
        <v>2939041.6861192915</v>
      </c>
      <c r="AD39" s="56">
        <f t="shared" si="11"/>
        <v>2939041.6861192915</v>
      </c>
      <c r="AE39" s="57" t="str">
        <f t="shared" si="27"/>
        <v>yes</v>
      </c>
      <c r="AF39" s="55">
        <f t="shared" si="28"/>
        <v>679536.4226029244</v>
      </c>
      <c r="AG39" s="56">
        <f t="shared" si="29"/>
        <v>679536.42260292405</v>
      </c>
      <c r="AH39" s="57" t="str">
        <f t="shared" si="30"/>
        <v>yes</v>
      </c>
      <c r="AL39" s="15"/>
      <c r="AQ39" s="15"/>
    </row>
    <row r="40" spans="1:43" s="47" customFormat="1" ht="12" x14ac:dyDescent="0.25">
      <c r="A40" s="51">
        <f t="shared" si="12"/>
        <v>26</v>
      </c>
      <c r="B40" s="44">
        <f t="shared" si="13"/>
        <v>230044874.63488337</v>
      </c>
      <c r="C40" s="44">
        <f t="shared" si="0"/>
        <v>3012220.999098191</v>
      </c>
      <c r="D40" s="44">
        <f t="shared" si="14"/>
        <v>805157.06122209178</v>
      </c>
      <c r="E40" s="52">
        <f t="shared" si="15"/>
        <v>0.13</v>
      </c>
      <c r="F40" s="52">
        <f t="shared" si="1"/>
        <v>1.1538092009444334E-2</v>
      </c>
      <c r="G40" s="44">
        <f t="shared" si="16"/>
        <v>1167277.3071984698</v>
      </c>
      <c r="H40" s="44">
        <f t="shared" si="17"/>
        <v>362120.24597637798</v>
      </c>
      <c r="I40" s="44">
        <f t="shared" si="18"/>
        <v>229682754.38890699</v>
      </c>
      <c r="J40" s="44">
        <f t="shared" si="2"/>
        <v>2650100.7531218133</v>
      </c>
      <c r="K40" s="44">
        <f t="shared" si="19"/>
        <v>134192.84353701529</v>
      </c>
      <c r="L40" s="44">
        <f t="shared" si="3"/>
        <v>3683185.2167832679</v>
      </c>
      <c r="M40" s="44">
        <f t="shared" si="4"/>
        <v>227032653.63578516</v>
      </c>
      <c r="N40" s="53">
        <f t="shared" si="20"/>
        <v>51268537.424896576</v>
      </c>
      <c r="O40" s="41">
        <f t="shared" si="5"/>
        <v>3012220.999098191</v>
      </c>
      <c r="P40" s="41">
        <f t="shared" si="6"/>
        <v>156847.6501957945</v>
      </c>
      <c r="Q40" s="41">
        <f t="shared" si="7"/>
        <v>149533.23415594836</v>
      </c>
      <c r="R40" s="54">
        <f t="shared" si="21"/>
        <v>3318601.883449934</v>
      </c>
      <c r="S40" s="45">
        <f t="shared" si="31"/>
        <v>125000000</v>
      </c>
      <c r="T40" s="44">
        <f t="shared" si="22"/>
        <v>0</v>
      </c>
      <c r="U40" s="41">
        <f t="shared" si="23"/>
        <v>0</v>
      </c>
      <c r="V40" s="44">
        <f t="shared" si="24"/>
        <v>364583.33333333331</v>
      </c>
      <c r="W40" s="44">
        <f t="shared" si="25"/>
        <v>364583.33333333331</v>
      </c>
      <c r="X40" s="45">
        <f t="shared" si="32"/>
        <v>53776337.209986679</v>
      </c>
      <c r="Y40" s="44">
        <f t="shared" si="8"/>
        <v>-156847.6501957945</v>
      </c>
      <c r="Z40" s="44">
        <f t="shared" si="9"/>
        <v>156847.6501957945</v>
      </c>
      <c r="AA40" s="46">
        <f t="shared" si="10"/>
        <v>0</v>
      </c>
      <c r="AC40" s="55">
        <f t="shared" si="26"/>
        <v>3012220.999098191</v>
      </c>
      <c r="AD40" s="56">
        <f t="shared" si="11"/>
        <v>3012220.999098191</v>
      </c>
      <c r="AE40" s="57" t="str">
        <f t="shared" si="27"/>
        <v>yes</v>
      </c>
      <c r="AF40" s="55">
        <f t="shared" si="28"/>
        <v>670964.21768507652</v>
      </c>
      <c r="AG40" s="56">
        <f t="shared" si="29"/>
        <v>670964.21768507618</v>
      </c>
      <c r="AH40" s="57" t="str">
        <f t="shared" si="30"/>
        <v>yes</v>
      </c>
      <c r="AL40" s="15"/>
      <c r="AQ40" s="15"/>
    </row>
    <row r="41" spans="1:43" s="47" customFormat="1" ht="12" x14ac:dyDescent="0.25">
      <c r="A41" s="51">
        <f t="shared" si="12"/>
        <v>27</v>
      </c>
      <c r="B41" s="44">
        <f t="shared" si="13"/>
        <v>227032653.63578516</v>
      </c>
      <c r="C41" s="44">
        <f t="shared" si="0"/>
        <v>3082165.3001396037</v>
      </c>
      <c r="D41" s="44">
        <f t="shared" si="14"/>
        <v>794614.28772524802</v>
      </c>
      <c r="E41" s="52">
        <f t="shared" si="15"/>
        <v>0.13500000000000001</v>
      </c>
      <c r="F41" s="52">
        <f t="shared" si="1"/>
        <v>1.2012744890476657E-2</v>
      </c>
      <c r="G41" s="44">
        <f t="shared" si="16"/>
        <v>1153809.1542274773</v>
      </c>
      <c r="H41" s="44">
        <f t="shared" si="17"/>
        <v>359194.86650222924</v>
      </c>
      <c r="I41" s="44">
        <f t="shared" si="18"/>
        <v>226673458.76928294</v>
      </c>
      <c r="J41" s="44">
        <f t="shared" si="2"/>
        <v>2722970.4336373745</v>
      </c>
      <c r="K41" s="44">
        <f t="shared" si="19"/>
        <v>132435.7146208747</v>
      </c>
      <c r="L41" s="44">
        <f t="shared" si="3"/>
        <v>3744343.8732439769</v>
      </c>
      <c r="M41" s="44">
        <f t="shared" si="4"/>
        <v>223950488.33564556</v>
      </c>
      <c r="N41" s="53">
        <f t="shared" si="20"/>
        <v>48099468.775602594</v>
      </c>
      <c r="O41" s="41">
        <f t="shared" si="5"/>
        <v>3082165.3001396037</v>
      </c>
      <c r="P41" s="41">
        <f t="shared" si="6"/>
        <v>157305.12250886555</v>
      </c>
      <c r="Q41" s="41">
        <f t="shared" si="7"/>
        <v>140290.11726217423</v>
      </c>
      <c r="R41" s="54">
        <f t="shared" si="21"/>
        <v>3379760.5399106434</v>
      </c>
      <c r="S41" s="45">
        <f t="shared" si="31"/>
        <v>125000000</v>
      </c>
      <c r="T41" s="44">
        <f t="shared" si="22"/>
        <v>0</v>
      </c>
      <c r="U41" s="41">
        <f t="shared" si="23"/>
        <v>0</v>
      </c>
      <c r="V41" s="44">
        <f t="shared" si="24"/>
        <v>364583.33333333331</v>
      </c>
      <c r="W41" s="44">
        <f t="shared" si="25"/>
        <v>364583.33333333331</v>
      </c>
      <c r="X41" s="45">
        <f t="shared" si="32"/>
        <v>53933184.860182472</v>
      </c>
      <c r="Y41" s="44">
        <f t="shared" si="8"/>
        <v>-157305.12250886555</v>
      </c>
      <c r="Z41" s="44">
        <f t="shared" si="9"/>
        <v>157305.12250886555</v>
      </c>
      <c r="AA41" s="46">
        <f t="shared" si="10"/>
        <v>0</v>
      </c>
      <c r="AC41" s="55">
        <f t="shared" si="26"/>
        <v>3082165.3001396037</v>
      </c>
      <c r="AD41" s="56">
        <f t="shared" si="11"/>
        <v>3082165.3001396041</v>
      </c>
      <c r="AE41" s="57" t="str">
        <f t="shared" si="27"/>
        <v>yes</v>
      </c>
      <c r="AF41" s="55">
        <f t="shared" si="28"/>
        <v>662178.5731043733</v>
      </c>
      <c r="AG41" s="56">
        <f t="shared" si="29"/>
        <v>662178.57310437306</v>
      </c>
      <c r="AH41" s="57" t="str">
        <f t="shared" si="30"/>
        <v>yes</v>
      </c>
      <c r="AL41" s="15"/>
      <c r="AQ41" s="15"/>
    </row>
    <row r="42" spans="1:43" s="47" customFormat="1" ht="12" x14ac:dyDescent="0.25">
      <c r="A42" s="51">
        <f t="shared" si="12"/>
        <v>28</v>
      </c>
      <c r="B42" s="44">
        <f t="shared" si="13"/>
        <v>223950488.33564556</v>
      </c>
      <c r="C42" s="44">
        <f t="shared" si="0"/>
        <v>3148797.6629382409</v>
      </c>
      <c r="D42" s="44">
        <f t="shared" si="14"/>
        <v>783826.70917475957</v>
      </c>
      <c r="E42" s="52">
        <f t="shared" si="15"/>
        <v>0.14000000000000001</v>
      </c>
      <c r="F42" s="52">
        <f t="shared" si="1"/>
        <v>1.2489919487016277E-2</v>
      </c>
      <c r="G42" s="44">
        <f t="shared" si="16"/>
        <v>1139948.7392054459</v>
      </c>
      <c r="H42" s="44">
        <f t="shared" si="17"/>
        <v>356122.03003068629</v>
      </c>
      <c r="I42" s="44">
        <f t="shared" si="18"/>
        <v>223594366.30561486</v>
      </c>
      <c r="J42" s="44">
        <f t="shared" si="2"/>
        <v>2792675.6329075545</v>
      </c>
      <c r="K42" s="44">
        <f t="shared" si="19"/>
        <v>130637.78486245991</v>
      </c>
      <c r="L42" s="44">
        <f t="shared" si="3"/>
        <v>3801986.5872505405</v>
      </c>
      <c r="M42" s="44">
        <f t="shared" si="4"/>
        <v>220801690.67270732</v>
      </c>
      <c r="N42" s="53">
        <f t="shared" si="20"/>
        <v>44859998.352954119</v>
      </c>
      <c r="O42" s="41">
        <f t="shared" si="5"/>
        <v>3148797.6629382409</v>
      </c>
      <c r="P42" s="41">
        <f t="shared" si="6"/>
        <v>157763.92911618311</v>
      </c>
      <c r="Q42" s="41">
        <f t="shared" si="7"/>
        <v>130841.66186278286</v>
      </c>
      <c r="R42" s="54">
        <f t="shared" si="21"/>
        <v>3437403.2539172065</v>
      </c>
      <c r="S42" s="45">
        <f t="shared" si="31"/>
        <v>125000000</v>
      </c>
      <c r="T42" s="44">
        <f t="shared" si="22"/>
        <v>0</v>
      </c>
      <c r="U42" s="41">
        <f t="shared" si="23"/>
        <v>0</v>
      </c>
      <c r="V42" s="44">
        <f t="shared" si="24"/>
        <v>364583.33333333331</v>
      </c>
      <c r="W42" s="44">
        <f t="shared" si="25"/>
        <v>364583.33333333331</v>
      </c>
      <c r="X42" s="45">
        <f t="shared" si="32"/>
        <v>54090489.98269134</v>
      </c>
      <c r="Y42" s="44">
        <f t="shared" si="8"/>
        <v>-157763.92911618311</v>
      </c>
      <c r="Z42" s="44">
        <f t="shared" si="9"/>
        <v>157763.92911618311</v>
      </c>
      <c r="AA42" s="46">
        <f t="shared" si="10"/>
        <v>0</v>
      </c>
      <c r="AC42" s="55">
        <f t="shared" si="26"/>
        <v>3148797.6629382409</v>
      </c>
      <c r="AD42" s="56">
        <f t="shared" si="11"/>
        <v>3148797.6629382409</v>
      </c>
      <c r="AE42" s="57" t="str">
        <f t="shared" si="27"/>
        <v>yes</v>
      </c>
      <c r="AF42" s="55">
        <f t="shared" si="28"/>
        <v>653188.9243122997</v>
      </c>
      <c r="AG42" s="56">
        <f t="shared" si="29"/>
        <v>653188.92431229935</v>
      </c>
      <c r="AH42" s="57" t="str">
        <f t="shared" si="30"/>
        <v>yes</v>
      </c>
      <c r="AL42" s="15"/>
      <c r="AQ42" s="15"/>
    </row>
    <row r="43" spans="1:43" s="47" customFormat="1" ht="12" x14ac:dyDescent="0.25">
      <c r="A43" s="51">
        <f t="shared" si="12"/>
        <v>29</v>
      </c>
      <c r="B43" s="44">
        <f t="shared" si="13"/>
        <v>220801690.67270732</v>
      </c>
      <c r="C43" s="44">
        <f t="shared" si="0"/>
        <v>3212047.2193525555</v>
      </c>
      <c r="D43" s="44">
        <f t="shared" si="14"/>
        <v>772805.91735447571</v>
      </c>
      <c r="E43" s="52">
        <f t="shared" si="15"/>
        <v>0.14499999999999999</v>
      </c>
      <c r="F43" s="52">
        <f t="shared" si="1"/>
        <v>1.2969643974906186E-2</v>
      </c>
      <c r="G43" s="44">
        <f t="shared" si="16"/>
        <v>1125710.8712334442</v>
      </c>
      <c r="H43" s="44">
        <f t="shared" si="17"/>
        <v>352904.95387896849</v>
      </c>
      <c r="I43" s="44">
        <f t="shared" si="18"/>
        <v>220448785.71882835</v>
      </c>
      <c r="J43" s="44">
        <f t="shared" si="2"/>
        <v>2859142.265473587</v>
      </c>
      <c r="K43" s="44">
        <f t="shared" si="19"/>
        <v>128800.98622574593</v>
      </c>
      <c r="L43" s="44">
        <f t="shared" si="3"/>
        <v>3856052.1504812851</v>
      </c>
      <c r="M43" s="44">
        <f t="shared" si="4"/>
        <v>217589643.45335478</v>
      </c>
      <c r="N43" s="53">
        <f t="shared" si="20"/>
        <v>41553436.7608997</v>
      </c>
      <c r="O43" s="41">
        <f t="shared" si="5"/>
        <v>3212047.2193525555</v>
      </c>
      <c r="P43" s="41">
        <f t="shared" si="6"/>
        <v>158224.07390943862</v>
      </c>
      <c r="Q43" s="41">
        <f t="shared" si="7"/>
        <v>121197.52388595747</v>
      </c>
      <c r="R43" s="54">
        <f t="shared" si="21"/>
        <v>3491468.8171479516</v>
      </c>
      <c r="S43" s="45">
        <f t="shared" si="31"/>
        <v>125000000</v>
      </c>
      <c r="T43" s="44">
        <f t="shared" si="22"/>
        <v>0</v>
      </c>
      <c r="U43" s="41">
        <f t="shared" si="23"/>
        <v>0</v>
      </c>
      <c r="V43" s="44">
        <f t="shared" si="24"/>
        <v>364583.33333333331</v>
      </c>
      <c r="W43" s="44">
        <f t="shared" si="25"/>
        <v>364583.33333333331</v>
      </c>
      <c r="X43" s="45">
        <f t="shared" si="32"/>
        <v>54248253.911807522</v>
      </c>
      <c r="Y43" s="44">
        <f t="shared" si="8"/>
        <v>-158224.07390943862</v>
      </c>
      <c r="Z43" s="44">
        <f t="shared" si="9"/>
        <v>158224.07390943862</v>
      </c>
      <c r="AA43" s="46">
        <f t="shared" si="10"/>
        <v>0</v>
      </c>
      <c r="AC43" s="55">
        <f t="shared" si="26"/>
        <v>3212047.2193525555</v>
      </c>
      <c r="AD43" s="56">
        <f t="shared" si="11"/>
        <v>3212047.2193525555</v>
      </c>
      <c r="AE43" s="57" t="str">
        <f t="shared" si="27"/>
        <v>yes</v>
      </c>
      <c r="AF43" s="55">
        <f t="shared" si="28"/>
        <v>644004.93112872983</v>
      </c>
      <c r="AG43" s="56">
        <f t="shared" si="29"/>
        <v>644004.93112872937</v>
      </c>
      <c r="AH43" s="57" t="str">
        <f t="shared" si="30"/>
        <v>yes</v>
      </c>
      <c r="AL43" s="15"/>
      <c r="AQ43" s="15"/>
    </row>
    <row r="44" spans="1:43" s="47" customFormat="1" ht="12" x14ac:dyDescent="0.25">
      <c r="A44" s="51">
        <f t="shared" si="12"/>
        <v>30</v>
      </c>
      <c r="B44" s="44">
        <f t="shared" si="13"/>
        <v>217589643.45335478</v>
      </c>
      <c r="C44" s="44">
        <f t="shared" si="0"/>
        <v>3271849.3156003137</v>
      </c>
      <c r="D44" s="44">
        <f t="shared" si="14"/>
        <v>761563.75208674173</v>
      </c>
      <c r="E44" s="52">
        <f t="shared" si="15"/>
        <v>0.15</v>
      </c>
      <c r="F44" s="52">
        <f t="shared" si="1"/>
        <v>1.3451947011868914E-2</v>
      </c>
      <c r="G44" s="44">
        <f t="shared" si="16"/>
        <v>1111110.8020148652</v>
      </c>
      <c r="H44" s="44">
        <f t="shared" si="17"/>
        <v>349547.04992812348</v>
      </c>
      <c r="I44" s="44">
        <f t="shared" si="18"/>
        <v>217240096.40342665</v>
      </c>
      <c r="J44" s="44">
        <f t="shared" si="2"/>
        <v>2922302.2656721901</v>
      </c>
      <c r="K44" s="44">
        <f t="shared" si="19"/>
        <v>126927.29201445695</v>
      </c>
      <c r="L44" s="44">
        <f t="shared" si="3"/>
        <v>3906485.7756725983</v>
      </c>
      <c r="M44" s="44">
        <f t="shared" si="4"/>
        <v>214317794.13775447</v>
      </c>
      <c r="N44" s="53">
        <f t="shared" si="20"/>
        <v>38183165.467637703</v>
      </c>
      <c r="O44" s="41">
        <f t="shared" si="5"/>
        <v>3271849.3156003137</v>
      </c>
      <c r="P44" s="41">
        <f t="shared" si="6"/>
        <v>158685.56079167448</v>
      </c>
      <c r="Q44" s="41">
        <f t="shared" si="7"/>
        <v>111367.56594727664</v>
      </c>
      <c r="R44" s="54">
        <f t="shared" si="21"/>
        <v>3541902.4423392648</v>
      </c>
      <c r="S44" s="45">
        <f t="shared" si="31"/>
        <v>125000000</v>
      </c>
      <c r="T44" s="44">
        <f t="shared" si="22"/>
        <v>0</v>
      </c>
      <c r="U44" s="41">
        <f t="shared" si="23"/>
        <v>0</v>
      </c>
      <c r="V44" s="44">
        <f t="shared" si="24"/>
        <v>364583.33333333331</v>
      </c>
      <c r="W44" s="44">
        <f t="shared" si="25"/>
        <v>364583.33333333331</v>
      </c>
      <c r="X44" s="45">
        <f t="shared" si="32"/>
        <v>54406477.985716961</v>
      </c>
      <c r="Y44" s="44">
        <f t="shared" si="8"/>
        <v>-158685.56079167448</v>
      </c>
      <c r="Z44" s="44">
        <f t="shared" si="9"/>
        <v>158685.56079167448</v>
      </c>
      <c r="AA44" s="46">
        <f t="shared" si="10"/>
        <v>0</v>
      </c>
      <c r="AC44" s="55">
        <f t="shared" si="26"/>
        <v>3271849.3156003137</v>
      </c>
      <c r="AD44" s="56">
        <f t="shared" si="11"/>
        <v>3271849.3156003137</v>
      </c>
      <c r="AE44" s="57" t="str">
        <f t="shared" si="27"/>
        <v>yes</v>
      </c>
      <c r="AF44" s="55">
        <f t="shared" si="28"/>
        <v>634636.4600722848</v>
      </c>
      <c r="AG44" s="56">
        <f t="shared" si="29"/>
        <v>634636.46007228445</v>
      </c>
      <c r="AH44" s="57" t="str">
        <f t="shared" si="30"/>
        <v>yes</v>
      </c>
      <c r="AL44" s="15"/>
      <c r="AQ44" s="15"/>
    </row>
    <row r="45" spans="1:43" s="47" customFormat="1" ht="12" x14ac:dyDescent="0.25">
      <c r="A45" s="51">
        <f t="shared" si="12"/>
        <v>31</v>
      </c>
      <c r="B45" s="44">
        <f t="shared" si="13"/>
        <v>214317794.13775447</v>
      </c>
      <c r="C45" s="44">
        <f t="shared" si="0"/>
        <v>3224388.4572650138</v>
      </c>
      <c r="D45" s="44">
        <f t="shared" si="14"/>
        <v>750112.27948214067</v>
      </c>
      <c r="E45" s="52">
        <f t="shared" ref="E45:E108" si="33">E44</f>
        <v>0.15</v>
      </c>
      <c r="F45" s="52">
        <f t="shared" si="1"/>
        <v>1.3451947011868914E-2</v>
      </c>
      <c r="G45" s="44">
        <f t="shared" si="16"/>
        <v>1096164.1983818461</v>
      </c>
      <c r="H45" s="44">
        <f t="shared" si="17"/>
        <v>346051.9188997054</v>
      </c>
      <c r="I45" s="44">
        <f t="shared" si="18"/>
        <v>213971742.21885476</v>
      </c>
      <c r="J45" s="44">
        <f t="shared" si="2"/>
        <v>2878336.5383653087</v>
      </c>
      <c r="K45" s="44">
        <f t="shared" si="19"/>
        <v>125018.71324702345</v>
      </c>
      <c r="L45" s="44">
        <f t="shared" si="3"/>
        <v>3849482.0235001314</v>
      </c>
      <c r="M45" s="44">
        <f t="shared" si="4"/>
        <v>211093405.68048945</v>
      </c>
      <c r="N45" s="53">
        <f t="shared" si="20"/>
        <v>34752630.591245718</v>
      </c>
      <c r="O45" s="41">
        <f t="shared" si="5"/>
        <v>3224388.4572650138</v>
      </c>
      <c r="P45" s="41">
        <f t="shared" si="6"/>
        <v>159148.39367731687</v>
      </c>
      <c r="Q45" s="41">
        <f t="shared" si="7"/>
        <v>101361.83922446669</v>
      </c>
      <c r="R45" s="54">
        <f t="shared" si="21"/>
        <v>3484898.6901667975</v>
      </c>
      <c r="S45" s="45">
        <f t="shared" si="31"/>
        <v>125000000</v>
      </c>
      <c r="T45" s="44">
        <f t="shared" si="22"/>
        <v>0</v>
      </c>
      <c r="U45" s="41">
        <f t="shared" si="23"/>
        <v>0</v>
      </c>
      <c r="V45" s="44">
        <f t="shared" si="24"/>
        <v>364583.33333333331</v>
      </c>
      <c r="W45" s="44">
        <f t="shared" si="25"/>
        <v>364583.33333333331</v>
      </c>
      <c r="X45" s="45">
        <f t="shared" si="32"/>
        <v>54565163.546508633</v>
      </c>
      <c r="Y45" s="44">
        <f t="shared" si="8"/>
        <v>-159148.39367731687</v>
      </c>
      <c r="Z45" s="44">
        <f t="shared" si="9"/>
        <v>159148.39367731687</v>
      </c>
      <c r="AA45" s="46">
        <f t="shared" si="10"/>
        <v>0</v>
      </c>
      <c r="AC45" s="55">
        <f t="shared" si="26"/>
        <v>3224388.4572650138</v>
      </c>
      <c r="AD45" s="56">
        <f t="shared" si="11"/>
        <v>3224388.4572650138</v>
      </c>
      <c r="AE45" s="57" t="str">
        <f t="shared" si="27"/>
        <v>yes</v>
      </c>
      <c r="AF45" s="55">
        <f t="shared" si="28"/>
        <v>625093.56623511727</v>
      </c>
      <c r="AG45" s="56">
        <f t="shared" si="29"/>
        <v>625093.56623511692</v>
      </c>
      <c r="AH45" s="57" t="str">
        <f t="shared" si="30"/>
        <v>yes</v>
      </c>
      <c r="AL45" s="15"/>
      <c r="AQ45" s="15"/>
    </row>
    <row r="46" spans="1:43" s="47" customFormat="1" ht="12" x14ac:dyDescent="0.25">
      <c r="A46" s="51">
        <f t="shared" si="12"/>
        <v>32</v>
      </c>
      <c r="B46" s="44">
        <f t="shared" si="13"/>
        <v>211093405.68048945</v>
      </c>
      <c r="C46" s="44">
        <f t="shared" si="0"/>
        <v>3177600.5176795721</v>
      </c>
      <c r="D46" s="44">
        <f t="shared" si="14"/>
        <v>738826.91988171311</v>
      </c>
      <c r="E46" s="52">
        <f t="shared" si="33"/>
        <v>0.15</v>
      </c>
      <c r="F46" s="52">
        <f t="shared" si="1"/>
        <v>1.3451947011868914E-2</v>
      </c>
      <c r="G46" s="44">
        <f t="shared" si="16"/>
        <v>1081418.6556689057</v>
      </c>
      <c r="H46" s="44">
        <f t="shared" si="17"/>
        <v>342591.73578719259</v>
      </c>
      <c r="I46" s="44">
        <f t="shared" si="18"/>
        <v>210750813.94470227</v>
      </c>
      <c r="J46" s="44">
        <f t="shared" si="2"/>
        <v>2835008.7818923793</v>
      </c>
      <c r="K46" s="44">
        <f t="shared" si="19"/>
        <v>123137.81998028552</v>
      </c>
      <c r="L46" s="44">
        <f t="shared" si="3"/>
        <v>3793289.6175809992</v>
      </c>
      <c r="M46" s="44">
        <f t="shared" si="4"/>
        <v>207915805.16280988</v>
      </c>
      <c r="N46" s="53">
        <f t="shared" si="20"/>
        <v>31369093.74030339</v>
      </c>
      <c r="O46" s="41">
        <f t="shared" si="5"/>
        <v>3177600.5176795721</v>
      </c>
      <c r="P46" s="41">
        <f t="shared" si="6"/>
        <v>159612.57649220902</v>
      </c>
      <c r="Q46" s="41">
        <f t="shared" si="7"/>
        <v>91493.190075884908</v>
      </c>
      <c r="R46" s="54">
        <f t="shared" si="21"/>
        <v>3428706.2842476661</v>
      </c>
      <c r="S46" s="45">
        <f t="shared" si="31"/>
        <v>125000000</v>
      </c>
      <c r="T46" s="44">
        <f t="shared" si="22"/>
        <v>0</v>
      </c>
      <c r="U46" s="41">
        <f t="shared" si="23"/>
        <v>0</v>
      </c>
      <c r="V46" s="44">
        <f t="shared" si="24"/>
        <v>364583.33333333331</v>
      </c>
      <c r="W46" s="44">
        <f t="shared" si="25"/>
        <v>364583.33333333331</v>
      </c>
      <c r="X46" s="45">
        <f t="shared" si="32"/>
        <v>54724311.940185949</v>
      </c>
      <c r="Y46" s="44">
        <f t="shared" si="8"/>
        <v>-159612.57649220902</v>
      </c>
      <c r="Z46" s="44">
        <f t="shared" si="9"/>
        <v>159612.57649220902</v>
      </c>
      <c r="AA46" s="46">
        <f t="shared" si="10"/>
        <v>0</v>
      </c>
      <c r="AC46" s="55">
        <f t="shared" si="26"/>
        <v>3177600.5176795721</v>
      </c>
      <c r="AD46" s="56">
        <f t="shared" si="11"/>
        <v>3177600.5176795721</v>
      </c>
      <c r="AE46" s="57" t="str">
        <f t="shared" si="27"/>
        <v>yes</v>
      </c>
      <c r="AF46" s="55">
        <f t="shared" si="28"/>
        <v>615689.09990142763</v>
      </c>
      <c r="AG46" s="56">
        <f t="shared" si="29"/>
        <v>615689.09990142728</v>
      </c>
      <c r="AH46" s="57" t="str">
        <f t="shared" si="30"/>
        <v>yes</v>
      </c>
      <c r="AL46" s="15"/>
      <c r="AQ46" s="15"/>
    </row>
    <row r="47" spans="1:43" s="47" customFormat="1" ht="12" x14ac:dyDescent="0.25">
      <c r="A47" s="51">
        <f t="shared" si="12"/>
        <v>33</v>
      </c>
      <c r="B47" s="44">
        <f t="shared" si="13"/>
        <v>207915805.16280988</v>
      </c>
      <c r="C47" s="44">
        <f t="shared" si="0"/>
        <v>3131476.1000321191</v>
      </c>
      <c r="D47" s="44">
        <f t="shared" si="14"/>
        <v>727705.31806983461</v>
      </c>
      <c r="E47" s="52">
        <f t="shared" si="33"/>
        <v>0.15</v>
      </c>
      <c r="F47" s="52">
        <f t="shared" si="1"/>
        <v>1.3451947011868914E-2</v>
      </c>
      <c r="G47" s="44">
        <f t="shared" si="16"/>
        <v>1066871.469215201</v>
      </c>
      <c r="H47" s="44">
        <f t="shared" si="17"/>
        <v>339166.15114536637</v>
      </c>
      <c r="I47" s="44">
        <f t="shared" si="18"/>
        <v>207576639.01166451</v>
      </c>
      <c r="J47" s="44">
        <f t="shared" si="2"/>
        <v>2792309.9488867526</v>
      </c>
      <c r="K47" s="44">
        <f t="shared" si="19"/>
        <v>121284.21967830577</v>
      </c>
      <c r="L47" s="44">
        <f t="shared" si="3"/>
        <v>3737897.1984236478</v>
      </c>
      <c r="M47" s="44">
        <f t="shared" si="4"/>
        <v>204784329.06277776</v>
      </c>
      <c r="N47" s="53">
        <f t="shared" si="20"/>
        <v>28031880.646131609</v>
      </c>
      <c r="O47" s="41">
        <f t="shared" si="5"/>
        <v>3131476.1000321191</v>
      </c>
      <c r="P47" s="41">
        <f t="shared" si="6"/>
        <v>160078.11317364467</v>
      </c>
      <c r="Q47" s="41">
        <f t="shared" si="7"/>
        <v>81759.651884550534</v>
      </c>
      <c r="R47" s="54">
        <f t="shared" si="21"/>
        <v>3373313.8650903143</v>
      </c>
      <c r="S47" s="45">
        <f t="shared" si="31"/>
        <v>125000000</v>
      </c>
      <c r="T47" s="44">
        <f t="shared" si="22"/>
        <v>0</v>
      </c>
      <c r="U47" s="41">
        <f t="shared" si="23"/>
        <v>0</v>
      </c>
      <c r="V47" s="44">
        <f t="shared" si="24"/>
        <v>364583.33333333331</v>
      </c>
      <c r="W47" s="44">
        <f t="shared" si="25"/>
        <v>364583.33333333331</v>
      </c>
      <c r="X47" s="45">
        <f t="shared" si="32"/>
        <v>54883924.516678162</v>
      </c>
      <c r="Y47" s="44">
        <f t="shared" si="8"/>
        <v>-160078.11317364467</v>
      </c>
      <c r="Z47" s="44">
        <f t="shared" si="9"/>
        <v>160078.11317364467</v>
      </c>
      <c r="AA47" s="46">
        <f t="shared" si="10"/>
        <v>0</v>
      </c>
      <c r="AC47" s="55">
        <f t="shared" si="26"/>
        <v>3131476.1000321191</v>
      </c>
      <c r="AD47" s="56">
        <f t="shared" si="11"/>
        <v>3131476.1000321191</v>
      </c>
      <c r="AE47" s="57" t="str">
        <f t="shared" si="27"/>
        <v>yes</v>
      </c>
      <c r="AF47" s="55">
        <f t="shared" si="28"/>
        <v>606421.09839152882</v>
      </c>
      <c r="AG47" s="56">
        <f t="shared" si="29"/>
        <v>606421.09839152859</v>
      </c>
      <c r="AH47" s="57" t="str">
        <f t="shared" si="30"/>
        <v>yes</v>
      </c>
      <c r="AL47" s="15"/>
      <c r="AQ47" s="15"/>
    </row>
    <row r="48" spans="1:43" s="47" customFormat="1" ht="12" x14ac:dyDescent="0.25">
      <c r="A48" s="51">
        <f t="shared" si="12"/>
        <v>34</v>
      </c>
      <c r="B48" s="44">
        <f t="shared" si="13"/>
        <v>204784329.06277776</v>
      </c>
      <c r="C48" s="44">
        <f t="shared" si="0"/>
        <v>3086005.9373633158</v>
      </c>
      <c r="D48" s="44">
        <f t="shared" si="14"/>
        <v>716745.15171972208</v>
      </c>
      <c r="E48" s="52">
        <f t="shared" si="33"/>
        <v>0.15</v>
      </c>
      <c r="F48" s="52">
        <f t="shared" si="1"/>
        <v>1.3451947011868914E-2</v>
      </c>
      <c r="G48" s="44">
        <f t="shared" si="16"/>
        <v>1052519.9707428431</v>
      </c>
      <c r="H48" s="44">
        <f t="shared" si="17"/>
        <v>335774.81902312103</v>
      </c>
      <c r="I48" s="44">
        <f t="shared" si="18"/>
        <v>204448554.24375463</v>
      </c>
      <c r="J48" s="44">
        <f t="shared" si="2"/>
        <v>2750231.1183401947</v>
      </c>
      <c r="K48" s="44">
        <f t="shared" si="19"/>
        <v>119457.52528662037</v>
      </c>
      <c r="L48" s="44">
        <f t="shared" si="3"/>
        <v>3683293.5637964173</v>
      </c>
      <c r="M48" s="44">
        <f t="shared" si="4"/>
        <v>201698323.12541443</v>
      </c>
      <c r="N48" s="53">
        <f t="shared" si="20"/>
        <v>24740326.432925846</v>
      </c>
      <c r="O48" s="41">
        <f t="shared" si="5"/>
        <v>3086005.9373633158</v>
      </c>
      <c r="P48" s="41">
        <f t="shared" si="6"/>
        <v>160545.0076704011</v>
      </c>
      <c r="Q48" s="41">
        <f t="shared" si="7"/>
        <v>72159.285429367053</v>
      </c>
      <c r="R48" s="54">
        <f t="shared" si="21"/>
        <v>3318710.2304630838</v>
      </c>
      <c r="S48" s="45">
        <f t="shared" si="31"/>
        <v>125000000</v>
      </c>
      <c r="T48" s="44">
        <f t="shared" si="22"/>
        <v>0</v>
      </c>
      <c r="U48" s="41">
        <f t="shared" si="23"/>
        <v>0</v>
      </c>
      <c r="V48" s="44">
        <f t="shared" si="24"/>
        <v>364583.33333333331</v>
      </c>
      <c r="W48" s="44">
        <f t="shared" si="25"/>
        <v>364583.33333333331</v>
      </c>
      <c r="X48" s="45">
        <f t="shared" si="32"/>
        <v>55044002.629851803</v>
      </c>
      <c r="Y48" s="44">
        <f t="shared" si="8"/>
        <v>-160545.0076704011</v>
      </c>
      <c r="Z48" s="44">
        <f t="shared" si="9"/>
        <v>160545.0076704011</v>
      </c>
      <c r="AA48" s="46">
        <f t="shared" si="10"/>
        <v>0</v>
      </c>
      <c r="AC48" s="55">
        <f t="shared" si="26"/>
        <v>3086005.9373633158</v>
      </c>
      <c r="AD48" s="56">
        <f t="shared" si="11"/>
        <v>3086005.9373633158</v>
      </c>
      <c r="AE48" s="57" t="str">
        <f t="shared" si="27"/>
        <v>yes</v>
      </c>
      <c r="AF48" s="55">
        <f t="shared" si="28"/>
        <v>597287.62643310172</v>
      </c>
      <c r="AG48" s="56">
        <f t="shared" si="29"/>
        <v>597287.62643310148</v>
      </c>
      <c r="AH48" s="57" t="str">
        <f t="shared" si="30"/>
        <v>yes</v>
      </c>
      <c r="AL48" s="15"/>
      <c r="AQ48" s="15"/>
    </row>
    <row r="49" spans="1:43" s="47" customFormat="1" ht="12" x14ac:dyDescent="0.25">
      <c r="A49" s="51">
        <f t="shared" si="12"/>
        <v>35</v>
      </c>
      <c r="B49" s="44">
        <f t="shared" si="13"/>
        <v>201698323.12541443</v>
      </c>
      <c r="C49" s="44">
        <f t="shared" si="0"/>
        <v>3041180.8907851102</v>
      </c>
      <c r="D49" s="44">
        <f t="shared" si="14"/>
        <v>705944.13093895058</v>
      </c>
      <c r="E49" s="52">
        <f t="shared" si="33"/>
        <v>0.15</v>
      </c>
      <c r="F49" s="52">
        <f t="shared" si="1"/>
        <v>1.3451947011868914E-2</v>
      </c>
      <c r="G49" s="44">
        <f t="shared" si="16"/>
        <v>1038361.5278674769</v>
      </c>
      <c r="H49" s="44">
        <f t="shared" si="17"/>
        <v>332417.39692852634</v>
      </c>
      <c r="I49" s="44">
        <f t="shared" si="18"/>
        <v>201365905.72848591</v>
      </c>
      <c r="J49" s="44">
        <f t="shared" si="2"/>
        <v>2708763.4938565837</v>
      </c>
      <c r="K49" s="44">
        <f t="shared" si="19"/>
        <v>117657.35515649176</v>
      </c>
      <c r="L49" s="44">
        <f t="shared" si="3"/>
        <v>3629467.6665675687</v>
      </c>
      <c r="M49" s="44">
        <f t="shared" si="4"/>
        <v>198657142.23462933</v>
      </c>
      <c r="N49" s="53">
        <f t="shared" si="20"/>
        <v>21493775.487892129</v>
      </c>
      <c r="O49" s="41">
        <f t="shared" si="5"/>
        <v>3041180.8907851102</v>
      </c>
      <c r="P49" s="41">
        <f t="shared" si="6"/>
        <v>161013.26394277313</v>
      </c>
      <c r="Q49" s="41">
        <f t="shared" si="7"/>
        <v>62690.178506352044</v>
      </c>
      <c r="R49" s="54">
        <f t="shared" si="21"/>
        <v>3264884.3332342352</v>
      </c>
      <c r="S49" s="45">
        <f t="shared" si="31"/>
        <v>125000000</v>
      </c>
      <c r="T49" s="44">
        <f t="shared" si="22"/>
        <v>0</v>
      </c>
      <c r="U49" s="41">
        <f t="shared" si="23"/>
        <v>0</v>
      </c>
      <c r="V49" s="44">
        <f t="shared" si="24"/>
        <v>364583.33333333331</v>
      </c>
      <c r="W49" s="44">
        <f t="shared" si="25"/>
        <v>364583.33333333331</v>
      </c>
      <c r="X49" s="45">
        <f t="shared" si="32"/>
        <v>55204547.637522206</v>
      </c>
      <c r="Y49" s="44">
        <f t="shared" si="8"/>
        <v>-161013.26394277313</v>
      </c>
      <c r="Z49" s="44">
        <f t="shared" si="9"/>
        <v>161013.26394277313</v>
      </c>
      <c r="AA49" s="46">
        <f t="shared" si="10"/>
        <v>0</v>
      </c>
      <c r="AC49" s="55">
        <f t="shared" si="26"/>
        <v>3041180.8907851102</v>
      </c>
      <c r="AD49" s="56">
        <f t="shared" si="11"/>
        <v>3041180.8907851102</v>
      </c>
      <c r="AE49" s="57" t="str">
        <f t="shared" si="27"/>
        <v>yes</v>
      </c>
      <c r="AF49" s="55">
        <f t="shared" si="28"/>
        <v>588286.77578245883</v>
      </c>
      <c r="AG49" s="56">
        <f t="shared" si="29"/>
        <v>588286.77578245848</v>
      </c>
      <c r="AH49" s="57" t="str">
        <f t="shared" si="30"/>
        <v>yes</v>
      </c>
      <c r="AL49" s="15"/>
      <c r="AQ49" s="15"/>
    </row>
    <row r="50" spans="1:43" s="47" customFormat="1" ht="12" x14ac:dyDescent="0.25">
      <c r="A50" s="51">
        <f t="shared" si="12"/>
        <v>36</v>
      </c>
      <c r="B50" s="44">
        <f t="shared" si="13"/>
        <v>198657142.23462933</v>
      </c>
      <c r="C50" s="44">
        <f t="shared" si="0"/>
        <v>2996991.947723805</v>
      </c>
      <c r="D50" s="44">
        <f t="shared" si="14"/>
        <v>695299.99782120273</v>
      </c>
      <c r="E50" s="52">
        <f t="shared" si="33"/>
        <v>0.15</v>
      </c>
      <c r="F50" s="52">
        <f t="shared" si="1"/>
        <v>1.3451947011868914E-2</v>
      </c>
      <c r="G50" s="44">
        <f t="shared" si="16"/>
        <v>1024393.5436154403</v>
      </c>
      <c r="H50" s="44">
        <f t="shared" si="17"/>
        <v>329093.54579423752</v>
      </c>
      <c r="I50" s="44">
        <f t="shared" si="18"/>
        <v>198328048.68883508</v>
      </c>
      <c r="J50" s="44">
        <f t="shared" si="2"/>
        <v>2667898.4019295676</v>
      </c>
      <c r="K50" s="44">
        <f t="shared" si="19"/>
        <v>115883.33297020046</v>
      </c>
      <c r="L50" s="44">
        <f t="shared" si="3"/>
        <v>3576408.6125748074</v>
      </c>
      <c r="M50" s="44">
        <f t="shared" si="4"/>
        <v>195660150.28690553</v>
      </c>
      <c r="N50" s="53">
        <f t="shared" si="20"/>
        <v>18291581.333164245</v>
      </c>
      <c r="O50" s="41">
        <f t="shared" si="5"/>
        <v>2996991.947723805</v>
      </c>
      <c r="P50" s="41">
        <f t="shared" si="6"/>
        <v>161482.8859626062</v>
      </c>
      <c r="Q50" s="41">
        <f t="shared" si="7"/>
        <v>53350.445555062382</v>
      </c>
      <c r="R50" s="54">
        <f t="shared" si="21"/>
        <v>3211825.2792414739</v>
      </c>
      <c r="S50" s="45">
        <f t="shared" si="31"/>
        <v>125000000</v>
      </c>
      <c r="T50" s="44">
        <f t="shared" si="22"/>
        <v>0</v>
      </c>
      <c r="U50" s="41">
        <f t="shared" si="23"/>
        <v>0</v>
      </c>
      <c r="V50" s="44">
        <f t="shared" si="24"/>
        <v>364583.33333333331</v>
      </c>
      <c r="W50" s="44">
        <f t="shared" si="25"/>
        <v>364583.33333333331</v>
      </c>
      <c r="X50" s="45">
        <f t="shared" si="32"/>
        <v>55365560.901464976</v>
      </c>
      <c r="Y50" s="44">
        <f t="shared" si="8"/>
        <v>-161482.8859626062</v>
      </c>
      <c r="Z50" s="44">
        <f t="shared" si="9"/>
        <v>161482.8859626062</v>
      </c>
      <c r="AA50" s="46">
        <f t="shared" si="10"/>
        <v>0</v>
      </c>
      <c r="AC50" s="55">
        <f t="shared" si="26"/>
        <v>2996991.947723805</v>
      </c>
      <c r="AD50" s="56">
        <f t="shared" si="11"/>
        <v>2996991.947723805</v>
      </c>
      <c r="AE50" s="57" t="str">
        <f t="shared" si="27"/>
        <v>yes</v>
      </c>
      <c r="AF50" s="55">
        <f t="shared" si="28"/>
        <v>579416.66485100228</v>
      </c>
      <c r="AG50" s="56">
        <f t="shared" si="29"/>
        <v>579416.66485100193</v>
      </c>
      <c r="AH50" s="57" t="str">
        <f t="shared" si="30"/>
        <v>yes</v>
      </c>
      <c r="AL50" s="15"/>
      <c r="AQ50" s="15"/>
    </row>
    <row r="51" spans="1:43" s="47" customFormat="1" ht="12" x14ac:dyDescent="0.25">
      <c r="A51" s="51">
        <f t="shared" si="12"/>
        <v>37</v>
      </c>
      <c r="B51" s="44">
        <f t="shared" si="13"/>
        <v>195660150.28690553</v>
      </c>
      <c r="C51" s="44">
        <f t="shared" si="0"/>
        <v>2953430.2201871085</v>
      </c>
      <c r="D51" s="44">
        <f t="shared" si="14"/>
        <v>684810.52600416937</v>
      </c>
      <c r="E51" s="52">
        <f t="shared" si="33"/>
        <v>0.15</v>
      </c>
      <c r="F51" s="52">
        <f t="shared" si="1"/>
        <v>1.3451947011868914E-2</v>
      </c>
      <c r="G51" s="44">
        <f t="shared" si="16"/>
        <v>1010613.4559474249</v>
      </c>
      <c r="H51" s="44">
        <f t="shared" si="17"/>
        <v>325802.9299432555</v>
      </c>
      <c r="I51" s="44">
        <f t="shared" si="18"/>
        <v>195334347.35696226</v>
      </c>
      <c r="J51" s="44">
        <f t="shared" si="2"/>
        <v>2627627.2902438529</v>
      </c>
      <c r="K51" s="44">
        <f t="shared" si="19"/>
        <v>114135.08766736156</v>
      </c>
      <c r="L51" s="44">
        <f t="shared" si="3"/>
        <v>3524105.6585239163</v>
      </c>
      <c r="M51" s="44">
        <f t="shared" si="4"/>
        <v>192706720.0667184</v>
      </c>
      <c r="N51" s="53">
        <f t="shared" si="20"/>
        <v>15133106.499477834</v>
      </c>
      <c r="O51" s="41">
        <f t="shared" si="5"/>
        <v>2953430.2201871085</v>
      </c>
      <c r="P51" s="41">
        <f t="shared" si="6"/>
        <v>161953.87771333047</v>
      </c>
      <c r="Q51" s="41">
        <f t="shared" si="7"/>
        <v>44138.227290143688</v>
      </c>
      <c r="R51" s="54">
        <f t="shared" si="21"/>
        <v>3159522.3251905828</v>
      </c>
      <c r="S51" s="45">
        <f t="shared" si="31"/>
        <v>125000000</v>
      </c>
      <c r="T51" s="44">
        <f t="shared" si="22"/>
        <v>0</v>
      </c>
      <c r="U51" s="41">
        <f t="shared" si="23"/>
        <v>0</v>
      </c>
      <c r="V51" s="44">
        <f t="shared" si="24"/>
        <v>364583.33333333331</v>
      </c>
      <c r="W51" s="44">
        <f t="shared" si="25"/>
        <v>364583.33333333331</v>
      </c>
      <c r="X51" s="45">
        <f t="shared" si="32"/>
        <v>55527043.787427582</v>
      </c>
      <c r="Y51" s="44">
        <f t="shared" si="8"/>
        <v>-161953.87771333047</v>
      </c>
      <c r="Z51" s="44">
        <f t="shared" si="9"/>
        <v>161953.87771333047</v>
      </c>
      <c r="AA51" s="46">
        <f t="shared" si="10"/>
        <v>0</v>
      </c>
      <c r="AC51" s="55">
        <f t="shared" si="26"/>
        <v>2953430.2201871085</v>
      </c>
      <c r="AD51" s="56">
        <f t="shared" si="11"/>
        <v>2953430.2201871085</v>
      </c>
      <c r="AE51" s="57" t="str">
        <f t="shared" si="27"/>
        <v>yes</v>
      </c>
      <c r="AF51" s="55">
        <f t="shared" si="28"/>
        <v>570675.43833680777</v>
      </c>
      <c r="AG51" s="56">
        <f t="shared" si="29"/>
        <v>570675.43833680754</v>
      </c>
      <c r="AH51" s="57" t="str">
        <f t="shared" si="30"/>
        <v>yes</v>
      </c>
      <c r="AL51" s="15"/>
      <c r="AQ51" s="15"/>
    </row>
    <row r="52" spans="1:43" s="47" customFormat="1" ht="12" x14ac:dyDescent="0.25">
      <c r="A52" s="51">
        <f t="shared" si="12"/>
        <v>38</v>
      </c>
      <c r="B52" s="44">
        <f t="shared" si="13"/>
        <v>192706720.0667184</v>
      </c>
      <c r="C52" s="44">
        <f t="shared" si="0"/>
        <v>2910486.9430548195</v>
      </c>
      <c r="D52" s="44">
        <f t="shared" si="14"/>
        <v>674473.52023351437</v>
      </c>
      <c r="E52" s="52">
        <f t="shared" si="33"/>
        <v>0.15</v>
      </c>
      <c r="F52" s="52">
        <f t="shared" si="1"/>
        <v>1.3451947011868914E-2</v>
      </c>
      <c r="G52" s="44">
        <f t="shared" si="16"/>
        <v>997018.7372885379</v>
      </c>
      <c r="H52" s="44">
        <f t="shared" si="17"/>
        <v>322545.21705502353</v>
      </c>
      <c r="I52" s="44">
        <f t="shared" si="18"/>
        <v>192384174.84966338</v>
      </c>
      <c r="J52" s="44">
        <f t="shared" si="2"/>
        <v>2587941.7259997958</v>
      </c>
      <c r="K52" s="44">
        <f t="shared" si="19"/>
        <v>112412.25337225239</v>
      </c>
      <c r="L52" s="44">
        <f t="shared" si="3"/>
        <v>3472548.2099160813</v>
      </c>
      <c r="M52" s="44">
        <f t="shared" si="4"/>
        <v>189796233.12366357</v>
      </c>
      <c r="N52" s="53">
        <f t="shared" si="20"/>
        <v>12017722.401577394</v>
      </c>
      <c r="O52" s="41">
        <f t="shared" si="5"/>
        <v>2910486.9430548195</v>
      </c>
      <c r="P52" s="41">
        <f t="shared" si="6"/>
        <v>162426.24318999433</v>
      </c>
      <c r="Q52" s="41">
        <f t="shared" si="7"/>
        <v>35051.690337934073</v>
      </c>
      <c r="R52" s="54">
        <f t="shared" si="21"/>
        <v>3107964.8765827478</v>
      </c>
      <c r="S52" s="45">
        <f t="shared" si="31"/>
        <v>125000000</v>
      </c>
      <c r="T52" s="44">
        <f t="shared" si="22"/>
        <v>0</v>
      </c>
      <c r="U52" s="41">
        <f t="shared" si="23"/>
        <v>0</v>
      </c>
      <c r="V52" s="44">
        <f t="shared" si="24"/>
        <v>364583.33333333331</v>
      </c>
      <c r="W52" s="44">
        <f t="shared" si="25"/>
        <v>364583.33333333331</v>
      </c>
      <c r="X52" s="45">
        <f t="shared" si="32"/>
        <v>55688997.665140912</v>
      </c>
      <c r="Y52" s="44">
        <f t="shared" si="8"/>
        <v>-162426.24318999433</v>
      </c>
      <c r="Z52" s="44">
        <f t="shared" si="9"/>
        <v>162426.24318999433</v>
      </c>
      <c r="AA52" s="46">
        <f t="shared" si="10"/>
        <v>0</v>
      </c>
      <c r="AC52" s="55">
        <f t="shared" si="26"/>
        <v>2910486.9430548195</v>
      </c>
      <c r="AD52" s="56">
        <f t="shared" si="11"/>
        <v>2910486.9430548195</v>
      </c>
      <c r="AE52" s="57" t="str">
        <f t="shared" si="27"/>
        <v>yes</v>
      </c>
      <c r="AF52" s="55">
        <f t="shared" si="28"/>
        <v>562061.26686126203</v>
      </c>
      <c r="AG52" s="56">
        <f t="shared" si="29"/>
        <v>562061.26686126168</v>
      </c>
      <c r="AH52" s="57" t="str">
        <f t="shared" si="30"/>
        <v>yes</v>
      </c>
      <c r="AL52" s="15"/>
      <c r="AQ52" s="15"/>
    </row>
    <row r="53" spans="1:43" s="47" customFormat="1" ht="12" x14ac:dyDescent="0.25">
      <c r="A53" s="51">
        <f t="shared" si="12"/>
        <v>39</v>
      </c>
      <c r="B53" s="44">
        <f t="shared" si="13"/>
        <v>189796233.12366357</v>
      </c>
      <c r="C53" s="44">
        <f t="shared" si="0"/>
        <v>2868153.4723928561</v>
      </c>
      <c r="D53" s="44">
        <f t="shared" si="14"/>
        <v>664286.81593282253</v>
      </c>
      <c r="E53" s="52">
        <f t="shared" si="33"/>
        <v>0.15</v>
      </c>
      <c r="F53" s="52">
        <f t="shared" si="1"/>
        <v>1.3451947011868914E-2</v>
      </c>
      <c r="G53" s="44">
        <f t="shared" si="16"/>
        <v>983606.89406469231</v>
      </c>
      <c r="H53" s="44">
        <f t="shared" si="17"/>
        <v>319320.07813186978</v>
      </c>
      <c r="I53" s="44">
        <f t="shared" si="18"/>
        <v>189476913.04553169</v>
      </c>
      <c r="J53" s="44">
        <f t="shared" si="2"/>
        <v>2548833.3942609862</v>
      </c>
      <c r="K53" s="44">
        <f t="shared" si="19"/>
        <v>110714.46932213708</v>
      </c>
      <c r="L53" s="44">
        <f t="shared" si="3"/>
        <v>3421725.8190035415</v>
      </c>
      <c r="M53" s="44">
        <f t="shared" si="4"/>
        <v>186928079.65127072</v>
      </c>
      <c r="N53" s="53">
        <f t="shared" si="20"/>
        <v>8944809.2153325807</v>
      </c>
      <c r="O53" s="41">
        <f t="shared" si="5"/>
        <v>2868153.4723928561</v>
      </c>
      <c r="P53" s="41">
        <f t="shared" si="6"/>
        <v>162899.9863992985</v>
      </c>
      <c r="Q53" s="41">
        <f t="shared" si="7"/>
        <v>26089.026878053362</v>
      </c>
      <c r="R53" s="54">
        <f t="shared" si="21"/>
        <v>3057142.485670208</v>
      </c>
      <c r="S53" s="45">
        <f t="shared" si="31"/>
        <v>125000000</v>
      </c>
      <c r="T53" s="44">
        <f t="shared" si="22"/>
        <v>0</v>
      </c>
      <c r="U53" s="41">
        <f t="shared" si="23"/>
        <v>0</v>
      </c>
      <c r="V53" s="44">
        <f t="shared" si="24"/>
        <v>364583.33333333331</v>
      </c>
      <c r="W53" s="44">
        <f t="shared" si="25"/>
        <v>364583.33333333331</v>
      </c>
      <c r="X53" s="45">
        <f t="shared" si="32"/>
        <v>55851423.90833091</v>
      </c>
      <c r="Y53" s="44">
        <f t="shared" si="8"/>
        <v>-162899.9863992985</v>
      </c>
      <c r="Z53" s="44">
        <f t="shared" si="9"/>
        <v>162899.9863992985</v>
      </c>
      <c r="AA53" s="46">
        <f t="shared" si="10"/>
        <v>0</v>
      </c>
      <c r="AC53" s="55">
        <f t="shared" si="26"/>
        <v>2868153.4723928561</v>
      </c>
      <c r="AD53" s="56">
        <f t="shared" si="11"/>
        <v>2868153.4723928561</v>
      </c>
      <c r="AE53" s="57" t="str">
        <f t="shared" si="27"/>
        <v>yes</v>
      </c>
      <c r="AF53" s="55">
        <f t="shared" si="28"/>
        <v>553572.34661068546</v>
      </c>
      <c r="AG53" s="56">
        <f t="shared" si="29"/>
        <v>553572.34661068511</v>
      </c>
      <c r="AH53" s="57" t="str">
        <f t="shared" si="30"/>
        <v>yes</v>
      </c>
      <c r="AL53" s="15"/>
      <c r="AQ53" s="15"/>
    </row>
    <row r="54" spans="1:43" s="47" customFormat="1" ht="12" x14ac:dyDescent="0.25">
      <c r="A54" s="51">
        <f t="shared" si="12"/>
        <v>40</v>
      </c>
      <c r="B54" s="44">
        <f t="shared" si="13"/>
        <v>186928079.65127072</v>
      </c>
      <c r="C54" s="44">
        <f t="shared" si="0"/>
        <v>2826421.2837902824</v>
      </c>
      <c r="D54" s="44">
        <f t="shared" si="14"/>
        <v>654248.27877944754</v>
      </c>
      <c r="E54" s="52">
        <f t="shared" si="33"/>
        <v>0.15</v>
      </c>
      <c r="F54" s="52">
        <f t="shared" si="1"/>
        <v>1.3451947011868914E-2</v>
      </c>
      <c r="G54" s="44">
        <f t="shared" si="16"/>
        <v>970375.46624522505</v>
      </c>
      <c r="H54" s="44">
        <f t="shared" si="17"/>
        <v>316127.1874657775</v>
      </c>
      <c r="I54" s="44">
        <f t="shared" si="18"/>
        <v>186611952.46380493</v>
      </c>
      <c r="J54" s="44">
        <f t="shared" si="2"/>
        <v>2510294.0963245048</v>
      </c>
      <c r="K54" s="44">
        <f t="shared" si="19"/>
        <v>109041.37979657459</v>
      </c>
      <c r="L54" s="44">
        <f t="shared" si="3"/>
        <v>3371628.1827731552</v>
      </c>
      <c r="M54" s="44">
        <f t="shared" si="4"/>
        <v>184101658.36748043</v>
      </c>
      <c r="N54" s="53">
        <f t="shared" si="20"/>
        <v>5913755.7565404261</v>
      </c>
      <c r="O54" s="41">
        <f t="shared" si="5"/>
        <v>2826421.2837902824</v>
      </c>
      <c r="P54" s="41">
        <f t="shared" si="6"/>
        <v>163375.11135962981</v>
      </c>
      <c r="Q54" s="41">
        <f t="shared" si="7"/>
        <v>17248.45428990958</v>
      </c>
      <c r="R54" s="54">
        <f t="shared" si="21"/>
        <v>3007044.8494398217</v>
      </c>
      <c r="S54" s="45">
        <f t="shared" si="31"/>
        <v>125000000</v>
      </c>
      <c r="T54" s="44">
        <f t="shared" si="22"/>
        <v>0</v>
      </c>
      <c r="U54" s="41">
        <f t="shared" si="23"/>
        <v>0</v>
      </c>
      <c r="V54" s="44">
        <f t="shared" si="24"/>
        <v>364583.33333333331</v>
      </c>
      <c r="W54" s="44">
        <f t="shared" si="25"/>
        <v>364583.33333333331</v>
      </c>
      <c r="X54" s="45">
        <f t="shared" si="32"/>
        <v>56014323.89473021</v>
      </c>
      <c r="Y54" s="44">
        <f t="shared" si="8"/>
        <v>-163375.11135962981</v>
      </c>
      <c r="Z54" s="44">
        <f t="shared" si="9"/>
        <v>163375.11135962981</v>
      </c>
      <c r="AA54" s="46">
        <f t="shared" si="10"/>
        <v>0</v>
      </c>
      <c r="AC54" s="55">
        <f t="shared" si="26"/>
        <v>2826421.2837902824</v>
      </c>
      <c r="AD54" s="56">
        <f t="shared" si="11"/>
        <v>2826421.2837902824</v>
      </c>
      <c r="AE54" s="57" t="str">
        <f t="shared" si="27"/>
        <v>yes</v>
      </c>
      <c r="AF54" s="55">
        <f t="shared" si="28"/>
        <v>545206.89898287295</v>
      </c>
      <c r="AG54" s="56">
        <f t="shared" si="29"/>
        <v>545206.89898287272</v>
      </c>
      <c r="AH54" s="57" t="str">
        <f t="shared" si="30"/>
        <v>yes</v>
      </c>
      <c r="AL54" s="15"/>
      <c r="AQ54" s="15"/>
    </row>
    <row r="55" spans="1:43" s="47" customFormat="1" ht="12" x14ac:dyDescent="0.25">
      <c r="A55" s="51">
        <f t="shared" si="12"/>
        <v>41</v>
      </c>
      <c r="B55" s="44">
        <f t="shared" si="13"/>
        <v>184101658.36748043</v>
      </c>
      <c r="C55" s="44">
        <f t="shared" si="0"/>
        <v>2785281.9707190413</v>
      </c>
      <c r="D55" s="44">
        <f t="shared" si="14"/>
        <v>644355.80428618158</v>
      </c>
      <c r="E55" s="52">
        <f t="shared" si="33"/>
        <v>0.15</v>
      </c>
      <c r="F55" s="52">
        <f t="shared" si="1"/>
        <v>1.3451947011868914E-2</v>
      </c>
      <c r="G55" s="44">
        <f t="shared" si="16"/>
        <v>957322.02689167659</v>
      </c>
      <c r="H55" s="44">
        <f t="shared" si="17"/>
        <v>312966.22260549502</v>
      </c>
      <c r="I55" s="44">
        <f t="shared" si="18"/>
        <v>183788692.14487493</v>
      </c>
      <c r="J55" s="44">
        <f t="shared" si="2"/>
        <v>2472315.7481135461</v>
      </c>
      <c r="K55" s="44">
        <f t="shared" si="19"/>
        <v>107392.63404769691</v>
      </c>
      <c r="L55" s="44">
        <f t="shared" si="3"/>
        <v>3322245.1409575259</v>
      </c>
      <c r="M55" s="44">
        <f t="shared" si="4"/>
        <v>181316376.39676139</v>
      </c>
      <c r="N55" s="53">
        <f t="shared" si="20"/>
        <v>2923959.3613905138</v>
      </c>
      <c r="O55" s="41">
        <f t="shared" si="5"/>
        <v>2785281.9707190413</v>
      </c>
      <c r="P55" s="41">
        <f t="shared" si="6"/>
        <v>138677.39067147253</v>
      </c>
      <c r="Q55" s="41">
        <f t="shared" si="7"/>
        <v>8528.2148040556658</v>
      </c>
      <c r="R55" s="54">
        <f t="shared" si="21"/>
        <v>2932487.5761945695</v>
      </c>
      <c r="S55" s="45">
        <f t="shared" si="31"/>
        <v>125000000</v>
      </c>
      <c r="T55" s="44">
        <f t="shared" si="22"/>
        <v>0</v>
      </c>
      <c r="U55" s="41">
        <f t="shared" si="23"/>
        <v>25174.231429622858</v>
      </c>
      <c r="V55" s="44">
        <f t="shared" si="24"/>
        <v>364583.33333333331</v>
      </c>
      <c r="W55" s="44">
        <f t="shared" si="25"/>
        <v>389757.56476295617</v>
      </c>
      <c r="X55" s="45">
        <f t="shared" si="32"/>
        <v>56177699.006089844</v>
      </c>
      <c r="Y55" s="44">
        <f t="shared" si="8"/>
        <v>-163851.62210109539</v>
      </c>
      <c r="Z55" s="44">
        <f t="shared" si="9"/>
        <v>163851.62210109539</v>
      </c>
      <c r="AA55" s="46">
        <f t="shared" si="10"/>
        <v>0</v>
      </c>
      <c r="AC55" s="55">
        <f t="shared" si="26"/>
        <v>2785281.9707190413</v>
      </c>
      <c r="AD55" s="56">
        <f t="shared" si="11"/>
        <v>2785281.9707190413</v>
      </c>
      <c r="AE55" s="57" t="str">
        <f t="shared" si="27"/>
        <v>yes</v>
      </c>
      <c r="AF55" s="55">
        <f t="shared" si="28"/>
        <v>536963.17023848463</v>
      </c>
      <c r="AG55" s="56">
        <f t="shared" si="29"/>
        <v>536963.1702384844</v>
      </c>
      <c r="AH55" s="57" t="str">
        <f t="shared" si="30"/>
        <v>yes</v>
      </c>
      <c r="AL55" s="15"/>
      <c r="AQ55" s="15"/>
    </row>
    <row r="56" spans="1:43" s="47" customFormat="1" ht="12" x14ac:dyDescent="0.25">
      <c r="A56" s="51">
        <f t="shared" si="12"/>
        <v>42</v>
      </c>
      <c r="B56" s="44">
        <f t="shared" si="13"/>
        <v>181316376.39676139</v>
      </c>
      <c r="C56" s="44">
        <f t="shared" si="0"/>
        <v>2744727.2429160741</v>
      </c>
      <c r="D56" s="44">
        <f t="shared" si="14"/>
        <v>634607.31738866493</v>
      </c>
      <c r="E56" s="52">
        <f t="shared" si="33"/>
        <v>0.15</v>
      </c>
      <c r="F56" s="52">
        <f t="shared" si="1"/>
        <v>1.3451947011868914E-2</v>
      </c>
      <c r="G56" s="44">
        <f t="shared" si="16"/>
        <v>944444.18171263486</v>
      </c>
      <c r="H56" s="44">
        <f t="shared" si="17"/>
        <v>309836.86432396993</v>
      </c>
      <c r="I56" s="44">
        <f t="shared" si="18"/>
        <v>181006539.53243741</v>
      </c>
      <c r="J56" s="44">
        <f t="shared" si="2"/>
        <v>2434890.3785921042</v>
      </c>
      <c r="K56" s="44">
        <f t="shared" si="19"/>
        <v>105767.88623144414</v>
      </c>
      <c r="L56" s="44">
        <f t="shared" si="3"/>
        <v>3273566.6740732947</v>
      </c>
      <c r="M56" s="44">
        <f t="shared" si="4"/>
        <v>178571649.15384531</v>
      </c>
      <c r="N56" s="53">
        <f t="shared" si="20"/>
        <v>0</v>
      </c>
      <c r="O56" s="41">
        <f t="shared" si="5"/>
        <v>0</v>
      </c>
      <c r="P56" s="41">
        <f t="shared" si="6"/>
        <v>0</v>
      </c>
      <c r="Q56" s="41">
        <f t="shared" si="7"/>
        <v>0</v>
      </c>
      <c r="R56" s="54">
        <f t="shared" si="21"/>
        <v>0</v>
      </c>
      <c r="S56" s="45">
        <f t="shared" si="31"/>
        <v>124974825.76857038</v>
      </c>
      <c r="T56" s="44">
        <f t="shared" si="22"/>
        <v>2744727.2429160741</v>
      </c>
      <c r="U56" s="41">
        <f t="shared" si="23"/>
        <v>164329.52266555693</v>
      </c>
      <c r="V56" s="44">
        <f t="shared" si="24"/>
        <v>364509.90849166363</v>
      </c>
      <c r="W56" s="44">
        <f t="shared" si="25"/>
        <v>3273566.6740732947</v>
      </c>
      <c r="X56" s="45">
        <f t="shared" si="32"/>
        <v>56341550.628190942</v>
      </c>
      <c r="Y56" s="44">
        <f t="shared" si="8"/>
        <v>-164329.52266555693</v>
      </c>
      <c r="Z56" s="44">
        <f t="shared" si="9"/>
        <v>164329.52266555693</v>
      </c>
      <c r="AA56" s="46">
        <f t="shared" si="10"/>
        <v>0</v>
      </c>
      <c r="AC56" s="55">
        <f t="shared" si="26"/>
        <v>2744727.2429160741</v>
      </c>
      <c r="AD56" s="56">
        <f t="shared" si="11"/>
        <v>2744727.2429160741</v>
      </c>
      <c r="AE56" s="57" t="str">
        <f t="shared" si="27"/>
        <v>yes</v>
      </c>
      <c r="AF56" s="55">
        <f t="shared" si="28"/>
        <v>528839.43115722085</v>
      </c>
      <c r="AG56" s="56">
        <f t="shared" si="29"/>
        <v>528839.43115722062</v>
      </c>
      <c r="AH56" s="57" t="str">
        <f t="shared" si="30"/>
        <v>yes</v>
      </c>
      <c r="AL56" s="15"/>
      <c r="AQ56" s="15"/>
    </row>
    <row r="57" spans="1:43" s="47" customFormat="1" ht="12" x14ac:dyDescent="0.25">
      <c r="A57" s="51">
        <f t="shared" si="12"/>
        <v>43</v>
      </c>
      <c r="B57" s="44">
        <f t="shared" si="13"/>
        <v>178571649.15384531</v>
      </c>
      <c r="C57" s="44">
        <f t="shared" si="0"/>
        <v>2704748.9247875232</v>
      </c>
      <c r="D57" s="44">
        <f t="shared" si="14"/>
        <v>625000.77203845861</v>
      </c>
      <c r="E57" s="52">
        <f t="shared" si="33"/>
        <v>0.15</v>
      </c>
      <c r="F57" s="52">
        <f t="shared" si="1"/>
        <v>1.3451947011868914E-2</v>
      </c>
      <c r="G57" s="44">
        <f t="shared" si="16"/>
        <v>931739.56862456864</v>
      </c>
      <c r="H57" s="44">
        <f t="shared" si="17"/>
        <v>306738.79658611002</v>
      </c>
      <c r="I57" s="44">
        <f t="shared" si="18"/>
        <v>178264910.35725921</v>
      </c>
      <c r="J57" s="44">
        <f t="shared" si="2"/>
        <v>2398010.128201413</v>
      </c>
      <c r="K57" s="44">
        <f t="shared" si="19"/>
        <v>104166.7953397431</v>
      </c>
      <c r="L57" s="44">
        <f t="shared" si="3"/>
        <v>3225582.9014862385</v>
      </c>
      <c r="M57" s="44">
        <f t="shared" si="4"/>
        <v>175866900.22905779</v>
      </c>
      <c r="N57" s="53">
        <f t="shared" si="20"/>
        <v>0</v>
      </c>
      <c r="O57" s="41">
        <f t="shared" si="5"/>
        <v>0</v>
      </c>
      <c r="P57" s="41">
        <f t="shared" si="6"/>
        <v>0</v>
      </c>
      <c r="Q57" s="41">
        <f t="shared" si="7"/>
        <v>0</v>
      </c>
      <c r="R57" s="54">
        <f t="shared" si="21"/>
        <v>0</v>
      </c>
      <c r="S57" s="45">
        <f t="shared" si="31"/>
        <v>122065769.00298874</v>
      </c>
      <c r="T57" s="44">
        <f t="shared" si="22"/>
        <v>2704748.9247875232</v>
      </c>
      <c r="U57" s="41">
        <f t="shared" si="23"/>
        <v>164808.81710666482</v>
      </c>
      <c r="V57" s="44">
        <f t="shared" si="24"/>
        <v>356025.15959205054</v>
      </c>
      <c r="W57" s="44">
        <f t="shared" si="25"/>
        <v>3225582.9014862385</v>
      </c>
      <c r="X57" s="45">
        <f t="shared" si="32"/>
        <v>56505880.150856502</v>
      </c>
      <c r="Y57" s="44">
        <f t="shared" si="8"/>
        <v>-164808.81710666482</v>
      </c>
      <c r="Z57" s="44">
        <f t="shared" si="9"/>
        <v>164808.81710666482</v>
      </c>
      <c r="AA57" s="46">
        <f t="shared" si="10"/>
        <v>0</v>
      </c>
      <c r="AC57" s="55">
        <f t="shared" si="26"/>
        <v>2704748.9247875232</v>
      </c>
      <c r="AD57" s="56">
        <f t="shared" si="11"/>
        <v>2704748.9247875232</v>
      </c>
      <c r="AE57" s="57" t="str">
        <f t="shared" si="27"/>
        <v>yes</v>
      </c>
      <c r="AF57" s="55">
        <f t="shared" si="28"/>
        <v>520833.97669871553</v>
      </c>
      <c r="AG57" s="56">
        <f t="shared" si="29"/>
        <v>520833.97669871536</v>
      </c>
      <c r="AH57" s="57" t="str">
        <f t="shared" si="30"/>
        <v>yes</v>
      </c>
      <c r="AL57" s="15"/>
      <c r="AQ57" s="15"/>
    </row>
    <row r="58" spans="1:43" s="47" customFormat="1" ht="12" x14ac:dyDescent="0.25">
      <c r="A58" s="51">
        <f t="shared" si="12"/>
        <v>44</v>
      </c>
      <c r="B58" s="44">
        <f t="shared" si="13"/>
        <v>175866900.22905779</v>
      </c>
      <c r="C58" s="44">
        <f t="shared" si="0"/>
        <v>2665338.9538347209</v>
      </c>
      <c r="D58" s="44">
        <f t="shared" si="14"/>
        <v>615534.15080170229</v>
      </c>
      <c r="E58" s="52">
        <f t="shared" si="33"/>
        <v>0.15</v>
      </c>
      <c r="F58" s="52">
        <f t="shared" si="1"/>
        <v>1.3451947011868914E-2</v>
      </c>
      <c r="G58" s="44">
        <f t="shared" si="16"/>
        <v>919205.85731856932</v>
      </c>
      <c r="H58" s="44">
        <f t="shared" si="17"/>
        <v>303671.70651686704</v>
      </c>
      <c r="I58" s="44">
        <f t="shared" si="18"/>
        <v>175563228.52254093</v>
      </c>
      <c r="J58" s="44">
        <f t="shared" si="2"/>
        <v>2361667.2473178538</v>
      </c>
      <c r="K58" s="44">
        <f t="shared" si="19"/>
        <v>102589.02513361705</v>
      </c>
      <c r="L58" s="44">
        <f t="shared" si="3"/>
        <v>3178284.0795028061</v>
      </c>
      <c r="M58" s="44">
        <f t="shared" si="4"/>
        <v>173201561.27522308</v>
      </c>
      <c r="N58" s="53">
        <f t="shared" si="20"/>
        <v>0</v>
      </c>
      <c r="O58" s="41">
        <f t="shared" si="5"/>
        <v>0</v>
      </c>
      <c r="P58" s="41">
        <f t="shared" si="6"/>
        <v>0</v>
      </c>
      <c r="Q58" s="41">
        <f t="shared" si="7"/>
        <v>0</v>
      </c>
      <c r="R58" s="54">
        <f t="shared" si="21"/>
        <v>0</v>
      </c>
      <c r="S58" s="45">
        <f t="shared" si="31"/>
        <v>119196211.26109456</v>
      </c>
      <c r="T58" s="44">
        <f t="shared" si="22"/>
        <v>2665338.9538347209</v>
      </c>
      <c r="U58" s="41">
        <f t="shared" si="23"/>
        <v>165289.5094898926</v>
      </c>
      <c r="V58" s="44">
        <f t="shared" si="24"/>
        <v>347655.61617819249</v>
      </c>
      <c r="W58" s="44">
        <f t="shared" si="25"/>
        <v>3178284.0795028061</v>
      </c>
      <c r="X58" s="45">
        <f t="shared" si="32"/>
        <v>56670688.967963167</v>
      </c>
      <c r="Y58" s="44">
        <f t="shared" si="8"/>
        <v>-165289.5094898926</v>
      </c>
      <c r="Z58" s="44">
        <f t="shared" si="9"/>
        <v>165289.5094898926</v>
      </c>
      <c r="AA58" s="46">
        <f t="shared" si="10"/>
        <v>0</v>
      </c>
      <c r="AC58" s="55">
        <f t="shared" si="26"/>
        <v>2665338.9538347209</v>
      </c>
      <c r="AD58" s="56">
        <f t="shared" si="11"/>
        <v>2665338.9538347209</v>
      </c>
      <c r="AE58" s="57" t="str">
        <f t="shared" si="27"/>
        <v>yes</v>
      </c>
      <c r="AF58" s="55">
        <f t="shared" si="28"/>
        <v>512945.12566808524</v>
      </c>
      <c r="AG58" s="56">
        <f t="shared" si="29"/>
        <v>512945.12566808506</v>
      </c>
      <c r="AH58" s="57" t="str">
        <f t="shared" si="30"/>
        <v>yes</v>
      </c>
      <c r="AL58" s="15"/>
      <c r="AQ58" s="15"/>
    </row>
    <row r="59" spans="1:43" s="47" customFormat="1" ht="12" x14ac:dyDescent="0.25">
      <c r="A59" s="51">
        <f t="shared" si="12"/>
        <v>45</v>
      </c>
      <c r="B59" s="44">
        <f t="shared" si="13"/>
        <v>173201561.27522308</v>
      </c>
      <c r="C59" s="44">
        <f t="shared" si="0"/>
        <v>2626489.3791016685</v>
      </c>
      <c r="D59" s="44">
        <f t="shared" si="14"/>
        <v>606205.46446328086</v>
      </c>
      <c r="E59" s="52">
        <f t="shared" si="33"/>
        <v>0.15</v>
      </c>
      <c r="F59" s="52">
        <f t="shared" si="1"/>
        <v>1.3451947011868914E-2</v>
      </c>
      <c r="G59" s="44">
        <f t="shared" si="16"/>
        <v>906840.74883292033</v>
      </c>
      <c r="H59" s="44">
        <f t="shared" si="17"/>
        <v>300635.28436963947</v>
      </c>
      <c r="I59" s="44">
        <f t="shared" si="18"/>
        <v>172900925.99085343</v>
      </c>
      <c r="J59" s="44">
        <f t="shared" si="2"/>
        <v>2325854.0947320289</v>
      </c>
      <c r="K59" s="44">
        <f t="shared" si="19"/>
        <v>101034.24407721346</v>
      </c>
      <c r="L59" s="44">
        <f t="shared" si="3"/>
        <v>3131660.5994877354</v>
      </c>
      <c r="M59" s="44">
        <f t="shared" si="4"/>
        <v>170575071.89612141</v>
      </c>
      <c r="N59" s="53">
        <f t="shared" si="20"/>
        <v>0</v>
      </c>
      <c r="O59" s="41">
        <f t="shared" si="5"/>
        <v>0</v>
      </c>
      <c r="P59" s="41">
        <f t="shared" si="6"/>
        <v>0</v>
      </c>
      <c r="Q59" s="41">
        <f t="shared" si="7"/>
        <v>0</v>
      </c>
      <c r="R59" s="54">
        <f t="shared" si="21"/>
        <v>0</v>
      </c>
      <c r="S59" s="45">
        <f t="shared" si="31"/>
        <v>116365582.79776993</v>
      </c>
      <c r="T59" s="44">
        <f t="shared" si="22"/>
        <v>2626489.3791016685</v>
      </c>
      <c r="U59" s="41">
        <f t="shared" si="23"/>
        <v>165771.60389257144</v>
      </c>
      <c r="V59" s="44">
        <f t="shared" si="24"/>
        <v>339399.61649349571</v>
      </c>
      <c r="W59" s="44">
        <f t="shared" si="25"/>
        <v>3131660.5994877354</v>
      </c>
      <c r="X59" s="45">
        <f t="shared" si="32"/>
        <v>56835978.47745306</v>
      </c>
      <c r="Y59" s="44">
        <f t="shared" si="8"/>
        <v>-165771.60389257144</v>
      </c>
      <c r="Z59" s="44">
        <f t="shared" si="9"/>
        <v>165771.60389257144</v>
      </c>
      <c r="AA59" s="46">
        <f t="shared" si="10"/>
        <v>0</v>
      </c>
      <c r="AC59" s="55">
        <f t="shared" si="26"/>
        <v>2626489.3791016685</v>
      </c>
      <c r="AD59" s="56">
        <f t="shared" si="11"/>
        <v>2626489.3791016685</v>
      </c>
      <c r="AE59" s="57" t="str">
        <f t="shared" si="27"/>
        <v>yes</v>
      </c>
      <c r="AF59" s="55">
        <f t="shared" si="28"/>
        <v>505171.22038606741</v>
      </c>
      <c r="AG59" s="56">
        <f t="shared" si="29"/>
        <v>505171.22038606717</v>
      </c>
      <c r="AH59" s="57" t="str">
        <f t="shared" si="30"/>
        <v>yes</v>
      </c>
      <c r="AL59" s="15"/>
      <c r="AQ59" s="15"/>
    </row>
    <row r="60" spans="1:43" s="47" customFormat="1" ht="12" x14ac:dyDescent="0.25">
      <c r="A60" s="51">
        <f t="shared" si="12"/>
        <v>46</v>
      </c>
      <c r="B60" s="44">
        <f t="shared" si="13"/>
        <v>170575071.89612141</v>
      </c>
      <c r="C60" s="44">
        <f t="shared" si="0"/>
        <v>2588192.3596437089</v>
      </c>
      <c r="D60" s="44">
        <f t="shared" si="14"/>
        <v>597012.75163642492</v>
      </c>
      <c r="E60" s="52">
        <f t="shared" si="33"/>
        <v>0.15</v>
      </c>
      <c r="F60" s="52">
        <f t="shared" si="1"/>
        <v>1.3451947011868914E-2</v>
      </c>
      <c r="G60" s="44">
        <f t="shared" si="16"/>
        <v>894641.97513141634</v>
      </c>
      <c r="H60" s="44">
        <f t="shared" si="17"/>
        <v>297629.22349499143</v>
      </c>
      <c r="I60" s="44">
        <f t="shared" si="18"/>
        <v>170277442.67262644</v>
      </c>
      <c r="J60" s="44">
        <f t="shared" si="2"/>
        <v>2290563.1361487177</v>
      </c>
      <c r="K60" s="44">
        <f t="shared" si="19"/>
        <v>99502.125272737481</v>
      </c>
      <c r="L60" s="44">
        <f t="shared" si="3"/>
        <v>3085702.9860073966</v>
      </c>
      <c r="M60" s="44">
        <f t="shared" si="4"/>
        <v>167986879.53647771</v>
      </c>
      <c r="N60" s="53">
        <f t="shared" si="20"/>
        <v>0</v>
      </c>
      <c r="O60" s="41">
        <f t="shared" si="5"/>
        <v>0</v>
      </c>
      <c r="P60" s="41">
        <f t="shared" si="6"/>
        <v>0</v>
      </c>
      <c r="Q60" s="41">
        <f t="shared" si="7"/>
        <v>0</v>
      </c>
      <c r="R60" s="54">
        <f t="shared" si="21"/>
        <v>0</v>
      </c>
      <c r="S60" s="45">
        <f t="shared" si="31"/>
        <v>113573321.81477571</v>
      </c>
      <c r="T60" s="44">
        <f t="shared" si="22"/>
        <v>2588192.3596437089</v>
      </c>
      <c r="U60" s="41">
        <f t="shared" si="23"/>
        <v>166255.10440392478</v>
      </c>
      <c r="V60" s="44">
        <f t="shared" si="24"/>
        <v>331255.5219597625</v>
      </c>
      <c r="W60" s="44">
        <f t="shared" si="25"/>
        <v>3085702.9860073961</v>
      </c>
      <c r="X60" s="45">
        <f t="shared" si="32"/>
        <v>57001750.081345633</v>
      </c>
      <c r="Y60" s="44">
        <f t="shared" si="8"/>
        <v>-166255.10440392478</v>
      </c>
      <c r="Z60" s="44">
        <f t="shared" si="9"/>
        <v>166255.10440392478</v>
      </c>
      <c r="AA60" s="46">
        <f t="shared" si="10"/>
        <v>0</v>
      </c>
      <c r="AC60" s="55">
        <f t="shared" si="26"/>
        <v>2588192.3596437089</v>
      </c>
      <c r="AD60" s="56">
        <f t="shared" si="11"/>
        <v>2588192.3596437089</v>
      </c>
      <c r="AE60" s="57" t="str">
        <f t="shared" si="27"/>
        <v>yes</v>
      </c>
      <c r="AF60" s="55">
        <f t="shared" si="28"/>
        <v>497510.62636368745</v>
      </c>
      <c r="AG60" s="56">
        <f t="shared" si="29"/>
        <v>497510.62636368728</v>
      </c>
      <c r="AH60" s="57" t="str">
        <f t="shared" si="30"/>
        <v>yes</v>
      </c>
      <c r="AL60" s="15"/>
      <c r="AQ60" s="15"/>
    </row>
    <row r="61" spans="1:43" s="47" customFormat="1" ht="12" x14ac:dyDescent="0.25">
      <c r="A61" s="51">
        <f t="shared" si="12"/>
        <v>47</v>
      </c>
      <c r="B61" s="44">
        <f t="shared" si="13"/>
        <v>167986879.53647771</v>
      </c>
      <c r="C61" s="44">
        <f t="shared" si="0"/>
        <v>2550440.1630171053</v>
      </c>
      <c r="D61" s="44">
        <f t="shared" si="14"/>
        <v>587954.07837767201</v>
      </c>
      <c r="E61" s="52">
        <f t="shared" si="33"/>
        <v>0.15</v>
      </c>
      <c r="F61" s="52">
        <f t="shared" si="1"/>
        <v>1.3451947011868914E-2</v>
      </c>
      <c r="G61" s="44">
        <f t="shared" si="16"/>
        <v>882607.29868735501</v>
      </c>
      <c r="H61" s="44">
        <f t="shared" si="17"/>
        <v>294653.22030968301</v>
      </c>
      <c r="I61" s="44">
        <f t="shared" si="18"/>
        <v>167692226.31616804</v>
      </c>
      <c r="J61" s="44">
        <f t="shared" si="2"/>
        <v>2255786.9427074222</v>
      </c>
      <c r="K61" s="44">
        <f t="shared" si="19"/>
        <v>97992.346396278663</v>
      </c>
      <c r="L61" s="44">
        <f t="shared" si="3"/>
        <v>3040401.8949984987</v>
      </c>
      <c r="M61" s="44">
        <f t="shared" si="4"/>
        <v>165436439.37346062</v>
      </c>
      <c r="N61" s="53">
        <f t="shared" si="20"/>
        <v>0</v>
      </c>
      <c r="O61" s="41">
        <f t="shared" si="5"/>
        <v>0</v>
      </c>
      <c r="P61" s="41">
        <f t="shared" si="6"/>
        <v>0</v>
      </c>
      <c r="Q61" s="41">
        <f t="shared" si="7"/>
        <v>0</v>
      </c>
      <c r="R61" s="54">
        <f t="shared" si="21"/>
        <v>0</v>
      </c>
      <c r="S61" s="45">
        <f t="shared" si="31"/>
        <v>110818874.35072806</v>
      </c>
      <c r="T61" s="44">
        <f t="shared" si="22"/>
        <v>2550440.1630171053</v>
      </c>
      <c r="U61" s="41">
        <f t="shared" si="23"/>
        <v>166740.01512510292</v>
      </c>
      <c r="V61" s="44">
        <f t="shared" si="24"/>
        <v>323221.71685629024</v>
      </c>
      <c r="W61" s="44">
        <f t="shared" si="25"/>
        <v>3040401.8949984983</v>
      </c>
      <c r="X61" s="45">
        <f t="shared" si="32"/>
        <v>57168005.185749561</v>
      </c>
      <c r="Y61" s="44">
        <f t="shared" si="8"/>
        <v>-166740.01512510292</v>
      </c>
      <c r="Z61" s="44">
        <f t="shared" si="9"/>
        <v>166740.01512510292</v>
      </c>
      <c r="AA61" s="46">
        <f t="shared" si="10"/>
        <v>0</v>
      </c>
      <c r="AC61" s="55">
        <f t="shared" si="26"/>
        <v>2550440.1630171053</v>
      </c>
      <c r="AD61" s="56">
        <f t="shared" si="11"/>
        <v>2550440.1630171053</v>
      </c>
      <c r="AE61" s="57" t="str">
        <f t="shared" si="27"/>
        <v>yes</v>
      </c>
      <c r="AF61" s="55">
        <f t="shared" si="28"/>
        <v>489961.73198139336</v>
      </c>
      <c r="AG61" s="56">
        <f t="shared" si="29"/>
        <v>489961.73198139318</v>
      </c>
      <c r="AH61" s="57" t="str">
        <f t="shared" si="30"/>
        <v>yes</v>
      </c>
      <c r="AL61" s="15"/>
      <c r="AQ61" s="15"/>
    </row>
    <row r="62" spans="1:43" s="47" customFormat="1" ht="12" x14ac:dyDescent="0.25">
      <c r="A62" s="51">
        <f t="shared" si="12"/>
        <v>48</v>
      </c>
      <c r="B62" s="44">
        <f t="shared" si="13"/>
        <v>165436439.37346062</v>
      </c>
      <c r="C62" s="44">
        <f t="shared" si="0"/>
        <v>2513225.163789249</v>
      </c>
      <c r="D62" s="44">
        <f t="shared" si="14"/>
        <v>579027.53780711221</v>
      </c>
      <c r="E62" s="52">
        <f t="shared" si="33"/>
        <v>0.15</v>
      </c>
      <c r="F62" s="52">
        <f t="shared" si="1"/>
        <v>1.3451947011868914E-2</v>
      </c>
      <c r="G62" s="44">
        <f t="shared" si="16"/>
        <v>870734.51207312394</v>
      </c>
      <c r="H62" s="44">
        <f t="shared" si="17"/>
        <v>291706.97426601173</v>
      </c>
      <c r="I62" s="44">
        <f t="shared" si="18"/>
        <v>165144732.3991946</v>
      </c>
      <c r="J62" s="44">
        <f t="shared" si="2"/>
        <v>2221518.1895232373</v>
      </c>
      <c r="K62" s="44">
        <f t="shared" si="19"/>
        <v>96504.589634518707</v>
      </c>
      <c r="L62" s="44">
        <f t="shared" si="3"/>
        <v>2995748.1119618425</v>
      </c>
      <c r="M62" s="44">
        <f t="shared" si="4"/>
        <v>162923214.20967135</v>
      </c>
      <c r="N62" s="53">
        <f t="shared" si="20"/>
        <v>0</v>
      </c>
      <c r="O62" s="41">
        <f t="shared" si="5"/>
        <v>0</v>
      </c>
      <c r="P62" s="41">
        <f t="shared" si="6"/>
        <v>0</v>
      </c>
      <c r="Q62" s="41">
        <f t="shared" si="7"/>
        <v>0</v>
      </c>
      <c r="R62" s="54">
        <f t="shared" si="21"/>
        <v>0</v>
      </c>
      <c r="S62" s="45">
        <f t="shared" si="31"/>
        <v>108101694.17258586</v>
      </c>
      <c r="T62" s="44">
        <f t="shared" si="22"/>
        <v>2513225.163789249</v>
      </c>
      <c r="U62" s="41">
        <f t="shared" si="23"/>
        <v>167226.34016921779</v>
      </c>
      <c r="V62" s="44">
        <f t="shared" si="24"/>
        <v>315296.60800337547</v>
      </c>
      <c r="W62" s="44">
        <f t="shared" si="25"/>
        <v>2995748.1119618425</v>
      </c>
      <c r="X62" s="45">
        <f t="shared" si="32"/>
        <v>57334745.200874664</v>
      </c>
      <c r="Y62" s="44">
        <f t="shared" si="8"/>
        <v>-167226.34016921779</v>
      </c>
      <c r="Z62" s="44">
        <f t="shared" si="9"/>
        <v>167226.34016921779</v>
      </c>
      <c r="AA62" s="46">
        <f t="shared" si="10"/>
        <v>0</v>
      </c>
      <c r="AC62" s="55">
        <f t="shared" si="26"/>
        <v>2513225.163789249</v>
      </c>
      <c r="AD62" s="56">
        <f t="shared" si="11"/>
        <v>2513225.163789249</v>
      </c>
      <c r="AE62" s="57" t="str">
        <f t="shared" si="27"/>
        <v>yes</v>
      </c>
      <c r="AF62" s="55">
        <f t="shared" si="28"/>
        <v>482522.94817259349</v>
      </c>
      <c r="AG62" s="56">
        <f t="shared" si="29"/>
        <v>482522.94817259326</v>
      </c>
      <c r="AH62" s="57" t="str">
        <f t="shared" si="30"/>
        <v>yes</v>
      </c>
      <c r="AL62" s="15"/>
      <c r="AQ62" s="15"/>
    </row>
    <row r="63" spans="1:43" s="47" customFormat="1" ht="12" x14ac:dyDescent="0.25">
      <c r="A63" s="51">
        <f t="shared" si="12"/>
        <v>49</v>
      </c>
      <c r="B63" s="44">
        <f t="shared" si="13"/>
        <v>162923214.20967135</v>
      </c>
      <c r="C63" s="44">
        <f t="shared" si="0"/>
        <v>2476539.8420692068</v>
      </c>
      <c r="D63" s="44">
        <f t="shared" si="14"/>
        <v>570231.24973384978</v>
      </c>
      <c r="E63" s="52">
        <f t="shared" si="33"/>
        <v>0.15</v>
      </c>
      <c r="F63" s="52">
        <f t="shared" si="1"/>
        <v>1.3451947011868914E-2</v>
      </c>
      <c r="G63" s="44">
        <f t="shared" si="16"/>
        <v>859021.43755531055</v>
      </c>
      <c r="H63" s="44">
        <f t="shared" si="17"/>
        <v>288790.18782146077</v>
      </c>
      <c r="I63" s="44">
        <f t="shared" si="18"/>
        <v>162634424.0218499</v>
      </c>
      <c r="J63" s="44">
        <f t="shared" si="2"/>
        <v>2187749.6542477459</v>
      </c>
      <c r="K63" s="44">
        <f t="shared" si="19"/>
        <v>95038.541622308301</v>
      </c>
      <c r="L63" s="44">
        <f t="shared" si="3"/>
        <v>2951732.5501807481</v>
      </c>
      <c r="M63" s="44">
        <f t="shared" si="4"/>
        <v>160446674.36760217</v>
      </c>
      <c r="N63" s="53">
        <f t="shared" si="20"/>
        <v>0</v>
      </c>
      <c r="O63" s="41">
        <f t="shared" si="5"/>
        <v>0</v>
      </c>
      <c r="P63" s="41">
        <f t="shared" si="6"/>
        <v>0</v>
      </c>
      <c r="Q63" s="41">
        <f t="shared" si="7"/>
        <v>0</v>
      </c>
      <c r="R63" s="54">
        <f t="shared" si="21"/>
        <v>0</v>
      </c>
      <c r="S63" s="45">
        <f t="shared" si="31"/>
        <v>105421242.6686274</v>
      </c>
      <c r="T63" s="44">
        <f t="shared" si="22"/>
        <v>2476539.8420692068</v>
      </c>
      <c r="U63" s="41">
        <f t="shared" si="23"/>
        <v>167714.08366137801</v>
      </c>
      <c r="V63" s="44">
        <f t="shared" si="24"/>
        <v>307478.62445016328</v>
      </c>
      <c r="W63" s="44">
        <f t="shared" si="25"/>
        <v>2951732.5501807481</v>
      </c>
      <c r="X63" s="45">
        <f t="shared" si="32"/>
        <v>57501971.541043885</v>
      </c>
      <c r="Y63" s="44">
        <f t="shared" si="8"/>
        <v>-167714.08366137801</v>
      </c>
      <c r="Z63" s="44">
        <f t="shared" si="9"/>
        <v>167714.08366137801</v>
      </c>
      <c r="AA63" s="46">
        <f t="shared" si="10"/>
        <v>0</v>
      </c>
      <c r="AC63" s="55">
        <f t="shared" si="26"/>
        <v>2476539.8420692068</v>
      </c>
      <c r="AD63" s="56">
        <f t="shared" si="11"/>
        <v>2476539.8420692068</v>
      </c>
      <c r="AE63" s="57" t="str">
        <f t="shared" si="27"/>
        <v>yes</v>
      </c>
      <c r="AF63" s="55">
        <f t="shared" si="28"/>
        <v>475192.70811154146</v>
      </c>
      <c r="AG63" s="56">
        <f t="shared" si="29"/>
        <v>475192.70811154129</v>
      </c>
      <c r="AH63" s="57" t="str">
        <f t="shared" si="30"/>
        <v>yes</v>
      </c>
      <c r="AL63" s="15"/>
      <c r="AQ63" s="15"/>
    </row>
    <row r="64" spans="1:43" s="47" customFormat="1" ht="12" x14ac:dyDescent="0.25">
      <c r="A64" s="51">
        <f t="shared" si="12"/>
        <v>50</v>
      </c>
      <c r="B64" s="44">
        <f t="shared" si="13"/>
        <v>160446674.36760217</v>
      </c>
      <c r="C64" s="44">
        <f t="shared" si="0"/>
        <v>2440376.7820583335</v>
      </c>
      <c r="D64" s="44">
        <f t="shared" si="14"/>
        <v>561563.36028660764</v>
      </c>
      <c r="E64" s="52">
        <f t="shared" si="33"/>
        <v>0.15</v>
      </c>
      <c r="F64" s="52">
        <f t="shared" si="1"/>
        <v>1.3451947011868914E-2</v>
      </c>
      <c r="G64" s="44">
        <f t="shared" si="16"/>
        <v>847465.92669525719</v>
      </c>
      <c r="H64" s="44">
        <f t="shared" si="17"/>
        <v>285902.56640864955</v>
      </c>
      <c r="I64" s="44">
        <f t="shared" si="18"/>
        <v>160160771.80119351</v>
      </c>
      <c r="J64" s="44">
        <f t="shared" si="2"/>
        <v>2154474.215649684</v>
      </c>
      <c r="K64" s="44">
        <f t="shared" si="19"/>
        <v>93593.893381101268</v>
      </c>
      <c r="L64" s="44">
        <f t="shared" si="3"/>
        <v>2908346.2489638403</v>
      </c>
      <c r="M64" s="44">
        <f t="shared" si="4"/>
        <v>158006297.58554381</v>
      </c>
      <c r="N64" s="53">
        <f t="shared" si="20"/>
        <v>0</v>
      </c>
      <c r="O64" s="41">
        <f t="shared" si="5"/>
        <v>0</v>
      </c>
      <c r="P64" s="41">
        <f t="shared" si="6"/>
        <v>0</v>
      </c>
      <c r="Q64" s="41">
        <f t="shared" si="7"/>
        <v>0</v>
      </c>
      <c r="R64" s="54">
        <f t="shared" si="21"/>
        <v>0</v>
      </c>
      <c r="S64" s="45">
        <f t="shared" si="31"/>
        <v>102776988.74289681</v>
      </c>
      <c r="T64" s="44">
        <f t="shared" si="22"/>
        <v>2440376.7820583335</v>
      </c>
      <c r="U64" s="41">
        <f t="shared" si="23"/>
        <v>168203.24973872371</v>
      </c>
      <c r="V64" s="44">
        <f t="shared" si="24"/>
        <v>299766.21716678242</v>
      </c>
      <c r="W64" s="44">
        <f t="shared" si="25"/>
        <v>2908346.2489638394</v>
      </c>
      <c r="X64" s="45">
        <f t="shared" si="32"/>
        <v>57669685.624705262</v>
      </c>
      <c r="Y64" s="44">
        <f t="shared" si="8"/>
        <v>-168203.24973872371</v>
      </c>
      <c r="Z64" s="44">
        <f t="shared" si="9"/>
        <v>168203.24973872371</v>
      </c>
      <c r="AA64" s="46">
        <f t="shared" si="10"/>
        <v>0</v>
      </c>
      <c r="AC64" s="55">
        <f t="shared" si="26"/>
        <v>2440376.7820583335</v>
      </c>
      <c r="AD64" s="56">
        <f t="shared" si="11"/>
        <v>2440376.7820583335</v>
      </c>
      <c r="AE64" s="57" t="str">
        <f t="shared" si="27"/>
        <v>yes</v>
      </c>
      <c r="AF64" s="55">
        <f t="shared" si="28"/>
        <v>467969.46690550639</v>
      </c>
      <c r="AG64" s="56">
        <f t="shared" si="29"/>
        <v>467969.46690550609</v>
      </c>
      <c r="AH64" s="57" t="str">
        <f t="shared" si="30"/>
        <v>yes</v>
      </c>
      <c r="AL64" s="15"/>
      <c r="AQ64" s="15"/>
    </row>
    <row r="65" spans="1:43" s="47" customFormat="1" ht="12" x14ac:dyDescent="0.25">
      <c r="A65" s="51">
        <f t="shared" si="12"/>
        <v>51</v>
      </c>
      <c r="B65" s="44">
        <f t="shared" si="13"/>
        <v>158006297.58554381</v>
      </c>
      <c r="C65" s="44">
        <f t="shared" si="0"/>
        <v>2404728.6706206822</v>
      </c>
      <c r="D65" s="44">
        <f t="shared" si="14"/>
        <v>553022.04154940334</v>
      </c>
      <c r="E65" s="52">
        <f t="shared" si="33"/>
        <v>0.15</v>
      </c>
      <c r="F65" s="52">
        <f t="shared" si="1"/>
        <v>1.3451947011868914E-2</v>
      </c>
      <c r="G65" s="44">
        <f t="shared" si="16"/>
        <v>836065.85995498812</v>
      </c>
      <c r="H65" s="44">
        <f t="shared" si="17"/>
        <v>283043.81840558478</v>
      </c>
      <c r="I65" s="44">
        <f t="shared" si="18"/>
        <v>157723253.76713821</v>
      </c>
      <c r="J65" s="44">
        <f t="shared" si="2"/>
        <v>2121684.8522150973</v>
      </c>
      <c r="K65" s="44">
        <f t="shared" si="19"/>
        <v>92170.340258233889</v>
      </c>
      <c r="L65" s="44">
        <f t="shared" si="3"/>
        <v>2865580.3719118517</v>
      </c>
      <c r="M65" s="44">
        <f t="shared" si="4"/>
        <v>155601568.9149231</v>
      </c>
      <c r="N65" s="53">
        <f t="shared" si="20"/>
        <v>0</v>
      </c>
      <c r="O65" s="41">
        <f t="shared" si="5"/>
        <v>0</v>
      </c>
      <c r="P65" s="41">
        <f t="shared" si="6"/>
        <v>0</v>
      </c>
      <c r="Q65" s="41">
        <f t="shared" si="7"/>
        <v>0</v>
      </c>
      <c r="R65" s="54">
        <f t="shared" si="21"/>
        <v>0</v>
      </c>
      <c r="S65" s="45">
        <f t="shared" si="31"/>
        <v>100168408.71109976</v>
      </c>
      <c r="T65" s="44">
        <f t="shared" si="22"/>
        <v>2404728.6706206822</v>
      </c>
      <c r="U65" s="41">
        <f t="shared" si="23"/>
        <v>168693.84255046165</v>
      </c>
      <c r="V65" s="44">
        <f t="shared" si="24"/>
        <v>292157.85874070768</v>
      </c>
      <c r="W65" s="44">
        <f t="shared" si="25"/>
        <v>2865580.3719118517</v>
      </c>
      <c r="X65" s="45">
        <f t="shared" si="32"/>
        <v>57837888.874443986</v>
      </c>
      <c r="Y65" s="44">
        <f t="shared" si="8"/>
        <v>-168693.84255046165</v>
      </c>
      <c r="Z65" s="44">
        <f t="shared" si="9"/>
        <v>168693.84255046165</v>
      </c>
      <c r="AA65" s="46">
        <f t="shared" si="10"/>
        <v>0</v>
      </c>
      <c r="AC65" s="55">
        <f t="shared" si="26"/>
        <v>2404728.6706206822</v>
      </c>
      <c r="AD65" s="56">
        <f t="shared" si="11"/>
        <v>2404728.6706206822</v>
      </c>
      <c r="AE65" s="57" t="str">
        <f t="shared" si="27"/>
        <v>yes</v>
      </c>
      <c r="AF65" s="55">
        <f t="shared" si="28"/>
        <v>460851.70129116945</v>
      </c>
      <c r="AG65" s="56">
        <f t="shared" si="29"/>
        <v>460851.70129116933</v>
      </c>
      <c r="AH65" s="57" t="str">
        <f t="shared" si="30"/>
        <v>yes</v>
      </c>
      <c r="AL65" s="15"/>
      <c r="AQ65" s="15"/>
    </row>
    <row r="66" spans="1:43" s="47" customFormat="1" ht="12" x14ac:dyDescent="0.25">
      <c r="A66" s="51">
        <f t="shared" si="12"/>
        <v>52</v>
      </c>
      <c r="B66" s="44">
        <f t="shared" si="13"/>
        <v>155601568.9149231</v>
      </c>
      <c r="C66" s="44">
        <f t="shared" si="0"/>
        <v>2369588.2958729337</v>
      </c>
      <c r="D66" s="44">
        <f t="shared" si="14"/>
        <v>544605.49120223091</v>
      </c>
      <c r="E66" s="52">
        <f t="shared" si="33"/>
        <v>0.15</v>
      </c>
      <c r="F66" s="52">
        <f t="shared" si="1"/>
        <v>1.3451947011868914E-2</v>
      </c>
      <c r="G66" s="44">
        <f t="shared" si="16"/>
        <v>824819.14630844095</v>
      </c>
      <c r="H66" s="44">
        <f t="shared" si="17"/>
        <v>280213.65510621003</v>
      </c>
      <c r="I66" s="44">
        <f t="shared" si="18"/>
        <v>155321355.25981688</v>
      </c>
      <c r="J66" s="44">
        <f t="shared" si="2"/>
        <v>2089374.6407667238</v>
      </c>
      <c r="K66" s="44">
        <f t="shared" si="19"/>
        <v>90767.581867038491</v>
      </c>
      <c r="L66" s="44">
        <f t="shared" si="3"/>
        <v>2823426.2052081265</v>
      </c>
      <c r="M66" s="44">
        <f t="shared" si="4"/>
        <v>153231980.61905017</v>
      </c>
      <c r="N66" s="53">
        <f t="shared" si="20"/>
        <v>0</v>
      </c>
      <c r="O66" s="41">
        <f t="shared" si="5"/>
        <v>0</v>
      </c>
      <c r="P66" s="41">
        <f t="shared" si="6"/>
        <v>0</v>
      </c>
      <c r="Q66" s="41">
        <f t="shared" si="7"/>
        <v>0</v>
      </c>
      <c r="R66" s="54">
        <f t="shared" si="21"/>
        <v>0</v>
      </c>
      <c r="S66" s="45">
        <f t="shared" si="31"/>
        <v>97594986.197928622</v>
      </c>
      <c r="T66" s="44">
        <f t="shared" si="22"/>
        <v>2369588.2958729337</v>
      </c>
      <c r="U66" s="41">
        <f t="shared" si="23"/>
        <v>169185.86625790049</v>
      </c>
      <c r="V66" s="44">
        <f t="shared" si="24"/>
        <v>284652.04307729186</v>
      </c>
      <c r="W66" s="44">
        <f t="shared" si="25"/>
        <v>2823426.205208126</v>
      </c>
      <c r="X66" s="45">
        <f t="shared" si="32"/>
        <v>58006582.716994449</v>
      </c>
      <c r="Y66" s="44">
        <f t="shared" si="8"/>
        <v>-169185.86625790049</v>
      </c>
      <c r="Z66" s="44">
        <f t="shared" si="9"/>
        <v>169185.86625790049</v>
      </c>
      <c r="AA66" s="46">
        <f t="shared" si="10"/>
        <v>0</v>
      </c>
      <c r="AC66" s="55">
        <f t="shared" si="26"/>
        <v>2369588.2958729337</v>
      </c>
      <c r="AD66" s="56">
        <f t="shared" si="11"/>
        <v>2369588.2958729337</v>
      </c>
      <c r="AE66" s="57" t="str">
        <f t="shared" si="27"/>
        <v>yes</v>
      </c>
      <c r="AF66" s="55">
        <f t="shared" si="28"/>
        <v>453837.90933519241</v>
      </c>
      <c r="AG66" s="56">
        <f t="shared" si="29"/>
        <v>453837.90933519235</v>
      </c>
      <c r="AH66" s="57" t="str">
        <f t="shared" si="30"/>
        <v>yes</v>
      </c>
      <c r="AL66" s="15"/>
      <c r="AQ66" s="15"/>
    </row>
    <row r="67" spans="1:43" s="47" customFormat="1" ht="12" x14ac:dyDescent="0.25">
      <c r="A67" s="51">
        <f t="shared" si="12"/>
        <v>53</v>
      </c>
      <c r="B67" s="44">
        <f t="shared" si="13"/>
        <v>153231980.61905017</v>
      </c>
      <c r="C67" s="44">
        <f t="shared" si="0"/>
        <v>2334948.5457935901</v>
      </c>
      <c r="D67" s="44">
        <f t="shared" si="14"/>
        <v>536311.93216667569</v>
      </c>
      <c r="E67" s="52">
        <f t="shared" si="33"/>
        <v>0.15</v>
      </c>
      <c r="F67" s="52">
        <f t="shared" si="1"/>
        <v>1.3451947011868914E-2</v>
      </c>
      <c r="G67" s="44">
        <f t="shared" si="16"/>
        <v>813723.72285792476</v>
      </c>
      <c r="H67" s="44">
        <f t="shared" si="17"/>
        <v>277411.79069124907</v>
      </c>
      <c r="I67" s="44">
        <f t="shared" si="18"/>
        <v>152954568.82835892</v>
      </c>
      <c r="J67" s="44">
        <f t="shared" si="2"/>
        <v>2057536.7551023411</v>
      </c>
      <c r="K67" s="44">
        <f t="shared" si="19"/>
        <v>89385.322027779257</v>
      </c>
      <c r="L67" s="44">
        <f t="shared" si="3"/>
        <v>2781875.1559324865</v>
      </c>
      <c r="M67" s="44">
        <f t="shared" si="4"/>
        <v>150897032.07325658</v>
      </c>
      <c r="N67" s="53">
        <f t="shared" si="20"/>
        <v>0</v>
      </c>
      <c r="O67" s="41">
        <f t="shared" si="5"/>
        <v>0</v>
      </c>
      <c r="P67" s="41">
        <f t="shared" si="6"/>
        <v>0</v>
      </c>
      <c r="Q67" s="41">
        <f t="shared" si="7"/>
        <v>0</v>
      </c>
      <c r="R67" s="54">
        <f t="shared" si="21"/>
        <v>0</v>
      </c>
      <c r="S67" s="45">
        <f t="shared" si="31"/>
        <v>95056212.03579779</v>
      </c>
      <c r="T67" s="44">
        <f t="shared" si="22"/>
        <v>2334948.5457935901</v>
      </c>
      <c r="U67" s="41">
        <f t="shared" si="23"/>
        <v>169679.32503448604</v>
      </c>
      <c r="V67" s="44">
        <f t="shared" si="24"/>
        <v>277247.28510441026</v>
      </c>
      <c r="W67" s="44">
        <f t="shared" si="25"/>
        <v>2781875.1559324865</v>
      </c>
      <c r="X67" s="45">
        <f t="shared" si="32"/>
        <v>58175768.583252348</v>
      </c>
      <c r="Y67" s="44">
        <f t="shared" si="8"/>
        <v>-169679.32503448604</v>
      </c>
      <c r="Z67" s="44">
        <f t="shared" si="9"/>
        <v>169679.32503448604</v>
      </c>
      <c r="AA67" s="46">
        <f t="shared" si="10"/>
        <v>0</v>
      </c>
      <c r="AC67" s="55">
        <f t="shared" si="26"/>
        <v>2334948.5457935901</v>
      </c>
      <c r="AD67" s="56">
        <f t="shared" si="11"/>
        <v>2334948.5457935901</v>
      </c>
      <c r="AE67" s="57" t="str">
        <f t="shared" si="27"/>
        <v>yes</v>
      </c>
      <c r="AF67" s="55">
        <f t="shared" si="28"/>
        <v>446926.61013889645</v>
      </c>
      <c r="AG67" s="56">
        <f t="shared" si="29"/>
        <v>446926.61013889627</v>
      </c>
      <c r="AH67" s="57" t="str">
        <f t="shared" si="30"/>
        <v>yes</v>
      </c>
      <c r="AL67" s="15"/>
      <c r="AQ67" s="15"/>
    </row>
    <row r="68" spans="1:43" s="47" customFormat="1" ht="12" x14ac:dyDescent="0.25">
      <c r="A68" s="51">
        <f t="shared" si="12"/>
        <v>54</v>
      </c>
      <c r="B68" s="44">
        <f t="shared" si="13"/>
        <v>150897032.07325658</v>
      </c>
      <c r="C68" s="44">
        <f t="shared" si="0"/>
        <v>2300802.4068511585</v>
      </c>
      <c r="D68" s="44">
        <f t="shared" si="14"/>
        <v>528139.61225639808</v>
      </c>
      <c r="E68" s="52">
        <f t="shared" si="33"/>
        <v>0.15</v>
      </c>
      <c r="F68" s="52">
        <f t="shared" si="1"/>
        <v>1.3451947011868914E-2</v>
      </c>
      <c r="G68" s="44">
        <f t="shared" si="16"/>
        <v>802777.55445573933</v>
      </c>
      <c r="H68" s="44">
        <f t="shared" si="17"/>
        <v>274637.94219934125</v>
      </c>
      <c r="I68" s="44">
        <f t="shared" si="18"/>
        <v>150622394.13105723</v>
      </c>
      <c r="J68" s="44">
        <f t="shared" si="2"/>
        <v>2026164.4646518172</v>
      </c>
      <c r="K68" s="44">
        <f t="shared" si="19"/>
        <v>88023.268709399679</v>
      </c>
      <c r="L68" s="44">
        <f t="shared" si="3"/>
        <v>2740918.7503981567</v>
      </c>
      <c r="M68" s="44">
        <f t="shared" si="4"/>
        <v>148596229.66640541</v>
      </c>
      <c r="N68" s="53">
        <f t="shared" si="20"/>
        <v>0</v>
      </c>
      <c r="O68" s="41">
        <f t="shared" si="5"/>
        <v>0</v>
      </c>
      <c r="P68" s="41">
        <f t="shared" si="6"/>
        <v>0</v>
      </c>
      <c r="Q68" s="41">
        <f t="shared" si="7"/>
        <v>0</v>
      </c>
      <c r="R68" s="54">
        <f t="shared" si="21"/>
        <v>0</v>
      </c>
      <c r="S68" s="45">
        <f t="shared" si="31"/>
        <v>92551584.164969712</v>
      </c>
      <c r="T68" s="44">
        <f t="shared" si="22"/>
        <v>2300802.4068511585</v>
      </c>
      <c r="U68" s="41">
        <f t="shared" si="23"/>
        <v>170174.22306583662</v>
      </c>
      <c r="V68" s="44">
        <f t="shared" si="24"/>
        <v>269942.12048116169</v>
      </c>
      <c r="W68" s="44">
        <f t="shared" si="25"/>
        <v>2740918.7503981572</v>
      </c>
      <c r="X68" s="45">
        <f t="shared" si="32"/>
        <v>58345447.908286832</v>
      </c>
      <c r="Y68" s="44">
        <f t="shared" si="8"/>
        <v>-170174.22306583662</v>
      </c>
      <c r="Z68" s="44">
        <f t="shared" si="9"/>
        <v>170174.22306583662</v>
      </c>
      <c r="AA68" s="46">
        <f t="shared" si="10"/>
        <v>0</v>
      </c>
      <c r="AC68" s="55">
        <f t="shared" si="26"/>
        <v>2300802.4068511585</v>
      </c>
      <c r="AD68" s="56">
        <f t="shared" si="11"/>
        <v>2300802.4068511585</v>
      </c>
      <c r="AE68" s="57" t="str">
        <f t="shared" si="27"/>
        <v>yes</v>
      </c>
      <c r="AF68" s="55">
        <f t="shared" si="28"/>
        <v>440116.3435469984</v>
      </c>
      <c r="AG68" s="56">
        <f t="shared" si="29"/>
        <v>440116.34354699834</v>
      </c>
      <c r="AH68" s="57" t="str">
        <f t="shared" si="30"/>
        <v>yes</v>
      </c>
      <c r="AL68" s="15"/>
      <c r="AQ68" s="15"/>
    </row>
    <row r="69" spans="1:43" s="47" customFormat="1" ht="12" x14ac:dyDescent="0.25">
      <c r="A69" s="51">
        <f t="shared" si="12"/>
        <v>55</v>
      </c>
      <c r="B69" s="44">
        <f t="shared" si="13"/>
        <v>148596229.66640541</v>
      </c>
      <c r="C69" s="44">
        <f t="shared" si="0"/>
        <v>2267142.9626510795</v>
      </c>
      <c r="D69" s="44">
        <f t="shared" si="14"/>
        <v>520086.80383241898</v>
      </c>
      <c r="E69" s="52">
        <f t="shared" si="33"/>
        <v>0.15</v>
      </c>
      <c r="F69" s="52">
        <f t="shared" si="1"/>
        <v>1.3451947011868914E-2</v>
      </c>
      <c r="G69" s="44">
        <f t="shared" si="16"/>
        <v>791978.63333088299</v>
      </c>
      <c r="H69" s="44">
        <f t="shared" si="17"/>
        <v>271891.82949846401</v>
      </c>
      <c r="I69" s="44">
        <f t="shared" si="18"/>
        <v>148324337.83690694</v>
      </c>
      <c r="J69" s="44">
        <f t="shared" si="2"/>
        <v>1995251.1331526157</v>
      </c>
      <c r="K69" s="44">
        <f t="shared" si="19"/>
        <v>86681.133972069816</v>
      </c>
      <c r="L69" s="44">
        <f t="shared" si="3"/>
        <v>2700548.632511429</v>
      </c>
      <c r="M69" s="44">
        <f t="shared" si="4"/>
        <v>146329086.70375434</v>
      </c>
      <c r="N69" s="53">
        <f t="shared" si="20"/>
        <v>0</v>
      </c>
      <c r="O69" s="41">
        <f t="shared" si="5"/>
        <v>0</v>
      </c>
      <c r="P69" s="41">
        <f t="shared" si="6"/>
        <v>0</v>
      </c>
      <c r="Q69" s="41">
        <f t="shared" si="7"/>
        <v>0</v>
      </c>
      <c r="R69" s="54">
        <f t="shared" si="21"/>
        <v>0</v>
      </c>
      <c r="S69" s="45">
        <f t="shared" si="31"/>
        <v>90080607.535052717</v>
      </c>
      <c r="T69" s="44">
        <f t="shared" si="22"/>
        <v>2267142.9626510795</v>
      </c>
      <c r="U69" s="41">
        <f t="shared" si="23"/>
        <v>170670.56454977865</v>
      </c>
      <c r="V69" s="44">
        <f t="shared" si="24"/>
        <v>262735.10531057045</v>
      </c>
      <c r="W69" s="44">
        <f t="shared" si="25"/>
        <v>2700548.6325114286</v>
      </c>
      <c r="X69" s="45">
        <f t="shared" si="32"/>
        <v>58515622.13135267</v>
      </c>
      <c r="Y69" s="44">
        <f t="shared" si="8"/>
        <v>-170670.56454977865</v>
      </c>
      <c r="Z69" s="44">
        <f t="shared" si="9"/>
        <v>170670.56454977865</v>
      </c>
      <c r="AA69" s="46">
        <f t="shared" si="10"/>
        <v>0</v>
      </c>
      <c r="AC69" s="55">
        <f t="shared" si="26"/>
        <v>2267142.9626510795</v>
      </c>
      <c r="AD69" s="56">
        <f t="shared" si="11"/>
        <v>2267142.9626510795</v>
      </c>
      <c r="AE69" s="57" t="str">
        <f t="shared" si="27"/>
        <v>yes</v>
      </c>
      <c r="AF69" s="55">
        <f t="shared" si="28"/>
        <v>433405.66986034915</v>
      </c>
      <c r="AG69" s="56">
        <f t="shared" si="29"/>
        <v>433405.66986034909</v>
      </c>
      <c r="AH69" s="57" t="str">
        <f t="shared" si="30"/>
        <v>yes</v>
      </c>
      <c r="AL69" s="15"/>
      <c r="AQ69" s="15"/>
    </row>
    <row r="70" spans="1:43" s="47" customFormat="1" ht="12" x14ac:dyDescent="0.25">
      <c r="A70" s="51">
        <f t="shared" si="12"/>
        <v>56</v>
      </c>
      <c r="B70" s="44">
        <f t="shared" si="13"/>
        <v>146329086.70375434</v>
      </c>
      <c r="C70" s="44">
        <f t="shared" si="0"/>
        <v>2233963.3926011361</v>
      </c>
      <c r="D70" s="44">
        <f t="shared" si="14"/>
        <v>512151.80346314021</v>
      </c>
      <c r="E70" s="52">
        <f t="shared" si="33"/>
        <v>0.15</v>
      </c>
      <c r="F70" s="52">
        <f t="shared" si="1"/>
        <v>1.3451947011868914E-2</v>
      </c>
      <c r="G70" s="44">
        <f t="shared" si="16"/>
        <v>781324.97872078349</v>
      </c>
      <c r="H70" s="44">
        <f t="shared" si="17"/>
        <v>269173.17525764328</v>
      </c>
      <c r="I70" s="44">
        <f t="shared" si="18"/>
        <v>146059913.52849668</v>
      </c>
      <c r="J70" s="44">
        <f t="shared" si="2"/>
        <v>1964790.2173434929</v>
      </c>
      <c r="K70" s="44">
        <f t="shared" si="19"/>
        <v>85358.633910523364</v>
      </c>
      <c r="L70" s="44">
        <f t="shared" si="3"/>
        <v>2660756.5621537534</v>
      </c>
      <c r="M70" s="44">
        <f t="shared" si="4"/>
        <v>144095123.3111532</v>
      </c>
      <c r="N70" s="53">
        <f t="shared" si="20"/>
        <v>0</v>
      </c>
      <c r="O70" s="41">
        <f t="shared" si="5"/>
        <v>0</v>
      </c>
      <c r="P70" s="41">
        <f t="shared" si="6"/>
        <v>0</v>
      </c>
      <c r="Q70" s="41">
        <f t="shared" si="7"/>
        <v>0</v>
      </c>
      <c r="R70" s="54">
        <f t="shared" si="21"/>
        <v>0</v>
      </c>
      <c r="S70" s="45">
        <f t="shared" si="31"/>
        <v>87642794.007851869</v>
      </c>
      <c r="T70" s="44">
        <f t="shared" si="22"/>
        <v>2233963.3926011361</v>
      </c>
      <c r="U70" s="41">
        <f t="shared" si="23"/>
        <v>171168.35369638217</v>
      </c>
      <c r="V70" s="44">
        <f t="shared" si="24"/>
        <v>255624.81585623464</v>
      </c>
      <c r="W70" s="44">
        <f t="shared" si="25"/>
        <v>2660756.5621537529</v>
      </c>
      <c r="X70" s="45">
        <f t="shared" si="32"/>
        <v>58686292.695902452</v>
      </c>
      <c r="Y70" s="44">
        <f t="shared" si="8"/>
        <v>-171168.35369638217</v>
      </c>
      <c r="Z70" s="44">
        <f t="shared" si="9"/>
        <v>171168.35369638217</v>
      </c>
      <c r="AA70" s="46">
        <f t="shared" si="10"/>
        <v>0</v>
      </c>
      <c r="AC70" s="55">
        <f t="shared" si="26"/>
        <v>2233963.3926011361</v>
      </c>
      <c r="AD70" s="56">
        <f t="shared" si="11"/>
        <v>2233963.3926011361</v>
      </c>
      <c r="AE70" s="57" t="str">
        <f t="shared" si="27"/>
        <v>yes</v>
      </c>
      <c r="AF70" s="55">
        <f t="shared" si="28"/>
        <v>426793.16955261683</v>
      </c>
      <c r="AG70" s="56">
        <f t="shared" si="29"/>
        <v>426793.16955261678</v>
      </c>
      <c r="AH70" s="57" t="str">
        <f t="shared" si="30"/>
        <v>yes</v>
      </c>
      <c r="AL70" s="15"/>
      <c r="AQ70" s="15"/>
    </row>
    <row r="71" spans="1:43" s="47" customFormat="1" ht="12" x14ac:dyDescent="0.25">
      <c r="A71" s="51">
        <f t="shared" si="12"/>
        <v>57</v>
      </c>
      <c r="B71" s="44">
        <f t="shared" si="13"/>
        <v>144095123.3111532</v>
      </c>
      <c r="C71" s="44">
        <f t="shared" si="0"/>
        <v>2201256.9705950934</v>
      </c>
      <c r="D71" s="44">
        <f t="shared" si="14"/>
        <v>504332.93158903625</v>
      </c>
      <c r="E71" s="52">
        <f t="shared" si="33"/>
        <v>0.15</v>
      </c>
      <c r="F71" s="52">
        <f t="shared" si="1"/>
        <v>1.3451947011868914E-2</v>
      </c>
      <c r="G71" s="44">
        <f t="shared" si="16"/>
        <v>770814.63650798216</v>
      </c>
      <c r="H71" s="44">
        <f t="shared" si="17"/>
        <v>266481.70491894591</v>
      </c>
      <c r="I71" s="44">
        <f t="shared" si="18"/>
        <v>143828641.60623425</v>
      </c>
      <c r="J71" s="44">
        <f t="shared" si="2"/>
        <v>1934775.2656761478</v>
      </c>
      <c r="K71" s="44">
        <f t="shared" si="19"/>
        <v>84055.488598172713</v>
      </c>
      <c r="L71" s="44">
        <f t="shared" si="3"/>
        <v>2621534.4135859571</v>
      </c>
      <c r="M71" s="44">
        <f t="shared" si="4"/>
        <v>141893866.34055811</v>
      </c>
      <c r="N71" s="53">
        <f t="shared" si="20"/>
        <v>0</v>
      </c>
      <c r="O71" s="41">
        <f t="shared" si="5"/>
        <v>0</v>
      </c>
      <c r="P71" s="41">
        <f t="shared" si="6"/>
        <v>0</v>
      </c>
      <c r="Q71" s="41">
        <f t="shared" si="7"/>
        <v>0</v>
      </c>
      <c r="R71" s="54">
        <f t="shared" si="21"/>
        <v>0</v>
      </c>
      <c r="S71" s="45">
        <f t="shared" si="31"/>
        <v>85237662.26155436</v>
      </c>
      <c r="T71" s="44">
        <f t="shared" si="22"/>
        <v>2201256.9705950934</v>
      </c>
      <c r="U71" s="41">
        <f t="shared" si="23"/>
        <v>171667.59472799662</v>
      </c>
      <c r="V71" s="44">
        <f t="shared" si="24"/>
        <v>248609.84826286693</v>
      </c>
      <c r="W71" s="44">
        <f t="shared" si="25"/>
        <v>2621534.4135859571</v>
      </c>
      <c r="X71" s="45">
        <f t="shared" si="32"/>
        <v>58857461.049598835</v>
      </c>
      <c r="Y71" s="44">
        <f t="shared" si="8"/>
        <v>-171667.59472799662</v>
      </c>
      <c r="Z71" s="44">
        <f t="shared" si="9"/>
        <v>171667.59472799662</v>
      </c>
      <c r="AA71" s="46">
        <f t="shared" si="10"/>
        <v>0</v>
      </c>
      <c r="AC71" s="55">
        <f t="shared" si="26"/>
        <v>2201256.9705950934</v>
      </c>
      <c r="AD71" s="56">
        <f t="shared" si="11"/>
        <v>2201256.9705950934</v>
      </c>
      <c r="AE71" s="57" t="str">
        <f t="shared" si="27"/>
        <v>yes</v>
      </c>
      <c r="AF71" s="55">
        <f t="shared" si="28"/>
        <v>420277.44299086352</v>
      </c>
      <c r="AG71" s="56">
        <f t="shared" si="29"/>
        <v>420277.44299086358</v>
      </c>
      <c r="AH71" s="57" t="str">
        <f t="shared" si="30"/>
        <v>yes</v>
      </c>
      <c r="AL71" s="15"/>
      <c r="AQ71" s="15"/>
    </row>
    <row r="72" spans="1:43" s="47" customFormat="1" ht="12" x14ac:dyDescent="0.25">
      <c r="A72" s="51">
        <f t="shared" si="12"/>
        <v>58</v>
      </c>
      <c r="B72" s="44">
        <f t="shared" si="13"/>
        <v>141893866.34055811</v>
      </c>
      <c r="C72" s="44">
        <f t="shared" si="0"/>
        <v>2169017.063714324</v>
      </c>
      <c r="D72" s="44">
        <f t="shared" si="14"/>
        <v>496628.53219195339</v>
      </c>
      <c r="E72" s="52">
        <f t="shared" si="33"/>
        <v>0.15</v>
      </c>
      <c r="F72" s="52">
        <f t="shared" si="1"/>
        <v>1.3451947011868914E-2</v>
      </c>
      <c r="G72" s="44">
        <f t="shared" si="16"/>
        <v>760445.67886170361</v>
      </c>
      <c r="H72" s="44">
        <f t="shared" si="17"/>
        <v>263817.14666975022</v>
      </c>
      <c r="I72" s="44">
        <f t="shared" si="18"/>
        <v>141630049.19388837</v>
      </c>
      <c r="J72" s="44">
        <f t="shared" si="2"/>
        <v>1905199.9170445739</v>
      </c>
      <c r="K72" s="44">
        <f t="shared" si="19"/>
        <v>82771.422031992231</v>
      </c>
      <c r="L72" s="44">
        <f t="shared" si="3"/>
        <v>2582874.1738742855</v>
      </c>
      <c r="M72" s="44">
        <f t="shared" si="4"/>
        <v>139724849.27684379</v>
      </c>
      <c r="N72" s="53">
        <f t="shared" si="20"/>
        <v>0</v>
      </c>
      <c r="O72" s="41">
        <f t="shared" si="5"/>
        <v>0</v>
      </c>
      <c r="P72" s="41">
        <f t="shared" si="6"/>
        <v>0</v>
      </c>
      <c r="Q72" s="41">
        <f t="shared" si="7"/>
        <v>0</v>
      </c>
      <c r="R72" s="54">
        <f t="shared" si="21"/>
        <v>0</v>
      </c>
      <c r="S72" s="45">
        <f t="shared" si="31"/>
        <v>82864737.696231276</v>
      </c>
      <c r="T72" s="44">
        <f t="shared" si="22"/>
        <v>2169017.063714324</v>
      </c>
      <c r="U72" s="41">
        <f t="shared" si="23"/>
        <v>172168.29187928661</v>
      </c>
      <c r="V72" s="44">
        <f t="shared" si="24"/>
        <v>241688.8182806746</v>
      </c>
      <c r="W72" s="44">
        <f t="shared" si="25"/>
        <v>2582874.1738742851</v>
      </c>
      <c r="X72" s="45">
        <f t="shared" si="32"/>
        <v>59029128.644326828</v>
      </c>
      <c r="Y72" s="44">
        <f t="shared" si="8"/>
        <v>-172168.29187928661</v>
      </c>
      <c r="Z72" s="44">
        <f t="shared" si="9"/>
        <v>172168.29187928661</v>
      </c>
      <c r="AA72" s="46">
        <f t="shared" si="10"/>
        <v>0</v>
      </c>
      <c r="AC72" s="55">
        <f t="shared" si="26"/>
        <v>2169017.063714324</v>
      </c>
      <c r="AD72" s="56">
        <f t="shared" si="11"/>
        <v>2169017.063714324</v>
      </c>
      <c r="AE72" s="57" t="str">
        <f t="shared" si="27"/>
        <v>yes</v>
      </c>
      <c r="AF72" s="55">
        <f t="shared" si="28"/>
        <v>413857.11015996116</v>
      </c>
      <c r="AG72" s="56">
        <f t="shared" si="29"/>
        <v>413857.11015996122</v>
      </c>
      <c r="AH72" s="57" t="str">
        <f t="shared" si="30"/>
        <v>yes</v>
      </c>
      <c r="AL72" s="15"/>
      <c r="AQ72" s="15"/>
    </row>
    <row r="73" spans="1:43" s="47" customFormat="1" ht="12" x14ac:dyDescent="0.25">
      <c r="A73" s="51">
        <f t="shared" si="12"/>
        <v>59</v>
      </c>
      <c r="B73" s="44">
        <f t="shared" si="13"/>
        <v>139724849.27684379</v>
      </c>
      <c r="C73" s="44">
        <f t="shared" si="0"/>
        <v>2137237.1309471717</v>
      </c>
      <c r="D73" s="44">
        <f t="shared" si="14"/>
        <v>489036.97246895329</v>
      </c>
      <c r="E73" s="52">
        <f t="shared" si="33"/>
        <v>0.15</v>
      </c>
      <c r="F73" s="52">
        <f t="shared" si="1"/>
        <v>1.3451947011868914E-2</v>
      </c>
      <c r="G73" s="44">
        <f t="shared" si="16"/>
        <v>750216.2038842513</v>
      </c>
      <c r="H73" s="44">
        <f t="shared" si="17"/>
        <v>261179.23141529801</v>
      </c>
      <c r="I73" s="44">
        <f t="shared" si="18"/>
        <v>139463670.04542848</v>
      </c>
      <c r="J73" s="44">
        <f t="shared" si="2"/>
        <v>1876057.8995318739</v>
      </c>
      <c r="K73" s="44">
        <f t="shared" si="19"/>
        <v>81506.162078158886</v>
      </c>
      <c r="L73" s="44">
        <f t="shared" si="3"/>
        <v>2544767.9413379664</v>
      </c>
      <c r="M73" s="44">
        <f t="shared" si="4"/>
        <v>137587612.14589661</v>
      </c>
      <c r="N73" s="53">
        <f t="shared" si="20"/>
        <v>0</v>
      </c>
      <c r="O73" s="41">
        <f t="shared" si="5"/>
        <v>0</v>
      </c>
      <c r="P73" s="41">
        <f t="shared" si="6"/>
        <v>0</v>
      </c>
      <c r="Q73" s="41">
        <f t="shared" si="7"/>
        <v>0</v>
      </c>
      <c r="R73" s="54">
        <f t="shared" si="21"/>
        <v>0</v>
      </c>
      <c r="S73" s="45">
        <f t="shared" si="31"/>
        <v>80523552.340637669</v>
      </c>
      <c r="T73" s="44">
        <f t="shared" si="22"/>
        <v>2137237.1309471717</v>
      </c>
      <c r="U73" s="41">
        <f t="shared" si="23"/>
        <v>172670.44939726786</v>
      </c>
      <c r="V73" s="44">
        <f t="shared" si="24"/>
        <v>234860.36099352656</v>
      </c>
      <c r="W73" s="44">
        <f t="shared" si="25"/>
        <v>2544767.9413379659</v>
      </c>
      <c r="X73" s="45">
        <f t="shared" si="32"/>
        <v>59201296.936206117</v>
      </c>
      <c r="Y73" s="44">
        <f t="shared" si="8"/>
        <v>-172670.44939726786</v>
      </c>
      <c r="Z73" s="44">
        <f t="shared" si="9"/>
        <v>172670.44939726786</v>
      </c>
      <c r="AA73" s="46">
        <f t="shared" si="10"/>
        <v>0</v>
      </c>
      <c r="AC73" s="55">
        <f t="shared" si="26"/>
        <v>2137237.1309471717</v>
      </c>
      <c r="AD73" s="56">
        <f t="shared" si="11"/>
        <v>2137237.1309471717</v>
      </c>
      <c r="AE73" s="57" t="str">
        <f t="shared" si="27"/>
        <v>yes</v>
      </c>
      <c r="AF73" s="55">
        <f t="shared" si="28"/>
        <v>407530.81039079442</v>
      </c>
      <c r="AG73" s="56">
        <f t="shared" si="29"/>
        <v>407530.81039079442</v>
      </c>
      <c r="AH73" s="57" t="str">
        <f t="shared" si="30"/>
        <v>yes</v>
      </c>
      <c r="AL73" s="15"/>
      <c r="AQ73" s="15"/>
    </row>
    <row r="74" spans="1:43" s="47" customFormat="1" ht="12" x14ac:dyDescent="0.25">
      <c r="A74" s="51">
        <f t="shared" si="12"/>
        <v>60</v>
      </c>
      <c r="B74" s="44">
        <f t="shared" si="13"/>
        <v>137587612.14589661</v>
      </c>
      <c r="C74" s="44">
        <f t="shared" si="0"/>
        <v>2105910.7219258151</v>
      </c>
      <c r="D74" s="44">
        <f t="shared" si="14"/>
        <v>481556.64251063816</v>
      </c>
      <c r="E74" s="52">
        <f t="shared" si="33"/>
        <v>0.15</v>
      </c>
      <c r="F74" s="52">
        <f t="shared" si="1"/>
        <v>1.3451947011868914E-2</v>
      </c>
      <c r="G74" s="44">
        <f t="shared" si="16"/>
        <v>740124.33526215493</v>
      </c>
      <c r="H74" s="44">
        <f t="shared" si="17"/>
        <v>258567.69275151676</v>
      </c>
      <c r="I74" s="44">
        <f t="shared" si="18"/>
        <v>137329044.45314509</v>
      </c>
      <c r="J74" s="44">
        <f t="shared" si="2"/>
        <v>1847343.0291742983</v>
      </c>
      <c r="K74" s="44">
        <f t="shared" si="19"/>
        <v>80259.440418439699</v>
      </c>
      <c r="L74" s="44">
        <f t="shared" si="3"/>
        <v>2507207.9240180133</v>
      </c>
      <c r="M74" s="44">
        <f t="shared" si="4"/>
        <v>135481701.42397079</v>
      </c>
      <c r="N74" s="53">
        <f t="shared" si="20"/>
        <v>0</v>
      </c>
      <c r="O74" s="41">
        <f t="shared" si="5"/>
        <v>0</v>
      </c>
      <c r="P74" s="41">
        <f t="shared" si="6"/>
        <v>0</v>
      </c>
      <c r="Q74" s="41">
        <f t="shared" si="7"/>
        <v>0</v>
      </c>
      <c r="R74" s="54">
        <f t="shared" si="21"/>
        <v>0</v>
      </c>
      <c r="S74" s="45">
        <f t="shared" si="31"/>
        <v>78213644.76029323</v>
      </c>
      <c r="T74" s="44">
        <f t="shared" si="22"/>
        <v>2105910.7219258151</v>
      </c>
      <c r="U74" s="41">
        <f t="shared" si="23"/>
        <v>173174.0715413432</v>
      </c>
      <c r="V74" s="44">
        <f t="shared" si="24"/>
        <v>228123.13055085528</v>
      </c>
      <c r="W74" s="44">
        <f t="shared" si="25"/>
        <v>2507207.9240180138</v>
      </c>
      <c r="X74" s="45">
        <f t="shared" si="32"/>
        <v>59373967.385603383</v>
      </c>
      <c r="Y74" s="44">
        <f t="shared" si="8"/>
        <v>-173174.0715413432</v>
      </c>
      <c r="Z74" s="44">
        <f t="shared" si="9"/>
        <v>173174.0715413432</v>
      </c>
      <c r="AA74" s="46">
        <f t="shared" si="10"/>
        <v>0</v>
      </c>
      <c r="AC74" s="55">
        <f t="shared" si="26"/>
        <v>2105910.7219258151</v>
      </c>
      <c r="AD74" s="56">
        <f t="shared" si="11"/>
        <v>2105910.7219258151</v>
      </c>
      <c r="AE74" s="57" t="str">
        <f t="shared" si="27"/>
        <v>yes</v>
      </c>
      <c r="AF74" s="55">
        <f t="shared" si="28"/>
        <v>401297.20209219848</v>
      </c>
      <c r="AG74" s="56">
        <f t="shared" si="29"/>
        <v>401297.20209219848</v>
      </c>
      <c r="AH74" s="57" t="str">
        <f t="shared" si="30"/>
        <v>yes</v>
      </c>
      <c r="AL74" s="15"/>
      <c r="AQ74" s="15"/>
    </row>
    <row r="75" spans="1:43" s="47" customFormat="1" ht="12" x14ac:dyDescent="0.25">
      <c r="A75" s="51">
        <f t="shared" si="12"/>
        <v>61</v>
      </c>
      <c r="B75" s="44">
        <f t="shared" si="13"/>
        <v>135481701.42397079</v>
      </c>
      <c r="C75" s="44">
        <f t="shared" si="0"/>
        <v>2075031.4756803866</v>
      </c>
      <c r="D75" s="44">
        <f t="shared" si="14"/>
        <v>474185.9549838978</v>
      </c>
      <c r="E75" s="52">
        <f t="shared" si="33"/>
        <v>0.15</v>
      </c>
      <c r="F75" s="52">
        <f t="shared" si="1"/>
        <v>1.3451947011868914E-2</v>
      </c>
      <c r="G75" s="44">
        <f t="shared" si="16"/>
        <v>730168.22192201368</v>
      </c>
      <c r="H75" s="44">
        <f t="shared" si="17"/>
        <v>255982.26693811588</v>
      </c>
      <c r="I75" s="44">
        <f t="shared" si="18"/>
        <v>135225719.15703267</v>
      </c>
      <c r="J75" s="44">
        <f t="shared" si="2"/>
        <v>1819049.2087422707</v>
      </c>
      <c r="K75" s="44">
        <f t="shared" si="19"/>
        <v>79030.9924973163</v>
      </c>
      <c r="L75" s="44">
        <f t="shared" si="3"/>
        <v>2470186.4381669681</v>
      </c>
      <c r="M75" s="44">
        <f t="shared" si="4"/>
        <v>133406669.94829039</v>
      </c>
      <c r="N75" s="53">
        <f t="shared" si="20"/>
        <v>0</v>
      </c>
      <c r="O75" s="41">
        <f t="shared" si="5"/>
        <v>0</v>
      </c>
      <c r="P75" s="41">
        <f t="shared" si="6"/>
        <v>0</v>
      </c>
      <c r="Q75" s="41">
        <f t="shared" si="7"/>
        <v>0</v>
      </c>
      <c r="R75" s="54">
        <f t="shared" si="21"/>
        <v>0</v>
      </c>
      <c r="S75" s="45">
        <f t="shared" si="31"/>
        <v>75934559.966826081</v>
      </c>
      <c r="T75" s="44">
        <f t="shared" si="22"/>
        <v>2075031.4756803866</v>
      </c>
      <c r="U75" s="41">
        <f t="shared" si="23"/>
        <v>173679.16258333882</v>
      </c>
      <c r="V75" s="44">
        <f t="shared" si="24"/>
        <v>221475.79990324276</v>
      </c>
      <c r="W75" s="44">
        <f t="shared" si="25"/>
        <v>2470186.4381669685</v>
      </c>
      <c r="X75" s="45">
        <f t="shared" si="32"/>
        <v>59547141.45714473</v>
      </c>
      <c r="Y75" s="44">
        <f t="shared" si="8"/>
        <v>-173679.16258333882</v>
      </c>
      <c r="Z75" s="44">
        <f t="shared" si="9"/>
        <v>173679.16258333882</v>
      </c>
      <c r="AA75" s="46">
        <f t="shared" si="10"/>
        <v>0</v>
      </c>
      <c r="AC75" s="55">
        <f t="shared" si="26"/>
        <v>2075031.4756803866</v>
      </c>
      <c r="AD75" s="56">
        <f t="shared" si="11"/>
        <v>2075031.4756803866</v>
      </c>
      <c r="AE75" s="57" t="str">
        <f t="shared" si="27"/>
        <v>yes</v>
      </c>
      <c r="AF75" s="55">
        <f t="shared" si="28"/>
        <v>395154.96248658153</v>
      </c>
      <c r="AG75" s="56">
        <f t="shared" si="29"/>
        <v>395154.96248658159</v>
      </c>
      <c r="AH75" s="57" t="str">
        <f t="shared" si="30"/>
        <v>yes</v>
      </c>
      <c r="AL75" s="15"/>
      <c r="AQ75" s="15"/>
    </row>
    <row r="76" spans="1:43" s="47" customFormat="1" ht="12" x14ac:dyDescent="0.25">
      <c r="A76" s="51">
        <f t="shared" si="12"/>
        <v>62</v>
      </c>
      <c r="B76" s="44">
        <f t="shared" si="13"/>
        <v>133406669.94829039</v>
      </c>
      <c r="C76" s="44">
        <f t="shared" si="0"/>
        <v>2044593.1194101204</v>
      </c>
      <c r="D76" s="44">
        <f t="shared" si="14"/>
        <v>466923.34481901635</v>
      </c>
      <c r="E76" s="52">
        <f t="shared" si="33"/>
        <v>0.15</v>
      </c>
      <c r="F76" s="52">
        <f t="shared" si="1"/>
        <v>1.3451947011868914E-2</v>
      </c>
      <c r="G76" s="44">
        <f t="shared" si="16"/>
        <v>720346.03769096814</v>
      </c>
      <c r="H76" s="44">
        <f t="shared" si="17"/>
        <v>253422.69287195179</v>
      </c>
      <c r="I76" s="44">
        <f t="shared" si="18"/>
        <v>133153247.25541843</v>
      </c>
      <c r="J76" s="44">
        <f t="shared" si="2"/>
        <v>1791170.4265381687</v>
      </c>
      <c r="K76" s="44">
        <f t="shared" si="19"/>
        <v>77820.557469836072</v>
      </c>
      <c r="L76" s="44">
        <f t="shared" si="3"/>
        <v>2433695.9067593007</v>
      </c>
      <c r="M76" s="44">
        <f t="shared" si="4"/>
        <v>131362076.82888027</v>
      </c>
      <c r="N76" s="53">
        <f t="shared" si="20"/>
        <v>0</v>
      </c>
      <c r="O76" s="41">
        <f t="shared" si="5"/>
        <v>0</v>
      </c>
      <c r="P76" s="41">
        <f t="shared" si="6"/>
        <v>0</v>
      </c>
      <c r="Q76" s="41">
        <f t="shared" si="7"/>
        <v>0</v>
      </c>
      <c r="R76" s="54">
        <f t="shared" si="21"/>
        <v>0</v>
      </c>
      <c r="S76" s="45">
        <f t="shared" si="31"/>
        <v>73685849.328562364</v>
      </c>
      <c r="T76" s="44">
        <f t="shared" si="22"/>
        <v>2044593.1194101204</v>
      </c>
      <c r="U76" s="41">
        <f t="shared" si="23"/>
        <v>174185.7268075402</v>
      </c>
      <c r="V76" s="44">
        <f t="shared" si="24"/>
        <v>214917.06054164024</v>
      </c>
      <c r="W76" s="44">
        <f t="shared" si="25"/>
        <v>2433695.9067593007</v>
      </c>
      <c r="X76" s="45">
        <f t="shared" si="32"/>
        <v>59720820.619728066</v>
      </c>
      <c r="Y76" s="44">
        <f t="shared" si="8"/>
        <v>-174185.7268075402</v>
      </c>
      <c r="Z76" s="44">
        <f t="shared" si="9"/>
        <v>174185.7268075402</v>
      </c>
      <c r="AA76" s="46">
        <f t="shared" si="10"/>
        <v>0</v>
      </c>
      <c r="AC76" s="55">
        <f t="shared" si="26"/>
        <v>2044593.1194101204</v>
      </c>
      <c r="AD76" s="56">
        <f t="shared" si="11"/>
        <v>2044593.1194101204</v>
      </c>
      <c r="AE76" s="57" t="str">
        <f t="shared" si="27"/>
        <v>yes</v>
      </c>
      <c r="AF76" s="55">
        <f t="shared" si="28"/>
        <v>389102.78734918026</v>
      </c>
      <c r="AG76" s="56">
        <f t="shared" si="29"/>
        <v>389102.78734918043</v>
      </c>
      <c r="AH76" s="57" t="str">
        <f t="shared" si="30"/>
        <v>yes</v>
      </c>
      <c r="AL76" s="15"/>
      <c r="AQ76" s="15"/>
    </row>
    <row r="77" spans="1:43" s="47" customFormat="1" ht="12" x14ac:dyDescent="0.25">
      <c r="A77" s="51">
        <f t="shared" si="12"/>
        <v>63</v>
      </c>
      <c r="B77" s="44">
        <f t="shared" si="13"/>
        <v>131362076.82888027</v>
      </c>
      <c r="C77" s="44">
        <f t="shared" si="0"/>
        <v>2014589.467271293</v>
      </c>
      <c r="D77" s="44">
        <f t="shared" si="14"/>
        <v>459767.268901081</v>
      </c>
      <c r="E77" s="52">
        <f t="shared" si="33"/>
        <v>0.15</v>
      </c>
      <c r="F77" s="52">
        <f t="shared" si="1"/>
        <v>1.3451947011868914E-2</v>
      </c>
      <c r="G77" s="44">
        <f t="shared" si="16"/>
        <v>710655.98096173943</v>
      </c>
      <c r="H77" s="44">
        <f t="shared" si="17"/>
        <v>250888.71206065844</v>
      </c>
      <c r="I77" s="44">
        <f t="shared" si="18"/>
        <v>131111188.11681961</v>
      </c>
      <c r="J77" s="44">
        <f t="shared" si="2"/>
        <v>1763700.7552106346</v>
      </c>
      <c r="K77" s="44">
        <f t="shared" si="19"/>
        <v>76627.878150180157</v>
      </c>
      <c r="L77" s="44">
        <f t="shared" si="3"/>
        <v>2397728.8580221939</v>
      </c>
      <c r="M77" s="44">
        <f t="shared" si="4"/>
        <v>129347487.36160897</v>
      </c>
      <c r="N77" s="53">
        <f t="shared" si="20"/>
        <v>0</v>
      </c>
      <c r="O77" s="41">
        <f t="shared" si="5"/>
        <v>0</v>
      </c>
      <c r="P77" s="41">
        <f t="shared" si="6"/>
        <v>0</v>
      </c>
      <c r="Q77" s="41">
        <f t="shared" si="7"/>
        <v>0</v>
      </c>
      <c r="R77" s="54">
        <f t="shared" si="21"/>
        <v>0</v>
      </c>
      <c r="S77" s="45">
        <f t="shared" si="31"/>
        <v>71467070.482344702</v>
      </c>
      <c r="T77" s="44">
        <f t="shared" si="22"/>
        <v>2014589.467271293</v>
      </c>
      <c r="U77" s="41">
        <f t="shared" si="23"/>
        <v>174693.76851072887</v>
      </c>
      <c r="V77" s="44">
        <f t="shared" si="24"/>
        <v>208445.62224017209</v>
      </c>
      <c r="W77" s="44">
        <f t="shared" si="25"/>
        <v>2397728.8580221944</v>
      </c>
      <c r="X77" s="45">
        <f t="shared" si="32"/>
        <v>59895006.346535608</v>
      </c>
      <c r="Y77" s="44">
        <f t="shared" si="8"/>
        <v>-174693.76851072887</v>
      </c>
      <c r="Z77" s="44">
        <f t="shared" si="9"/>
        <v>174693.76851072887</v>
      </c>
      <c r="AA77" s="46">
        <f t="shared" si="10"/>
        <v>0</v>
      </c>
      <c r="AC77" s="55">
        <f t="shared" si="26"/>
        <v>2014589.467271293</v>
      </c>
      <c r="AD77" s="56">
        <f t="shared" si="11"/>
        <v>2014589.467271293</v>
      </c>
      <c r="AE77" s="57" t="str">
        <f t="shared" si="27"/>
        <v>yes</v>
      </c>
      <c r="AF77" s="55">
        <f t="shared" si="28"/>
        <v>383139.39075090084</v>
      </c>
      <c r="AG77" s="56">
        <f t="shared" si="29"/>
        <v>383139.39075090096</v>
      </c>
      <c r="AH77" s="57" t="str">
        <f t="shared" si="30"/>
        <v>yes</v>
      </c>
      <c r="AL77" s="15"/>
      <c r="AQ77" s="15"/>
    </row>
    <row r="78" spans="1:43" s="47" customFormat="1" ht="12" x14ac:dyDescent="0.25">
      <c r="A78" s="51">
        <f t="shared" si="12"/>
        <v>64</v>
      </c>
      <c r="B78" s="44">
        <f t="shared" si="13"/>
        <v>129347487.36160897</v>
      </c>
      <c r="C78" s="44">
        <f t="shared" si="0"/>
        <v>1985014.4191817259</v>
      </c>
      <c r="D78" s="44">
        <f t="shared" si="14"/>
        <v>452716.20576563146</v>
      </c>
      <c r="E78" s="52">
        <f t="shared" si="33"/>
        <v>0.15</v>
      </c>
      <c r="F78" s="52">
        <f t="shared" si="1"/>
        <v>1.3451947011868914E-2</v>
      </c>
      <c r="G78" s="44">
        <f t="shared" si="16"/>
        <v>701096.27436217444</v>
      </c>
      <c r="H78" s="44">
        <f t="shared" si="17"/>
        <v>248380.06859654299</v>
      </c>
      <c r="I78" s="44">
        <f t="shared" si="18"/>
        <v>129099107.29301243</v>
      </c>
      <c r="J78" s="44">
        <f t="shared" si="2"/>
        <v>1736634.3505851829</v>
      </c>
      <c r="K78" s="44">
        <f t="shared" si="19"/>
        <v>75452.700960938571</v>
      </c>
      <c r="L78" s="44">
        <f t="shared" si="3"/>
        <v>2362277.9239864191</v>
      </c>
      <c r="M78" s="44">
        <f t="shared" si="4"/>
        <v>127362472.94242725</v>
      </c>
      <c r="N78" s="53">
        <f t="shared" si="20"/>
        <v>0</v>
      </c>
      <c r="O78" s="41">
        <f t="shared" si="5"/>
        <v>0</v>
      </c>
      <c r="P78" s="41">
        <f t="shared" si="6"/>
        <v>0</v>
      </c>
      <c r="Q78" s="41">
        <f t="shared" si="7"/>
        <v>0</v>
      </c>
      <c r="R78" s="54">
        <f t="shared" si="21"/>
        <v>0</v>
      </c>
      <c r="S78" s="45">
        <f t="shared" si="31"/>
        <v>69277787.246562675</v>
      </c>
      <c r="T78" s="44">
        <f t="shared" si="22"/>
        <v>1985014.4191817259</v>
      </c>
      <c r="U78" s="41">
        <f t="shared" si="23"/>
        <v>175203.29200221851</v>
      </c>
      <c r="V78" s="44">
        <f t="shared" si="24"/>
        <v>202060.2128024745</v>
      </c>
      <c r="W78" s="44">
        <f t="shared" si="25"/>
        <v>2362277.9239864186</v>
      </c>
      <c r="X78" s="45">
        <f t="shared" si="32"/>
        <v>60069700.115046337</v>
      </c>
      <c r="Y78" s="44">
        <f t="shared" si="8"/>
        <v>-175203.29200221851</v>
      </c>
      <c r="Z78" s="44">
        <f t="shared" si="9"/>
        <v>175203.29200221851</v>
      </c>
      <c r="AA78" s="46">
        <f t="shared" si="10"/>
        <v>0</v>
      </c>
      <c r="AC78" s="55">
        <f t="shared" si="26"/>
        <v>1985014.4191817259</v>
      </c>
      <c r="AD78" s="56">
        <f t="shared" si="11"/>
        <v>1985014.4191817259</v>
      </c>
      <c r="AE78" s="57" t="str">
        <f t="shared" si="27"/>
        <v>yes</v>
      </c>
      <c r="AF78" s="55">
        <f t="shared" si="28"/>
        <v>377263.50480469287</v>
      </c>
      <c r="AG78" s="56">
        <f t="shared" si="29"/>
        <v>377263.50480469305</v>
      </c>
      <c r="AH78" s="57" t="str">
        <f t="shared" si="30"/>
        <v>yes</v>
      </c>
      <c r="AL78" s="15"/>
      <c r="AQ78" s="15"/>
    </row>
    <row r="79" spans="1:43" s="47" customFormat="1" ht="12" x14ac:dyDescent="0.25">
      <c r="A79" s="51">
        <f t="shared" si="12"/>
        <v>65</v>
      </c>
      <c r="B79" s="44">
        <f t="shared" si="13"/>
        <v>127362472.94242725</v>
      </c>
      <c r="C79" s="44">
        <f t="shared" ref="C79:C142" si="34">H79+J79</f>
        <v>1955861.9596416296</v>
      </c>
      <c r="D79" s="44">
        <f t="shared" ref="D79:D142" si="35">B79*$B$4/12</f>
        <v>445768.65529849543</v>
      </c>
      <c r="E79" s="52">
        <f t="shared" si="33"/>
        <v>0.15</v>
      </c>
      <c r="F79" s="52">
        <f t="shared" ref="F79:F142" si="36">(1-(1-E79)^(1/12))</f>
        <v>1.3451947011868914E-2</v>
      </c>
      <c r="G79" s="44">
        <f t="shared" si="16"/>
        <v>691665.16442923574</v>
      </c>
      <c r="H79" s="44">
        <f t="shared" ref="H79:H142" si="37">G79-B79*$B$4/12</f>
        <v>245896.50913074031</v>
      </c>
      <c r="I79" s="44">
        <f t="shared" ref="I79:I142" si="38">B79-H79</f>
        <v>127116576.4332965</v>
      </c>
      <c r="J79" s="44">
        <f t="shared" ref="J79:J142" si="39">I79*F79</f>
        <v>1709965.4505108893</v>
      </c>
      <c r="K79" s="44">
        <f t="shared" ref="K79:K142" si="40">$B$8*B79/12</f>
        <v>74294.775883082562</v>
      </c>
      <c r="L79" s="44">
        <f t="shared" ref="L79:L142" si="41">D79+H79+J79-K79</f>
        <v>2327335.8390570423</v>
      </c>
      <c r="M79" s="44">
        <f t="shared" ref="M79:M142" si="42">B79-H79-J79</f>
        <v>125406610.98278561</v>
      </c>
      <c r="N79" s="53">
        <f t="shared" si="20"/>
        <v>0</v>
      </c>
      <c r="O79" s="41">
        <f t="shared" ref="O79:O142" si="43">MIN(N79,H79+J79)</f>
        <v>0</v>
      </c>
      <c r="P79" s="41">
        <f t="shared" ref="P79:P142" si="44">MIN(X79*$F$5/12,N79-O79)</f>
        <v>0</v>
      </c>
      <c r="Q79" s="41">
        <f t="shared" ref="Q79:Q142" si="45">N79*$F$3/12</f>
        <v>0</v>
      </c>
      <c r="R79" s="54">
        <f t="shared" ref="R79:R142" si="46">SUM(O79:Q79)</f>
        <v>0</v>
      </c>
      <c r="S79" s="45">
        <f t="shared" si="31"/>
        <v>67117569.535378739</v>
      </c>
      <c r="T79" s="44">
        <f t="shared" ref="T79:T142" si="47">MIN(H79+J79-O79,S79)</f>
        <v>1955861.9596416296</v>
      </c>
      <c r="U79" s="41">
        <f t="shared" ref="U79:U116" si="48">MIN(X79*$F$5/12-P79,S79-T79)</f>
        <v>175714.30160389162</v>
      </c>
      <c r="V79" s="44">
        <f t="shared" ref="V79:V142" si="49">S79*$F$4/12</f>
        <v>195759.57781152133</v>
      </c>
      <c r="W79" s="44">
        <f t="shared" si="25"/>
        <v>2327335.8390570427</v>
      </c>
      <c r="X79" s="45">
        <f t="shared" si="32"/>
        <v>60244903.407048553</v>
      </c>
      <c r="Y79" s="44">
        <f t="shared" ref="Y79:Y142" si="50">IF(S79-T79&gt;0,-P79-U79,H79+J79-T79)</f>
        <v>-175714.30160389162</v>
      </c>
      <c r="Z79" s="44">
        <f t="shared" ref="Z79:Z142" si="51">X79*$F$5/12</f>
        <v>175714.30160389162</v>
      </c>
      <c r="AA79" s="46">
        <f t="shared" ref="AA79:AA142" si="52">Y79+Z79</f>
        <v>0</v>
      </c>
      <c r="AC79" s="55">
        <f t="shared" ref="AC79:AC142" si="53">C79</f>
        <v>1955861.9596416296</v>
      </c>
      <c r="AD79" s="56">
        <f t="shared" ref="AD79:AD142" si="54">Y79+U79+T79+O79+P79</f>
        <v>1955861.9596416296</v>
      </c>
      <c r="AE79" s="57" t="str">
        <f t="shared" ref="AE79:AE142" si="55">IF(ABS(AD79-AC79)&lt;1,"yes","no")</f>
        <v>yes</v>
      </c>
      <c r="AF79" s="55">
        <f t="shared" ref="AF79:AF142" si="56">D79-K79</f>
        <v>371473.8794154129</v>
      </c>
      <c r="AG79" s="56">
        <f t="shared" ref="AG79:AG142" si="57">Z79+V79+Q79</f>
        <v>371473.87941541296</v>
      </c>
      <c r="AH79" s="57" t="str">
        <f t="shared" ref="AH79:AH142" si="58">IF(ABS(AG79-AF79)&lt;1,"yes","no")</f>
        <v>yes</v>
      </c>
      <c r="AL79" s="15"/>
      <c r="AQ79" s="15"/>
    </row>
    <row r="80" spans="1:43" s="47" customFormat="1" ht="12" x14ac:dyDescent="0.25">
      <c r="A80" s="51">
        <f t="shared" ref="A80:A143" si="59">A79+1</f>
        <v>66</v>
      </c>
      <c r="B80" s="44">
        <f t="shared" ref="B80:B143" si="60">M79</f>
        <v>125406610.98278561</v>
      </c>
      <c r="C80" s="44">
        <f t="shared" si="34"/>
        <v>1927126.1565705657</v>
      </c>
      <c r="D80" s="44">
        <f t="shared" si="35"/>
        <v>438923.13843974966</v>
      </c>
      <c r="E80" s="52">
        <f t="shared" si="33"/>
        <v>0.15</v>
      </c>
      <c r="F80" s="52">
        <f t="shared" si="36"/>
        <v>1.3451947011868914E-2</v>
      </c>
      <c r="G80" s="44">
        <f t="shared" ref="G80:G143" si="61">-PMT($B$4/12,$B$6-A79,B80,0)</f>
        <v>682360.92128737806</v>
      </c>
      <c r="H80" s="44">
        <f t="shared" si="37"/>
        <v>243437.7828476284</v>
      </c>
      <c r="I80" s="44">
        <f t="shared" si="38"/>
        <v>125163173.19993798</v>
      </c>
      <c r="J80" s="44">
        <f t="shared" si="39"/>
        <v>1683688.3737229372</v>
      </c>
      <c r="K80" s="44">
        <f t="shared" si="40"/>
        <v>73153.856406624938</v>
      </c>
      <c r="L80" s="44">
        <f t="shared" si="41"/>
        <v>2292895.4386036904</v>
      </c>
      <c r="M80" s="44">
        <f t="shared" si="42"/>
        <v>123479484.82621504</v>
      </c>
      <c r="N80" s="53">
        <f t="shared" ref="N80:N143" si="62">N79-O79-P79</f>
        <v>0</v>
      </c>
      <c r="O80" s="41">
        <f t="shared" si="43"/>
        <v>0</v>
      </c>
      <c r="P80" s="41">
        <f t="shared" si="44"/>
        <v>0</v>
      </c>
      <c r="Q80" s="41">
        <f t="shared" si="45"/>
        <v>0</v>
      </c>
      <c r="R80" s="54">
        <f t="shared" si="46"/>
        <v>0</v>
      </c>
      <c r="S80" s="45">
        <f t="shared" si="31"/>
        <v>64985993.27413322</v>
      </c>
      <c r="T80" s="44">
        <f t="shared" si="47"/>
        <v>1927126.1565705657</v>
      </c>
      <c r="U80" s="41">
        <f t="shared" si="48"/>
        <v>176226.80165023633</v>
      </c>
      <c r="V80" s="44">
        <f t="shared" si="49"/>
        <v>189542.48038288858</v>
      </c>
      <c r="W80" s="44">
        <f t="shared" ref="W80:W143" si="63">SUM(T80:V80)</f>
        <v>2292895.4386036904</v>
      </c>
      <c r="X80" s="45">
        <f t="shared" si="32"/>
        <v>60420617.708652444</v>
      </c>
      <c r="Y80" s="44">
        <f t="shared" si="50"/>
        <v>-176226.80165023633</v>
      </c>
      <c r="Z80" s="44">
        <f t="shared" si="51"/>
        <v>176226.80165023633</v>
      </c>
      <c r="AA80" s="46">
        <f t="shared" si="52"/>
        <v>0</v>
      </c>
      <c r="AC80" s="55">
        <f t="shared" si="53"/>
        <v>1927126.1565705657</v>
      </c>
      <c r="AD80" s="56">
        <f t="shared" si="54"/>
        <v>1927126.1565705657</v>
      </c>
      <c r="AE80" s="57" t="str">
        <f t="shared" si="55"/>
        <v>yes</v>
      </c>
      <c r="AF80" s="55">
        <f t="shared" si="56"/>
        <v>365769.28203312471</v>
      </c>
      <c r="AG80" s="56">
        <f t="shared" si="57"/>
        <v>365769.28203312494</v>
      </c>
      <c r="AH80" s="57" t="str">
        <f t="shared" si="58"/>
        <v>yes</v>
      </c>
      <c r="AL80" s="15"/>
      <c r="AQ80" s="15"/>
    </row>
    <row r="81" spans="1:43" s="47" customFormat="1" ht="12" x14ac:dyDescent="0.25">
      <c r="A81" s="51">
        <f t="shared" si="59"/>
        <v>67</v>
      </c>
      <c r="B81" s="44">
        <f t="shared" si="60"/>
        <v>123479484.82621504</v>
      </c>
      <c r="C81" s="44">
        <f t="shared" si="34"/>
        <v>1898801.1601603024</v>
      </c>
      <c r="D81" s="44">
        <f t="shared" si="35"/>
        <v>432178.19689175271</v>
      </c>
      <c r="E81" s="52">
        <f t="shared" si="33"/>
        <v>0.15</v>
      </c>
      <c r="F81" s="52">
        <f t="shared" si="36"/>
        <v>1.3451947011868914E-2</v>
      </c>
      <c r="G81" s="44">
        <f t="shared" si="61"/>
        <v>673181.83833125024</v>
      </c>
      <c r="H81" s="44">
        <f t="shared" si="37"/>
        <v>241003.64143949753</v>
      </c>
      <c r="I81" s="44">
        <f t="shared" si="38"/>
        <v>123238481.18477555</v>
      </c>
      <c r="J81" s="44">
        <f t="shared" si="39"/>
        <v>1657797.5187208049</v>
      </c>
      <c r="K81" s="44">
        <f t="shared" si="40"/>
        <v>72029.699481958771</v>
      </c>
      <c r="L81" s="44">
        <f t="shared" si="41"/>
        <v>2258949.6575700962</v>
      </c>
      <c r="M81" s="44">
        <f t="shared" si="42"/>
        <v>121580683.66605474</v>
      </c>
      <c r="N81" s="53">
        <f t="shared" si="62"/>
        <v>0</v>
      </c>
      <c r="O81" s="41">
        <f t="shared" si="43"/>
        <v>0</v>
      </c>
      <c r="P81" s="41">
        <f t="shared" si="44"/>
        <v>0</v>
      </c>
      <c r="Q81" s="41">
        <f t="shared" si="45"/>
        <v>0</v>
      </c>
      <c r="R81" s="54">
        <f t="shared" si="46"/>
        <v>0</v>
      </c>
      <c r="S81" s="45">
        <f t="shared" ref="S81:S144" si="64">S80-T80-U80</f>
        <v>62882640.315912418</v>
      </c>
      <c r="T81" s="44">
        <f t="shared" si="47"/>
        <v>1898801.1601603024</v>
      </c>
      <c r="U81" s="41">
        <f t="shared" si="48"/>
        <v>176740.79648838282</v>
      </c>
      <c r="V81" s="44">
        <f t="shared" si="49"/>
        <v>183407.70092141125</v>
      </c>
      <c r="W81" s="44">
        <f t="shared" si="63"/>
        <v>2258949.6575700967</v>
      </c>
      <c r="X81" s="45">
        <f t="shared" ref="X81:X144" si="65">X80-Y80</f>
        <v>60596844.510302678</v>
      </c>
      <c r="Y81" s="44">
        <f t="shared" si="50"/>
        <v>-176740.79648838282</v>
      </c>
      <c r="Z81" s="44">
        <f t="shared" si="51"/>
        <v>176740.79648838282</v>
      </c>
      <c r="AA81" s="46">
        <f t="shared" si="52"/>
        <v>0</v>
      </c>
      <c r="AC81" s="55">
        <f t="shared" si="53"/>
        <v>1898801.1601603024</v>
      </c>
      <c r="AD81" s="56">
        <f t="shared" si="54"/>
        <v>1898801.1601603024</v>
      </c>
      <c r="AE81" s="57" t="str">
        <f t="shared" si="55"/>
        <v>yes</v>
      </c>
      <c r="AF81" s="55">
        <f t="shared" si="56"/>
        <v>360148.49740979396</v>
      </c>
      <c r="AG81" s="56">
        <f t="shared" si="57"/>
        <v>360148.49740979407</v>
      </c>
      <c r="AH81" s="57" t="str">
        <f t="shared" si="58"/>
        <v>yes</v>
      </c>
      <c r="AL81" s="15"/>
      <c r="AQ81" s="15"/>
    </row>
    <row r="82" spans="1:43" s="47" customFormat="1" ht="12" x14ac:dyDescent="0.25">
      <c r="A82" s="51">
        <f t="shared" si="59"/>
        <v>68</v>
      </c>
      <c r="B82" s="44">
        <f t="shared" si="60"/>
        <v>121580683.66605474</v>
      </c>
      <c r="C82" s="44">
        <f t="shared" si="34"/>
        <v>1870881.2017433564</v>
      </c>
      <c r="D82" s="44">
        <f t="shared" si="35"/>
        <v>425532.39283119165</v>
      </c>
      <c r="E82" s="52">
        <f t="shared" si="33"/>
        <v>0.15</v>
      </c>
      <c r="F82" s="52">
        <f t="shared" si="36"/>
        <v>1.3451947011868914E-2</v>
      </c>
      <c r="G82" s="44">
        <f t="shared" si="61"/>
        <v>664126.23191266565</v>
      </c>
      <c r="H82" s="44">
        <f t="shared" si="37"/>
        <v>238593.839081474</v>
      </c>
      <c r="I82" s="44">
        <f t="shared" si="38"/>
        <v>121342089.82697326</v>
      </c>
      <c r="J82" s="44">
        <f t="shared" si="39"/>
        <v>1632287.3626618823</v>
      </c>
      <c r="K82" s="44">
        <f t="shared" si="40"/>
        <v>70922.065471865266</v>
      </c>
      <c r="L82" s="44">
        <f t="shared" si="41"/>
        <v>2225491.5291026826</v>
      </c>
      <c r="M82" s="44">
        <f t="shared" si="42"/>
        <v>119709802.46431138</v>
      </c>
      <c r="N82" s="53">
        <f t="shared" si="62"/>
        <v>0</v>
      </c>
      <c r="O82" s="41">
        <f t="shared" si="43"/>
        <v>0</v>
      </c>
      <c r="P82" s="41">
        <f t="shared" si="44"/>
        <v>0</v>
      </c>
      <c r="Q82" s="41">
        <f t="shared" si="45"/>
        <v>0</v>
      </c>
      <c r="R82" s="54">
        <f t="shared" si="46"/>
        <v>0</v>
      </c>
      <c r="S82" s="45">
        <f t="shared" si="64"/>
        <v>60807098.359263733</v>
      </c>
      <c r="T82" s="44">
        <f t="shared" si="47"/>
        <v>1870881.2017433564</v>
      </c>
      <c r="U82" s="41">
        <f t="shared" si="48"/>
        <v>177256.29047814061</v>
      </c>
      <c r="V82" s="44">
        <f t="shared" si="49"/>
        <v>177354.03688118592</v>
      </c>
      <c r="W82" s="44">
        <f t="shared" si="63"/>
        <v>2225491.5291026831</v>
      </c>
      <c r="X82" s="45">
        <f t="shared" si="65"/>
        <v>60773585.30679106</v>
      </c>
      <c r="Y82" s="44">
        <f t="shared" si="50"/>
        <v>-177256.29047814061</v>
      </c>
      <c r="Z82" s="44">
        <f t="shared" si="51"/>
        <v>177256.29047814061</v>
      </c>
      <c r="AA82" s="46">
        <f t="shared" si="52"/>
        <v>0</v>
      </c>
      <c r="AC82" s="55">
        <f t="shared" si="53"/>
        <v>1870881.2017433564</v>
      </c>
      <c r="AD82" s="56">
        <f t="shared" si="54"/>
        <v>1870881.2017433564</v>
      </c>
      <c r="AE82" s="57" t="str">
        <f t="shared" si="55"/>
        <v>yes</v>
      </c>
      <c r="AF82" s="55">
        <f t="shared" si="56"/>
        <v>354610.32735932642</v>
      </c>
      <c r="AG82" s="56">
        <f t="shared" si="57"/>
        <v>354610.32735932653</v>
      </c>
      <c r="AH82" s="57" t="str">
        <f t="shared" si="58"/>
        <v>yes</v>
      </c>
      <c r="AL82" s="15"/>
      <c r="AQ82" s="15"/>
    </row>
    <row r="83" spans="1:43" s="47" customFormat="1" ht="12" x14ac:dyDescent="0.25">
      <c r="A83" s="51">
        <f t="shared" si="59"/>
        <v>69</v>
      </c>
      <c r="B83" s="44">
        <f t="shared" si="60"/>
        <v>119709802.46431138</v>
      </c>
      <c r="C83" s="44">
        <f t="shared" si="34"/>
        <v>1843360.5926769983</v>
      </c>
      <c r="D83" s="44">
        <f t="shared" si="35"/>
        <v>418984.30862508988</v>
      </c>
      <c r="E83" s="52">
        <f t="shared" si="33"/>
        <v>0.15</v>
      </c>
      <c r="F83" s="52">
        <f t="shared" si="36"/>
        <v>1.3451947011868914E-2</v>
      </c>
      <c r="G83" s="44">
        <f t="shared" si="61"/>
        <v>655192.44103178417</v>
      </c>
      <c r="H83" s="44">
        <f t="shared" si="37"/>
        <v>236208.13240669429</v>
      </c>
      <c r="I83" s="44">
        <f t="shared" si="38"/>
        <v>119473594.33190468</v>
      </c>
      <c r="J83" s="44">
        <f t="shared" si="39"/>
        <v>1607152.460270304</v>
      </c>
      <c r="K83" s="44">
        <f t="shared" si="40"/>
        <v>69830.718104181637</v>
      </c>
      <c r="L83" s="44">
        <f t="shared" si="41"/>
        <v>2192514.1831979062</v>
      </c>
      <c r="M83" s="44">
        <f t="shared" si="42"/>
        <v>117866441.87163438</v>
      </c>
      <c r="N83" s="53">
        <f t="shared" si="62"/>
        <v>0</v>
      </c>
      <c r="O83" s="41">
        <f t="shared" si="43"/>
        <v>0</v>
      </c>
      <c r="P83" s="41">
        <f t="shared" si="44"/>
        <v>0</v>
      </c>
      <c r="Q83" s="41">
        <f t="shared" si="45"/>
        <v>0</v>
      </c>
      <c r="R83" s="54">
        <f t="shared" si="46"/>
        <v>0</v>
      </c>
      <c r="S83" s="45">
        <f t="shared" si="64"/>
        <v>58758960.867042236</v>
      </c>
      <c r="T83" s="44">
        <f t="shared" si="47"/>
        <v>1843360.5926769983</v>
      </c>
      <c r="U83" s="41">
        <f t="shared" si="48"/>
        <v>177773.28799203518</v>
      </c>
      <c r="V83" s="44">
        <f t="shared" si="49"/>
        <v>171380.3025288732</v>
      </c>
      <c r="W83" s="44">
        <f t="shared" si="63"/>
        <v>2192514.1831979067</v>
      </c>
      <c r="X83" s="45">
        <f t="shared" si="65"/>
        <v>60950841.5972692</v>
      </c>
      <c r="Y83" s="44">
        <f t="shared" si="50"/>
        <v>-177773.28799203518</v>
      </c>
      <c r="Z83" s="44">
        <f t="shared" si="51"/>
        <v>177773.28799203518</v>
      </c>
      <c r="AA83" s="46">
        <f t="shared" si="52"/>
        <v>0</v>
      </c>
      <c r="AC83" s="55">
        <f t="shared" si="53"/>
        <v>1843360.5926769983</v>
      </c>
      <c r="AD83" s="56">
        <f t="shared" si="54"/>
        <v>1843360.5926769983</v>
      </c>
      <c r="AE83" s="57" t="str">
        <f t="shared" si="55"/>
        <v>yes</v>
      </c>
      <c r="AF83" s="55">
        <f t="shared" si="56"/>
        <v>349153.59052090824</v>
      </c>
      <c r="AG83" s="56">
        <f t="shared" si="57"/>
        <v>349153.59052090836</v>
      </c>
      <c r="AH83" s="57" t="str">
        <f t="shared" si="58"/>
        <v>yes</v>
      </c>
      <c r="AL83" s="15"/>
      <c r="AQ83" s="15"/>
    </row>
    <row r="84" spans="1:43" s="47" customFormat="1" ht="12" x14ac:dyDescent="0.25">
      <c r="A84" s="51">
        <f t="shared" si="59"/>
        <v>70</v>
      </c>
      <c r="B84" s="44">
        <f t="shared" si="60"/>
        <v>117866441.87163438</v>
      </c>
      <c r="C84" s="44">
        <f t="shared" si="34"/>
        <v>1816233.7232425178</v>
      </c>
      <c r="D84" s="44">
        <f t="shared" si="35"/>
        <v>412532.54655072041</v>
      </c>
      <c r="E84" s="52">
        <f t="shared" si="33"/>
        <v>0.15</v>
      </c>
      <c r="F84" s="52">
        <f t="shared" si="36"/>
        <v>1.3451947011868914E-2</v>
      </c>
      <c r="G84" s="44">
        <f t="shared" si="61"/>
        <v>646378.82703244768</v>
      </c>
      <c r="H84" s="44">
        <f t="shared" si="37"/>
        <v>233846.28048172727</v>
      </c>
      <c r="I84" s="44">
        <f t="shared" si="38"/>
        <v>117632595.59115265</v>
      </c>
      <c r="J84" s="44">
        <f t="shared" si="39"/>
        <v>1582387.4427607905</v>
      </c>
      <c r="K84" s="44">
        <f t="shared" si="40"/>
        <v>68755.424425120058</v>
      </c>
      <c r="L84" s="44">
        <f t="shared" si="41"/>
        <v>2160010.845368118</v>
      </c>
      <c r="M84" s="44">
        <f t="shared" si="42"/>
        <v>116050208.14839186</v>
      </c>
      <c r="N84" s="53">
        <f t="shared" si="62"/>
        <v>0</v>
      </c>
      <c r="O84" s="41">
        <f t="shared" si="43"/>
        <v>0</v>
      </c>
      <c r="P84" s="41">
        <f t="shared" si="44"/>
        <v>0</v>
      </c>
      <c r="Q84" s="41">
        <f t="shared" si="45"/>
        <v>0</v>
      </c>
      <c r="R84" s="54">
        <f t="shared" si="46"/>
        <v>0</v>
      </c>
      <c r="S84" s="45">
        <f t="shared" si="64"/>
        <v>56737826.986373201</v>
      </c>
      <c r="T84" s="44">
        <f t="shared" si="47"/>
        <v>1816233.7232425178</v>
      </c>
      <c r="U84" s="41">
        <f t="shared" si="48"/>
        <v>178291.79341534528</v>
      </c>
      <c r="V84" s="44">
        <f t="shared" si="49"/>
        <v>165485.32871025518</v>
      </c>
      <c r="W84" s="44">
        <f t="shared" si="63"/>
        <v>2160010.845368118</v>
      </c>
      <c r="X84" s="45">
        <f t="shared" si="65"/>
        <v>61128614.885261238</v>
      </c>
      <c r="Y84" s="44">
        <f t="shared" si="50"/>
        <v>-178291.79341534528</v>
      </c>
      <c r="Z84" s="44">
        <f t="shared" si="51"/>
        <v>178291.79341534528</v>
      </c>
      <c r="AA84" s="46">
        <f t="shared" si="52"/>
        <v>0</v>
      </c>
      <c r="AC84" s="55">
        <f t="shared" si="53"/>
        <v>1816233.7232425178</v>
      </c>
      <c r="AD84" s="56">
        <f t="shared" si="54"/>
        <v>1816233.7232425178</v>
      </c>
      <c r="AE84" s="57" t="str">
        <f t="shared" si="55"/>
        <v>yes</v>
      </c>
      <c r="AF84" s="55">
        <f t="shared" si="56"/>
        <v>343777.12212560035</v>
      </c>
      <c r="AG84" s="56">
        <f t="shared" si="57"/>
        <v>343777.12212560046</v>
      </c>
      <c r="AH84" s="57" t="str">
        <f t="shared" si="58"/>
        <v>yes</v>
      </c>
      <c r="AL84" s="15"/>
      <c r="AQ84" s="15"/>
    </row>
    <row r="85" spans="1:43" s="47" customFormat="1" ht="12" x14ac:dyDescent="0.25">
      <c r="A85" s="51">
        <f t="shared" si="59"/>
        <v>71</v>
      </c>
      <c r="B85" s="44">
        <f t="shared" si="60"/>
        <v>116050208.14839186</v>
      </c>
      <c r="C85" s="44">
        <f t="shared" si="34"/>
        <v>1789495.0615595349</v>
      </c>
      <c r="D85" s="44">
        <f t="shared" si="35"/>
        <v>406175.72851937154</v>
      </c>
      <c r="E85" s="52">
        <f t="shared" si="33"/>
        <v>0.15</v>
      </c>
      <c r="F85" s="52">
        <f t="shared" si="36"/>
        <v>1.3451947011868914E-2</v>
      </c>
      <c r="G85" s="44">
        <f t="shared" si="61"/>
        <v>637683.77330161317</v>
      </c>
      <c r="H85" s="44">
        <f t="shared" si="37"/>
        <v>231508.04478224163</v>
      </c>
      <c r="I85" s="44">
        <f t="shared" si="38"/>
        <v>115818700.10360962</v>
      </c>
      <c r="J85" s="44">
        <f t="shared" si="39"/>
        <v>1557987.0167772933</v>
      </c>
      <c r="K85" s="44">
        <f t="shared" si="40"/>
        <v>67695.954753228594</v>
      </c>
      <c r="L85" s="44">
        <f t="shared" si="41"/>
        <v>2127974.8353256779</v>
      </c>
      <c r="M85" s="44">
        <f t="shared" si="42"/>
        <v>114260713.08683233</v>
      </c>
      <c r="N85" s="53">
        <f t="shared" si="62"/>
        <v>0</v>
      </c>
      <c r="O85" s="41">
        <f t="shared" si="43"/>
        <v>0</v>
      </c>
      <c r="P85" s="41">
        <f t="shared" si="44"/>
        <v>0</v>
      </c>
      <c r="Q85" s="41">
        <f t="shared" si="45"/>
        <v>0</v>
      </c>
      <c r="R85" s="54">
        <f t="shared" si="46"/>
        <v>0</v>
      </c>
      <c r="S85" s="45">
        <f t="shared" si="64"/>
        <v>54743301.469715334</v>
      </c>
      <c r="T85" s="44">
        <f t="shared" si="47"/>
        <v>1789495.0615595349</v>
      </c>
      <c r="U85" s="41">
        <f t="shared" si="48"/>
        <v>178811.81114614007</v>
      </c>
      <c r="V85" s="44">
        <f t="shared" si="49"/>
        <v>159667.96262000306</v>
      </c>
      <c r="W85" s="44">
        <f t="shared" si="63"/>
        <v>2127974.8353256779</v>
      </c>
      <c r="X85" s="45">
        <f t="shared" si="65"/>
        <v>61306906.678676583</v>
      </c>
      <c r="Y85" s="44">
        <f t="shared" si="50"/>
        <v>-178811.81114614007</v>
      </c>
      <c r="Z85" s="44">
        <f t="shared" si="51"/>
        <v>178811.81114614007</v>
      </c>
      <c r="AA85" s="46">
        <f t="shared" si="52"/>
        <v>0</v>
      </c>
      <c r="AC85" s="55">
        <f t="shared" si="53"/>
        <v>1789495.0615595349</v>
      </c>
      <c r="AD85" s="56">
        <f t="shared" si="54"/>
        <v>1789495.0615595349</v>
      </c>
      <c r="AE85" s="57" t="str">
        <f t="shared" si="55"/>
        <v>yes</v>
      </c>
      <c r="AF85" s="55">
        <f t="shared" si="56"/>
        <v>338479.77376614296</v>
      </c>
      <c r="AG85" s="56">
        <f t="shared" si="57"/>
        <v>338479.77376614313</v>
      </c>
      <c r="AH85" s="57" t="str">
        <f t="shared" si="58"/>
        <v>yes</v>
      </c>
      <c r="AL85" s="15"/>
      <c r="AQ85" s="15"/>
    </row>
    <row r="86" spans="1:43" s="47" customFormat="1" ht="12" x14ac:dyDescent="0.25">
      <c r="A86" s="51">
        <f t="shared" si="59"/>
        <v>72</v>
      </c>
      <c r="B86" s="44">
        <f t="shared" si="60"/>
        <v>114260713.08683233</v>
      </c>
      <c r="C86" s="44">
        <f t="shared" si="34"/>
        <v>1763139.1525151622</v>
      </c>
      <c r="D86" s="44">
        <f t="shared" si="35"/>
        <v>399912.49580391316</v>
      </c>
      <c r="E86" s="52">
        <f t="shared" si="33"/>
        <v>0.15</v>
      </c>
      <c r="F86" s="52">
        <f t="shared" si="36"/>
        <v>1.3451947011868914E-2</v>
      </c>
      <c r="G86" s="44">
        <f t="shared" si="61"/>
        <v>629105.68497283128</v>
      </c>
      <c r="H86" s="44">
        <f t="shared" si="37"/>
        <v>229193.18916891812</v>
      </c>
      <c r="I86" s="44">
        <f t="shared" si="38"/>
        <v>114031519.89766341</v>
      </c>
      <c r="J86" s="44">
        <f t="shared" si="39"/>
        <v>1533945.9633462441</v>
      </c>
      <c r="K86" s="44">
        <f t="shared" si="40"/>
        <v>66652.082633985527</v>
      </c>
      <c r="L86" s="44">
        <f t="shared" si="41"/>
        <v>2096399.5656850899</v>
      </c>
      <c r="M86" s="44">
        <f t="shared" si="42"/>
        <v>112497573.93431717</v>
      </c>
      <c r="N86" s="53">
        <f t="shared" si="62"/>
        <v>0</v>
      </c>
      <c r="O86" s="41">
        <f t="shared" si="43"/>
        <v>0</v>
      </c>
      <c r="P86" s="41">
        <f t="shared" si="44"/>
        <v>0</v>
      </c>
      <c r="Q86" s="41">
        <f t="shared" si="45"/>
        <v>0</v>
      </c>
      <c r="R86" s="54">
        <f t="shared" si="46"/>
        <v>0</v>
      </c>
      <c r="S86" s="45">
        <f t="shared" si="64"/>
        <v>52774994.597009659</v>
      </c>
      <c r="T86" s="44">
        <f t="shared" si="47"/>
        <v>1763139.1525151622</v>
      </c>
      <c r="U86" s="41">
        <f t="shared" si="48"/>
        <v>179333.34559531629</v>
      </c>
      <c r="V86" s="44">
        <f t="shared" si="49"/>
        <v>153927.06757461152</v>
      </c>
      <c r="W86" s="44">
        <f t="shared" si="63"/>
        <v>2096399.5656850901</v>
      </c>
      <c r="X86" s="45">
        <f t="shared" si="65"/>
        <v>61485718.489822723</v>
      </c>
      <c r="Y86" s="44">
        <f t="shared" si="50"/>
        <v>-179333.34559531629</v>
      </c>
      <c r="Z86" s="44">
        <f t="shared" si="51"/>
        <v>179333.34559531629</v>
      </c>
      <c r="AA86" s="46">
        <f t="shared" si="52"/>
        <v>0</v>
      </c>
      <c r="AC86" s="55">
        <f t="shared" si="53"/>
        <v>1763139.1525151622</v>
      </c>
      <c r="AD86" s="56">
        <f t="shared" si="54"/>
        <v>1763139.1525151622</v>
      </c>
      <c r="AE86" s="57" t="str">
        <f t="shared" si="55"/>
        <v>yes</v>
      </c>
      <c r="AF86" s="55">
        <f t="shared" si="56"/>
        <v>333260.41316992766</v>
      </c>
      <c r="AG86" s="56">
        <f t="shared" si="57"/>
        <v>333260.41316992778</v>
      </c>
      <c r="AH86" s="57" t="str">
        <f t="shared" si="58"/>
        <v>yes</v>
      </c>
      <c r="AL86" s="15"/>
      <c r="AQ86" s="15"/>
    </row>
    <row r="87" spans="1:43" s="47" customFormat="1" ht="12" x14ac:dyDescent="0.25">
      <c r="A87" s="51">
        <f t="shared" si="59"/>
        <v>73</v>
      </c>
      <c r="B87" s="44">
        <f t="shared" si="60"/>
        <v>112497573.93431717</v>
      </c>
      <c r="C87" s="44">
        <f t="shared" si="34"/>
        <v>1737160.6167078014</v>
      </c>
      <c r="D87" s="44">
        <f t="shared" si="35"/>
        <v>393741.50877011014</v>
      </c>
      <c r="E87" s="52">
        <f t="shared" si="33"/>
        <v>0.15</v>
      </c>
      <c r="F87" s="52">
        <f t="shared" si="36"/>
        <v>1.3451947011868914E-2</v>
      </c>
      <c r="G87" s="44">
        <f t="shared" si="61"/>
        <v>620642.98863371124</v>
      </c>
      <c r="H87" s="44">
        <f t="shared" si="37"/>
        <v>226901.4798636011</v>
      </c>
      <c r="I87" s="44">
        <f t="shared" si="38"/>
        <v>112270672.45445357</v>
      </c>
      <c r="J87" s="44">
        <f t="shared" si="39"/>
        <v>1510259.1368442003</v>
      </c>
      <c r="K87" s="44">
        <f t="shared" si="40"/>
        <v>65623.584795018352</v>
      </c>
      <c r="L87" s="44">
        <f t="shared" si="41"/>
        <v>2065278.540682893</v>
      </c>
      <c r="M87" s="44">
        <f t="shared" si="42"/>
        <v>110760413.31760937</v>
      </c>
      <c r="N87" s="53">
        <f t="shared" si="62"/>
        <v>0</v>
      </c>
      <c r="O87" s="41">
        <f t="shared" si="43"/>
        <v>0</v>
      </c>
      <c r="P87" s="41">
        <f t="shared" si="44"/>
        <v>0</v>
      </c>
      <c r="Q87" s="41">
        <f t="shared" si="45"/>
        <v>0</v>
      </c>
      <c r="R87" s="54">
        <f t="shared" si="46"/>
        <v>0</v>
      </c>
      <c r="S87" s="45">
        <f t="shared" si="64"/>
        <v>50832522.098899178</v>
      </c>
      <c r="T87" s="44">
        <f t="shared" si="47"/>
        <v>1737160.6167078014</v>
      </c>
      <c r="U87" s="41">
        <f t="shared" si="48"/>
        <v>179856.40118663595</v>
      </c>
      <c r="V87" s="44">
        <f t="shared" si="49"/>
        <v>148261.52278845594</v>
      </c>
      <c r="W87" s="44">
        <f t="shared" si="63"/>
        <v>2065278.5406828932</v>
      </c>
      <c r="X87" s="45">
        <f t="shared" si="65"/>
        <v>61665051.835418038</v>
      </c>
      <c r="Y87" s="44">
        <f t="shared" si="50"/>
        <v>-179856.40118663595</v>
      </c>
      <c r="Z87" s="44">
        <f t="shared" si="51"/>
        <v>179856.40118663595</v>
      </c>
      <c r="AA87" s="46">
        <f t="shared" si="52"/>
        <v>0</v>
      </c>
      <c r="AC87" s="55">
        <f t="shared" si="53"/>
        <v>1737160.6167078014</v>
      </c>
      <c r="AD87" s="56">
        <f t="shared" si="54"/>
        <v>1737160.6167078014</v>
      </c>
      <c r="AE87" s="57" t="str">
        <f t="shared" si="55"/>
        <v>yes</v>
      </c>
      <c r="AF87" s="55">
        <f t="shared" si="56"/>
        <v>328117.92397509178</v>
      </c>
      <c r="AG87" s="56">
        <f t="shared" si="57"/>
        <v>328117.92397509189</v>
      </c>
      <c r="AH87" s="57" t="str">
        <f t="shared" si="58"/>
        <v>yes</v>
      </c>
      <c r="AL87" s="15"/>
      <c r="AQ87" s="15"/>
    </row>
    <row r="88" spans="1:43" s="47" customFormat="1" ht="12" x14ac:dyDescent="0.25">
      <c r="A88" s="51">
        <f t="shared" si="59"/>
        <v>74</v>
      </c>
      <c r="B88" s="44">
        <f t="shared" si="60"/>
        <v>110760413.31760937</v>
      </c>
      <c r="C88" s="44">
        <f t="shared" si="34"/>
        <v>1711554.149405391</v>
      </c>
      <c r="D88" s="44">
        <f t="shared" si="35"/>
        <v>387661.44661163283</v>
      </c>
      <c r="E88" s="52">
        <f t="shared" si="33"/>
        <v>0.15</v>
      </c>
      <c r="F88" s="52">
        <f t="shared" si="36"/>
        <v>1.3451947011868914E-2</v>
      </c>
      <c r="G88" s="44">
        <f t="shared" si="61"/>
        <v>612294.13203732262</v>
      </c>
      <c r="H88" s="44">
        <f t="shared" si="37"/>
        <v>224632.68542568979</v>
      </c>
      <c r="I88" s="44">
        <f t="shared" si="38"/>
        <v>110535780.63218369</v>
      </c>
      <c r="J88" s="44">
        <f t="shared" si="39"/>
        <v>1486921.463979701</v>
      </c>
      <c r="K88" s="44">
        <f t="shared" si="40"/>
        <v>64610.241101938802</v>
      </c>
      <c r="L88" s="44">
        <f t="shared" si="41"/>
        <v>2034605.3549150848</v>
      </c>
      <c r="M88" s="44">
        <f t="shared" si="42"/>
        <v>109048859.16820398</v>
      </c>
      <c r="N88" s="53">
        <f t="shared" si="62"/>
        <v>0</v>
      </c>
      <c r="O88" s="41">
        <f t="shared" si="43"/>
        <v>0</v>
      </c>
      <c r="P88" s="41">
        <f t="shared" si="44"/>
        <v>0</v>
      </c>
      <c r="Q88" s="41">
        <f t="shared" si="45"/>
        <v>0</v>
      </c>
      <c r="R88" s="54">
        <f t="shared" si="46"/>
        <v>0</v>
      </c>
      <c r="S88" s="45">
        <f t="shared" si="64"/>
        <v>48915505.081004739</v>
      </c>
      <c r="T88" s="44">
        <f t="shared" si="47"/>
        <v>1711554.149405391</v>
      </c>
      <c r="U88" s="41">
        <f t="shared" si="48"/>
        <v>180380.98235676365</v>
      </c>
      <c r="V88" s="44">
        <f t="shared" si="49"/>
        <v>142670.2231529305</v>
      </c>
      <c r="W88" s="44">
        <f t="shared" si="63"/>
        <v>2034605.3549150852</v>
      </c>
      <c r="X88" s="45">
        <f t="shared" si="65"/>
        <v>61844908.236604676</v>
      </c>
      <c r="Y88" s="44">
        <f t="shared" si="50"/>
        <v>-180380.98235676365</v>
      </c>
      <c r="Z88" s="44">
        <f t="shared" si="51"/>
        <v>180380.98235676365</v>
      </c>
      <c r="AA88" s="46">
        <f t="shared" si="52"/>
        <v>0</v>
      </c>
      <c r="AC88" s="55">
        <f t="shared" si="53"/>
        <v>1711554.149405391</v>
      </c>
      <c r="AD88" s="56">
        <f t="shared" si="54"/>
        <v>1711554.149405391</v>
      </c>
      <c r="AE88" s="57" t="str">
        <f t="shared" si="55"/>
        <v>yes</v>
      </c>
      <c r="AF88" s="55">
        <f t="shared" si="56"/>
        <v>323051.205509694</v>
      </c>
      <c r="AG88" s="56">
        <f t="shared" si="57"/>
        <v>323051.20550969418</v>
      </c>
      <c r="AH88" s="57" t="str">
        <f t="shared" si="58"/>
        <v>yes</v>
      </c>
      <c r="AL88" s="15"/>
      <c r="AQ88" s="15"/>
    </row>
    <row r="89" spans="1:43" s="47" customFormat="1" ht="12" x14ac:dyDescent="0.25">
      <c r="A89" s="51">
        <f t="shared" si="59"/>
        <v>75</v>
      </c>
      <c r="B89" s="44">
        <f t="shared" si="60"/>
        <v>109048859.16820398</v>
      </c>
      <c r="C89" s="44">
        <f t="shared" si="34"/>
        <v>1686314.5195178937</v>
      </c>
      <c r="D89" s="44">
        <f t="shared" si="35"/>
        <v>381671.00708871399</v>
      </c>
      <c r="E89" s="52">
        <f t="shared" si="33"/>
        <v>0.15</v>
      </c>
      <c r="F89" s="52">
        <f t="shared" si="36"/>
        <v>1.3451947011868914E-2</v>
      </c>
      <c r="G89" s="44">
        <f t="shared" si="61"/>
        <v>604057.58381747827</v>
      </c>
      <c r="H89" s="44">
        <f t="shared" si="37"/>
        <v>222386.57672876428</v>
      </c>
      <c r="I89" s="44">
        <f t="shared" si="38"/>
        <v>108826472.59147522</v>
      </c>
      <c r="J89" s="44">
        <f t="shared" si="39"/>
        <v>1463927.9427891294</v>
      </c>
      <c r="K89" s="44">
        <f t="shared" si="40"/>
        <v>63611.834514785653</v>
      </c>
      <c r="L89" s="44">
        <f t="shared" si="41"/>
        <v>2004373.6920918222</v>
      </c>
      <c r="M89" s="44">
        <f t="shared" si="42"/>
        <v>107362544.6486861</v>
      </c>
      <c r="N89" s="53">
        <f t="shared" si="62"/>
        <v>0</v>
      </c>
      <c r="O89" s="41">
        <f t="shared" si="43"/>
        <v>0</v>
      </c>
      <c r="P89" s="41">
        <f t="shared" si="44"/>
        <v>0</v>
      </c>
      <c r="Q89" s="41">
        <f t="shared" si="45"/>
        <v>0</v>
      </c>
      <c r="R89" s="54">
        <f t="shared" si="46"/>
        <v>0</v>
      </c>
      <c r="S89" s="45">
        <f t="shared" si="64"/>
        <v>47023569.949242584</v>
      </c>
      <c r="T89" s="44">
        <f t="shared" si="47"/>
        <v>1686314.5195178937</v>
      </c>
      <c r="U89" s="41">
        <f t="shared" si="48"/>
        <v>180907.09355530422</v>
      </c>
      <c r="V89" s="44">
        <f t="shared" si="49"/>
        <v>137152.07901862421</v>
      </c>
      <c r="W89" s="44">
        <f t="shared" si="63"/>
        <v>2004373.6920918222</v>
      </c>
      <c r="X89" s="45">
        <f t="shared" si="65"/>
        <v>62025289.21896144</v>
      </c>
      <c r="Y89" s="44">
        <f t="shared" si="50"/>
        <v>-180907.09355530422</v>
      </c>
      <c r="Z89" s="44">
        <f t="shared" si="51"/>
        <v>180907.09355530422</v>
      </c>
      <c r="AA89" s="46">
        <f t="shared" si="52"/>
        <v>0</v>
      </c>
      <c r="AC89" s="55">
        <f t="shared" si="53"/>
        <v>1686314.5195178937</v>
      </c>
      <c r="AD89" s="56">
        <f t="shared" si="54"/>
        <v>1686314.5195178937</v>
      </c>
      <c r="AE89" s="57" t="str">
        <f t="shared" si="55"/>
        <v>yes</v>
      </c>
      <c r="AF89" s="55">
        <f t="shared" si="56"/>
        <v>318059.17257392831</v>
      </c>
      <c r="AG89" s="56">
        <f t="shared" si="57"/>
        <v>318059.17257392843</v>
      </c>
      <c r="AH89" s="57" t="str">
        <f t="shared" si="58"/>
        <v>yes</v>
      </c>
      <c r="AL89" s="15"/>
      <c r="AQ89" s="15"/>
    </row>
    <row r="90" spans="1:43" s="47" customFormat="1" ht="12" x14ac:dyDescent="0.25">
      <c r="A90" s="51">
        <f t="shared" si="59"/>
        <v>76</v>
      </c>
      <c r="B90" s="44">
        <f t="shared" si="60"/>
        <v>107362544.6486861</v>
      </c>
      <c r="C90" s="44">
        <f t="shared" si="34"/>
        <v>1661436.5685838421</v>
      </c>
      <c r="D90" s="44">
        <f t="shared" si="35"/>
        <v>375768.90627040138</v>
      </c>
      <c r="E90" s="52">
        <f t="shared" si="33"/>
        <v>0.15</v>
      </c>
      <c r="F90" s="52">
        <f t="shared" si="36"/>
        <v>1.3451947011868914E-2</v>
      </c>
      <c r="G90" s="44">
        <f t="shared" si="61"/>
        <v>595931.83320784802</v>
      </c>
      <c r="H90" s="44">
        <f t="shared" si="37"/>
        <v>220162.92693744664</v>
      </c>
      <c r="I90" s="44">
        <f t="shared" si="38"/>
        <v>107142381.72174865</v>
      </c>
      <c r="J90" s="44">
        <f t="shared" si="39"/>
        <v>1441273.6416463954</v>
      </c>
      <c r="K90" s="44">
        <f t="shared" si="40"/>
        <v>62628.151045066887</v>
      </c>
      <c r="L90" s="44">
        <f t="shared" si="41"/>
        <v>1974577.3238091767</v>
      </c>
      <c r="M90" s="44">
        <f t="shared" si="42"/>
        <v>105701108.08010225</v>
      </c>
      <c r="N90" s="53">
        <f t="shared" si="62"/>
        <v>0</v>
      </c>
      <c r="O90" s="41">
        <f t="shared" si="43"/>
        <v>0</v>
      </c>
      <c r="P90" s="41">
        <f t="shared" si="44"/>
        <v>0</v>
      </c>
      <c r="Q90" s="41">
        <f t="shared" si="45"/>
        <v>0</v>
      </c>
      <c r="R90" s="54">
        <f t="shared" si="46"/>
        <v>0</v>
      </c>
      <c r="S90" s="45">
        <f t="shared" si="64"/>
        <v>45156348.336169392</v>
      </c>
      <c r="T90" s="44">
        <f t="shared" si="47"/>
        <v>1661436.5685838421</v>
      </c>
      <c r="U90" s="41">
        <f t="shared" si="48"/>
        <v>181434.73924484049</v>
      </c>
      <c r="V90" s="44">
        <f t="shared" si="49"/>
        <v>131706.01598049406</v>
      </c>
      <c r="W90" s="44">
        <f t="shared" si="63"/>
        <v>1974577.3238091767</v>
      </c>
      <c r="X90" s="45">
        <f t="shared" si="65"/>
        <v>62206196.312516741</v>
      </c>
      <c r="Y90" s="44">
        <f t="shared" si="50"/>
        <v>-181434.73924484049</v>
      </c>
      <c r="Z90" s="44">
        <f t="shared" si="51"/>
        <v>181434.73924484049</v>
      </c>
      <c r="AA90" s="46">
        <f t="shared" si="52"/>
        <v>0</v>
      </c>
      <c r="AC90" s="55">
        <f t="shared" si="53"/>
        <v>1661436.5685838421</v>
      </c>
      <c r="AD90" s="56">
        <f t="shared" si="54"/>
        <v>1661436.5685838421</v>
      </c>
      <c r="AE90" s="57" t="str">
        <f t="shared" si="55"/>
        <v>yes</v>
      </c>
      <c r="AF90" s="55">
        <f t="shared" si="56"/>
        <v>313140.75522533449</v>
      </c>
      <c r="AG90" s="56">
        <f t="shared" si="57"/>
        <v>313140.75522533455</v>
      </c>
      <c r="AH90" s="57" t="str">
        <f t="shared" si="58"/>
        <v>yes</v>
      </c>
      <c r="AL90" s="15"/>
      <c r="AQ90" s="15"/>
    </row>
    <row r="91" spans="1:43" s="47" customFormat="1" ht="12" x14ac:dyDescent="0.25">
      <c r="A91" s="51">
        <f t="shared" si="59"/>
        <v>77</v>
      </c>
      <c r="B91" s="44">
        <f t="shared" si="60"/>
        <v>105701108.08010225</v>
      </c>
      <c r="C91" s="44">
        <f t="shared" si="34"/>
        <v>1636915.2097707407</v>
      </c>
      <c r="D91" s="44">
        <f t="shared" si="35"/>
        <v>369953.87828035792</v>
      </c>
      <c r="E91" s="52">
        <f t="shared" si="33"/>
        <v>0.15</v>
      </c>
      <c r="F91" s="52">
        <f t="shared" si="36"/>
        <v>1.3451947011868914E-2</v>
      </c>
      <c r="G91" s="44">
        <f t="shared" si="61"/>
        <v>587915.38976485026</v>
      </c>
      <c r="H91" s="44">
        <f t="shared" si="37"/>
        <v>217961.51148449234</v>
      </c>
      <c r="I91" s="44">
        <f t="shared" si="38"/>
        <v>105483146.56861776</v>
      </c>
      <c r="J91" s="44">
        <f t="shared" si="39"/>
        <v>1418953.6982862484</v>
      </c>
      <c r="K91" s="44">
        <f t="shared" si="40"/>
        <v>61658.979713392975</v>
      </c>
      <c r="L91" s="44">
        <f t="shared" si="41"/>
        <v>1945210.1083377057</v>
      </c>
      <c r="M91" s="44">
        <f t="shared" si="42"/>
        <v>104064192.87033151</v>
      </c>
      <c r="N91" s="53">
        <f t="shared" si="62"/>
        <v>0</v>
      </c>
      <c r="O91" s="41">
        <f t="shared" si="43"/>
        <v>0</v>
      </c>
      <c r="P91" s="41">
        <f t="shared" si="44"/>
        <v>0</v>
      </c>
      <c r="Q91" s="41">
        <f t="shared" si="45"/>
        <v>0</v>
      </c>
      <c r="R91" s="54">
        <f t="shared" si="46"/>
        <v>0</v>
      </c>
      <c r="S91" s="45">
        <f t="shared" si="64"/>
        <v>43313477.028340712</v>
      </c>
      <c r="T91" s="44">
        <f t="shared" si="47"/>
        <v>1636915.2097707407</v>
      </c>
      <c r="U91" s="41">
        <f t="shared" si="48"/>
        <v>181963.92390097131</v>
      </c>
      <c r="V91" s="44">
        <f t="shared" si="49"/>
        <v>126330.97466599375</v>
      </c>
      <c r="W91" s="44">
        <f t="shared" si="63"/>
        <v>1945210.108337706</v>
      </c>
      <c r="X91" s="45">
        <f t="shared" si="65"/>
        <v>62387631.051761582</v>
      </c>
      <c r="Y91" s="44">
        <f t="shared" si="50"/>
        <v>-181963.92390097131</v>
      </c>
      <c r="Z91" s="44">
        <f t="shared" si="51"/>
        <v>181963.92390097131</v>
      </c>
      <c r="AA91" s="46">
        <f t="shared" si="52"/>
        <v>0</v>
      </c>
      <c r="AC91" s="55">
        <f t="shared" si="53"/>
        <v>1636915.2097707407</v>
      </c>
      <c r="AD91" s="56">
        <f t="shared" si="54"/>
        <v>1636915.2097707407</v>
      </c>
      <c r="AE91" s="57" t="str">
        <f t="shared" si="55"/>
        <v>yes</v>
      </c>
      <c r="AF91" s="55">
        <f t="shared" si="56"/>
        <v>308294.89856696496</v>
      </c>
      <c r="AG91" s="56">
        <f t="shared" si="57"/>
        <v>308294.89856696507</v>
      </c>
      <c r="AH91" s="57" t="str">
        <f t="shared" si="58"/>
        <v>yes</v>
      </c>
      <c r="AL91" s="15"/>
      <c r="AQ91" s="15"/>
    </row>
    <row r="92" spans="1:43" s="47" customFormat="1" ht="12" x14ac:dyDescent="0.25">
      <c r="A92" s="51">
        <f t="shared" si="59"/>
        <v>78</v>
      </c>
      <c r="B92" s="44">
        <f t="shared" si="60"/>
        <v>104064192.87033151</v>
      </c>
      <c r="C92" s="44">
        <f t="shared" si="34"/>
        <v>1612745.4268891448</v>
      </c>
      <c r="D92" s="44">
        <f t="shared" si="35"/>
        <v>364224.67504616029</v>
      </c>
      <c r="E92" s="52">
        <f t="shared" si="33"/>
        <v>0.15</v>
      </c>
      <c r="F92" s="52">
        <f t="shared" si="36"/>
        <v>1.3451947011868914E-2</v>
      </c>
      <c r="G92" s="44">
        <f t="shared" si="61"/>
        <v>580006.7830942712</v>
      </c>
      <c r="H92" s="44">
        <f t="shared" si="37"/>
        <v>215782.10804811091</v>
      </c>
      <c r="I92" s="44">
        <f t="shared" si="38"/>
        <v>103848410.7622834</v>
      </c>
      <c r="J92" s="44">
        <f t="shared" si="39"/>
        <v>1396963.3188410338</v>
      </c>
      <c r="K92" s="44">
        <f t="shared" si="40"/>
        <v>60704.112507693382</v>
      </c>
      <c r="L92" s="44">
        <f t="shared" si="41"/>
        <v>1916265.9894276117</v>
      </c>
      <c r="M92" s="44">
        <f t="shared" si="42"/>
        <v>102451447.44344236</v>
      </c>
      <c r="N92" s="53">
        <f t="shared" si="62"/>
        <v>0</v>
      </c>
      <c r="O92" s="41">
        <f t="shared" si="43"/>
        <v>0</v>
      </c>
      <c r="P92" s="41">
        <f t="shared" si="44"/>
        <v>0</v>
      </c>
      <c r="Q92" s="41">
        <f t="shared" si="45"/>
        <v>0</v>
      </c>
      <c r="R92" s="54">
        <f t="shared" si="46"/>
        <v>0</v>
      </c>
      <c r="S92" s="45">
        <f t="shared" si="64"/>
        <v>41494597.894669004</v>
      </c>
      <c r="T92" s="44">
        <f t="shared" si="47"/>
        <v>1612745.4268891448</v>
      </c>
      <c r="U92" s="41">
        <f t="shared" si="48"/>
        <v>182494.65201234914</v>
      </c>
      <c r="V92" s="44">
        <f t="shared" si="49"/>
        <v>121025.91052611794</v>
      </c>
      <c r="W92" s="44">
        <f t="shared" si="63"/>
        <v>1916265.9894276119</v>
      </c>
      <c r="X92" s="45">
        <f t="shared" si="65"/>
        <v>62569594.975662552</v>
      </c>
      <c r="Y92" s="44">
        <f t="shared" si="50"/>
        <v>-182494.65201234914</v>
      </c>
      <c r="Z92" s="44">
        <f t="shared" si="51"/>
        <v>182494.65201234914</v>
      </c>
      <c r="AA92" s="46">
        <f t="shared" si="52"/>
        <v>0</v>
      </c>
      <c r="AC92" s="55">
        <f t="shared" si="53"/>
        <v>1612745.4268891448</v>
      </c>
      <c r="AD92" s="56">
        <f t="shared" si="54"/>
        <v>1612745.4268891448</v>
      </c>
      <c r="AE92" s="57" t="str">
        <f t="shared" si="55"/>
        <v>yes</v>
      </c>
      <c r="AF92" s="55">
        <f t="shared" si="56"/>
        <v>303520.56253846688</v>
      </c>
      <c r="AG92" s="56">
        <f t="shared" si="57"/>
        <v>303520.56253846706</v>
      </c>
      <c r="AH92" s="57" t="str">
        <f t="shared" si="58"/>
        <v>yes</v>
      </c>
      <c r="AL92" s="15"/>
      <c r="AQ92" s="15"/>
    </row>
    <row r="93" spans="1:43" s="47" customFormat="1" ht="12" x14ac:dyDescent="0.25">
      <c r="A93" s="51">
        <f t="shared" si="59"/>
        <v>79</v>
      </c>
      <c r="B93" s="44">
        <f t="shared" si="60"/>
        <v>102451447.44344236</v>
      </c>
      <c r="C93" s="44">
        <f t="shared" si="34"/>
        <v>1588922.2734202214</v>
      </c>
      <c r="D93" s="44">
        <f t="shared" si="35"/>
        <v>358580.06605204829</v>
      </c>
      <c r="E93" s="52">
        <f t="shared" si="33"/>
        <v>0.15</v>
      </c>
      <c r="F93" s="52">
        <f t="shared" si="36"/>
        <v>1.3451947011868914E-2</v>
      </c>
      <c r="G93" s="44">
        <f t="shared" si="61"/>
        <v>572204.56258156255</v>
      </c>
      <c r="H93" s="44">
        <f t="shared" si="37"/>
        <v>213624.49652951426</v>
      </c>
      <c r="I93" s="44">
        <f t="shared" si="38"/>
        <v>102237822.94691284</v>
      </c>
      <c r="J93" s="44">
        <f t="shared" si="39"/>
        <v>1375297.7768907072</v>
      </c>
      <c r="K93" s="44">
        <f t="shared" si="40"/>
        <v>59763.344342008051</v>
      </c>
      <c r="L93" s="44">
        <f t="shared" si="41"/>
        <v>1887738.9951302616</v>
      </c>
      <c r="M93" s="44">
        <f t="shared" si="42"/>
        <v>100862525.17002213</v>
      </c>
      <c r="N93" s="53">
        <f t="shared" si="62"/>
        <v>0</v>
      </c>
      <c r="O93" s="41">
        <f t="shared" si="43"/>
        <v>0</v>
      </c>
      <c r="P93" s="41">
        <f t="shared" si="44"/>
        <v>0</v>
      </c>
      <c r="Q93" s="41">
        <f t="shared" si="45"/>
        <v>0</v>
      </c>
      <c r="R93" s="54">
        <f t="shared" si="46"/>
        <v>0</v>
      </c>
      <c r="S93" s="45">
        <f t="shared" si="64"/>
        <v>39699357.815767512</v>
      </c>
      <c r="T93" s="44">
        <f t="shared" si="47"/>
        <v>1588922.2734202214</v>
      </c>
      <c r="U93" s="41">
        <f t="shared" si="48"/>
        <v>183026.92808071847</v>
      </c>
      <c r="V93" s="44">
        <f t="shared" si="49"/>
        <v>115789.79362932192</v>
      </c>
      <c r="W93" s="44">
        <f t="shared" si="63"/>
        <v>1887738.9951302619</v>
      </c>
      <c r="X93" s="45">
        <f t="shared" si="65"/>
        <v>62752089.6276749</v>
      </c>
      <c r="Y93" s="44">
        <f t="shared" si="50"/>
        <v>-183026.92808071847</v>
      </c>
      <c r="Z93" s="44">
        <f t="shared" si="51"/>
        <v>183026.92808071847</v>
      </c>
      <c r="AA93" s="46">
        <f t="shared" si="52"/>
        <v>0</v>
      </c>
      <c r="AC93" s="55">
        <f t="shared" si="53"/>
        <v>1588922.2734202214</v>
      </c>
      <c r="AD93" s="56">
        <f t="shared" si="54"/>
        <v>1588922.2734202214</v>
      </c>
      <c r="AE93" s="57" t="str">
        <f t="shared" si="55"/>
        <v>yes</v>
      </c>
      <c r="AF93" s="55">
        <f t="shared" si="56"/>
        <v>298816.72171004023</v>
      </c>
      <c r="AG93" s="56">
        <f t="shared" si="57"/>
        <v>298816.72171004041</v>
      </c>
      <c r="AH93" s="57" t="str">
        <f t="shared" si="58"/>
        <v>yes</v>
      </c>
      <c r="AL93" s="15"/>
      <c r="AQ93" s="15"/>
    </row>
    <row r="94" spans="1:43" s="47" customFormat="1" ht="12" x14ac:dyDescent="0.25">
      <c r="A94" s="51">
        <f t="shared" si="59"/>
        <v>80</v>
      </c>
      <c r="B94" s="44">
        <f t="shared" si="60"/>
        <v>100862525.17002213</v>
      </c>
      <c r="C94" s="44">
        <f t="shared" si="34"/>
        <v>1565440.8715566178</v>
      </c>
      <c r="D94" s="44">
        <f t="shared" si="35"/>
        <v>353018.83809507749</v>
      </c>
      <c r="E94" s="52">
        <f t="shared" si="33"/>
        <v>0.15</v>
      </c>
      <c r="F94" s="52">
        <f t="shared" si="36"/>
        <v>1.3451947011868914E-2</v>
      </c>
      <c r="G94" s="44">
        <f t="shared" si="61"/>
        <v>564507.29712576559</v>
      </c>
      <c r="H94" s="44">
        <f t="shared" si="37"/>
        <v>211488.4590306881</v>
      </c>
      <c r="I94" s="44">
        <f t="shared" si="38"/>
        <v>100651036.71099144</v>
      </c>
      <c r="J94" s="44">
        <f t="shared" si="39"/>
        <v>1353952.4125259297</v>
      </c>
      <c r="K94" s="44">
        <f t="shared" si="40"/>
        <v>58836.473015846248</v>
      </c>
      <c r="L94" s="44">
        <f t="shared" si="41"/>
        <v>1859623.2366358491</v>
      </c>
      <c r="M94" s="44">
        <f t="shared" si="42"/>
        <v>99297084.298465505</v>
      </c>
      <c r="N94" s="53">
        <f t="shared" si="62"/>
        <v>0</v>
      </c>
      <c r="O94" s="41">
        <f t="shared" si="43"/>
        <v>0</v>
      </c>
      <c r="P94" s="41">
        <f t="shared" si="44"/>
        <v>0</v>
      </c>
      <c r="Q94" s="41">
        <f t="shared" si="45"/>
        <v>0</v>
      </c>
      <c r="R94" s="54">
        <f t="shared" si="46"/>
        <v>0</v>
      </c>
      <c r="S94" s="45">
        <f t="shared" si="64"/>
        <v>37927408.614266574</v>
      </c>
      <c r="T94" s="44">
        <f t="shared" si="47"/>
        <v>1565440.8715566178</v>
      </c>
      <c r="U94" s="41">
        <f t="shared" si="48"/>
        <v>183560.75662095391</v>
      </c>
      <c r="V94" s="44">
        <f t="shared" si="49"/>
        <v>110621.60845827752</v>
      </c>
      <c r="W94" s="44">
        <f t="shared" si="63"/>
        <v>1859623.2366358491</v>
      </c>
      <c r="X94" s="45">
        <f t="shared" si="65"/>
        <v>62935116.555755615</v>
      </c>
      <c r="Y94" s="44">
        <f t="shared" si="50"/>
        <v>-183560.75662095391</v>
      </c>
      <c r="Z94" s="44">
        <f t="shared" si="51"/>
        <v>183560.75662095391</v>
      </c>
      <c r="AA94" s="46">
        <f t="shared" si="52"/>
        <v>0</v>
      </c>
      <c r="AC94" s="55">
        <f t="shared" si="53"/>
        <v>1565440.8715566178</v>
      </c>
      <c r="AD94" s="56">
        <f t="shared" si="54"/>
        <v>1565440.8715566178</v>
      </c>
      <c r="AE94" s="57" t="str">
        <f t="shared" si="55"/>
        <v>yes</v>
      </c>
      <c r="AF94" s="55">
        <f t="shared" si="56"/>
        <v>294182.36507923121</v>
      </c>
      <c r="AG94" s="56">
        <f t="shared" si="57"/>
        <v>294182.36507923144</v>
      </c>
      <c r="AH94" s="57" t="str">
        <f t="shared" si="58"/>
        <v>yes</v>
      </c>
      <c r="AL94" s="15"/>
      <c r="AQ94" s="15"/>
    </row>
    <row r="95" spans="1:43" s="47" customFormat="1" ht="12" x14ac:dyDescent="0.25">
      <c r="A95" s="51">
        <f t="shared" si="59"/>
        <v>81</v>
      </c>
      <c r="B95" s="44">
        <f t="shared" si="60"/>
        <v>99297084.298465505</v>
      </c>
      <c r="C95" s="44">
        <f t="shared" si="34"/>
        <v>1542296.4112564458</v>
      </c>
      <c r="D95" s="44">
        <f t="shared" si="35"/>
        <v>347539.79504462931</v>
      </c>
      <c r="E95" s="52">
        <f t="shared" si="33"/>
        <v>0.15</v>
      </c>
      <c r="F95" s="52">
        <f t="shared" si="36"/>
        <v>1.3451947011868914E-2</v>
      </c>
      <c r="G95" s="44">
        <f t="shared" si="61"/>
        <v>556913.57487701636</v>
      </c>
      <c r="H95" s="44">
        <f t="shared" si="37"/>
        <v>209373.77983238705</v>
      </c>
      <c r="I95" s="44">
        <f t="shared" si="38"/>
        <v>99087710.518633112</v>
      </c>
      <c r="J95" s="44">
        <f t="shared" si="39"/>
        <v>1332922.6314240587</v>
      </c>
      <c r="K95" s="44">
        <f t="shared" si="40"/>
        <v>57923.299174104875</v>
      </c>
      <c r="L95" s="44">
        <f t="shared" si="41"/>
        <v>1831912.9071269701</v>
      </c>
      <c r="M95" s="44">
        <f t="shared" si="42"/>
        <v>97754787.887209058</v>
      </c>
      <c r="N95" s="53">
        <f t="shared" si="62"/>
        <v>0</v>
      </c>
      <c r="O95" s="41">
        <f t="shared" si="43"/>
        <v>0</v>
      </c>
      <c r="P95" s="41">
        <f t="shared" si="44"/>
        <v>0</v>
      </c>
      <c r="Q95" s="41">
        <f t="shared" si="45"/>
        <v>0</v>
      </c>
      <c r="R95" s="54">
        <f t="shared" si="46"/>
        <v>0</v>
      </c>
      <c r="S95" s="45">
        <f t="shared" si="64"/>
        <v>36178406.986089006</v>
      </c>
      <c r="T95" s="44">
        <f t="shared" si="47"/>
        <v>1542296.4112564458</v>
      </c>
      <c r="U95" s="41">
        <f t="shared" si="48"/>
        <v>184096.14216109834</v>
      </c>
      <c r="V95" s="44">
        <f t="shared" si="49"/>
        <v>105520.35370942629</v>
      </c>
      <c r="W95" s="44">
        <f t="shared" si="63"/>
        <v>1831912.9071269704</v>
      </c>
      <c r="X95" s="45">
        <f t="shared" si="65"/>
        <v>63118677.312376566</v>
      </c>
      <c r="Y95" s="44">
        <f t="shared" si="50"/>
        <v>-184096.14216109834</v>
      </c>
      <c r="Z95" s="44">
        <f t="shared" si="51"/>
        <v>184096.14216109834</v>
      </c>
      <c r="AA95" s="46">
        <f t="shared" si="52"/>
        <v>0</v>
      </c>
      <c r="AC95" s="55">
        <f t="shared" si="53"/>
        <v>1542296.4112564458</v>
      </c>
      <c r="AD95" s="56">
        <f t="shared" si="54"/>
        <v>1542296.4112564458</v>
      </c>
      <c r="AE95" s="57" t="str">
        <f t="shared" si="55"/>
        <v>yes</v>
      </c>
      <c r="AF95" s="55">
        <f t="shared" si="56"/>
        <v>289616.49587052444</v>
      </c>
      <c r="AG95" s="56">
        <f t="shared" si="57"/>
        <v>289616.49587052461</v>
      </c>
      <c r="AH95" s="57" t="str">
        <f t="shared" si="58"/>
        <v>yes</v>
      </c>
      <c r="AL95" s="15"/>
      <c r="AQ95" s="15"/>
    </row>
    <row r="96" spans="1:43" s="47" customFormat="1" ht="12" x14ac:dyDescent="0.25">
      <c r="A96" s="51">
        <f t="shared" si="59"/>
        <v>82</v>
      </c>
      <c r="B96" s="44">
        <f t="shared" si="60"/>
        <v>97754787.887209058</v>
      </c>
      <c r="C96" s="44">
        <f t="shared" si="34"/>
        <v>1519484.149310214</v>
      </c>
      <c r="D96" s="44">
        <f t="shared" si="35"/>
        <v>342141.75760523172</v>
      </c>
      <c r="E96" s="52">
        <f t="shared" si="33"/>
        <v>0.15</v>
      </c>
      <c r="F96" s="52">
        <f t="shared" si="36"/>
        <v>1.3451947011868914E-2</v>
      </c>
      <c r="G96" s="44">
        <f t="shared" si="61"/>
        <v>549422.0029775803</v>
      </c>
      <c r="H96" s="44">
        <f t="shared" si="37"/>
        <v>207280.24537234858</v>
      </c>
      <c r="I96" s="44">
        <f t="shared" si="38"/>
        <v>97547507.641836703</v>
      </c>
      <c r="J96" s="44">
        <f t="shared" si="39"/>
        <v>1312203.9039378653</v>
      </c>
      <c r="K96" s="44">
        <f t="shared" si="40"/>
        <v>57023.626267538617</v>
      </c>
      <c r="L96" s="44">
        <f t="shared" si="41"/>
        <v>1804602.2806479069</v>
      </c>
      <c r="M96" s="44">
        <f t="shared" si="42"/>
        <v>96235303.737898842</v>
      </c>
      <c r="N96" s="53">
        <f t="shared" si="62"/>
        <v>0</v>
      </c>
      <c r="O96" s="41">
        <f t="shared" si="43"/>
        <v>0</v>
      </c>
      <c r="P96" s="41">
        <f t="shared" si="44"/>
        <v>0</v>
      </c>
      <c r="Q96" s="41">
        <f t="shared" si="45"/>
        <v>0</v>
      </c>
      <c r="R96" s="54">
        <f t="shared" si="46"/>
        <v>0</v>
      </c>
      <c r="S96" s="45">
        <f t="shared" si="64"/>
        <v>34452014.432671458</v>
      </c>
      <c r="T96" s="44">
        <f t="shared" si="47"/>
        <v>1519484.149310214</v>
      </c>
      <c r="U96" s="41">
        <f t="shared" si="48"/>
        <v>184633.08924240153</v>
      </c>
      <c r="V96" s="44">
        <f t="shared" si="49"/>
        <v>100485.04209529176</v>
      </c>
      <c r="W96" s="44">
        <f t="shared" si="63"/>
        <v>1804602.2806479072</v>
      </c>
      <c r="X96" s="45">
        <f t="shared" si="65"/>
        <v>63302773.454537667</v>
      </c>
      <c r="Y96" s="44">
        <f t="shared" si="50"/>
        <v>-184633.08924240153</v>
      </c>
      <c r="Z96" s="44">
        <f t="shared" si="51"/>
        <v>184633.08924240153</v>
      </c>
      <c r="AA96" s="46">
        <f t="shared" si="52"/>
        <v>0</v>
      </c>
      <c r="AC96" s="55">
        <f t="shared" si="53"/>
        <v>1519484.149310214</v>
      </c>
      <c r="AD96" s="56">
        <f t="shared" si="54"/>
        <v>1519484.149310214</v>
      </c>
      <c r="AE96" s="57" t="str">
        <f t="shared" si="55"/>
        <v>yes</v>
      </c>
      <c r="AF96" s="55">
        <f t="shared" si="56"/>
        <v>285118.13133769308</v>
      </c>
      <c r="AG96" s="56">
        <f t="shared" si="57"/>
        <v>285118.13133769331</v>
      </c>
      <c r="AH96" s="57" t="str">
        <f t="shared" si="58"/>
        <v>yes</v>
      </c>
      <c r="AL96" s="15"/>
      <c r="AQ96" s="15"/>
    </row>
    <row r="97" spans="1:43" s="47" customFormat="1" ht="12" x14ac:dyDescent="0.25">
      <c r="A97" s="51">
        <f t="shared" si="59"/>
        <v>83</v>
      </c>
      <c r="B97" s="44">
        <f t="shared" si="60"/>
        <v>96235303.737898842</v>
      </c>
      <c r="C97" s="44">
        <f t="shared" si="34"/>
        <v>1496999.4084205229</v>
      </c>
      <c r="D97" s="44">
        <f t="shared" si="35"/>
        <v>336823.56308264594</v>
      </c>
      <c r="E97" s="52">
        <f t="shared" si="33"/>
        <v>0.15</v>
      </c>
      <c r="F97" s="52">
        <f t="shared" si="36"/>
        <v>1.3451947011868914E-2</v>
      </c>
      <c r="G97" s="44">
        <f t="shared" si="61"/>
        <v>542031.20730637107</v>
      </c>
      <c r="H97" s="44">
        <f t="shared" si="37"/>
        <v>205207.64422372513</v>
      </c>
      <c r="I97" s="44">
        <f t="shared" si="38"/>
        <v>96030096.093675122</v>
      </c>
      <c r="J97" s="44">
        <f t="shared" si="39"/>
        <v>1291791.7641967977</v>
      </c>
      <c r="K97" s="44">
        <f t="shared" si="40"/>
        <v>56137.260513774323</v>
      </c>
      <c r="L97" s="44">
        <f t="shared" si="41"/>
        <v>1777685.7109893945</v>
      </c>
      <c r="M97" s="44">
        <f t="shared" si="42"/>
        <v>94738304.329478323</v>
      </c>
      <c r="N97" s="53">
        <f t="shared" si="62"/>
        <v>0</v>
      </c>
      <c r="O97" s="41">
        <f t="shared" si="43"/>
        <v>0</v>
      </c>
      <c r="P97" s="41">
        <f t="shared" si="44"/>
        <v>0</v>
      </c>
      <c r="Q97" s="41">
        <f t="shared" si="45"/>
        <v>0</v>
      </c>
      <c r="R97" s="54">
        <f t="shared" si="46"/>
        <v>0</v>
      </c>
      <c r="S97" s="45">
        <f t="shared" si="64"/>
        <v>32747897.194118842</v>
      </c>
      <c r="T97" s="44">
        <f t="shared" si="47"/>
        <v>1496999.4084205229</v>
      </c>
      <c r="U97" s="41">
        <f t="shared" si="48"/>
        <v>185171.60241935856</v>
      </c>
      <c r="V97" s="44">
        <f t="shared" si="49"/>
        <v>95514.700149513301</v>
      </c>
      <c r="W97" s="44">
        <f t="shared" si="63"/>
        <v>1777685.7109893947</v>
      </c>
      <c r="X97" s="45">
        <f t="shared" si="65"/>
        <v>63487406.543780066</v>
      </c>
      <c r="Y97" s="44">
        <f t="shared" si="50"/>
        <v>-185171.60241935856</v>
      </c>
      <c r="Z97" s="44">
        <f t="shared" si="51"/>
        <v>185171.60241935856</v>
      </c>
      <c r="AA97" s="46">
        <f t="shared" si="52"/>
        <v>0</v>
      </c>
      <c r="AC97" s="55">
        <f t="shared" si="53"/>
        <v>1496999.4084205229</v>
      </c>
      <c r="AD97" s="56">
        <f t="shared" si="54"/>
        <v>1496999.4084205229</v>
      </c>
      <c r="AE97" s="57" t="str">
        <f t="shared" si="55"/>
        <v>yes</v>
      </c>
      <c r="AF97" s="55">
        <f t="shared" si="56"/>
        <v>280686.30256887164</v>
      </c>
      <c r="AG97" s="56">
        <f t="shared" si="57"/>
        <v>280686.30256887188</v>
      </c>
      <c r="AH97" s="57" t="str">
        <f t="shared" si="58"/>
        <v>yes</v>
      </c>
      <c r="AL97" s="15"/>
      <c r="AQ97" s="15"/>
    </row>
    <row r="98" spans="1:43" s="47" customFormat="1" ht="12" x14ac:dyDescent="0.25">
      <c r="A98" s="51">
        <f t="shared" si="59"/>
        <v>84</v>
      </c>
      <c r="B98" s="44">
        <f t="shared" si="60"/>
        <v>94738304.329478323</v>
      </c>
      <c r="C98" s="44">
        <f t="shared" si="34"/>
        <v>1474837.5762943544</v>
      </c>
      <c r="D98" s="44">
        <f t="shared" si="35"/>
        <v>331584.06515317416</v>
      </c>
      <c r="E98" s="52">
        <f t="shared" si="33"/>
        <v>0.15</v>
      </c>
      <c r="F98" s="52">
        <f t="shared" si="36"/>
        <v>1.3451947011868914E-2</v>
      </c>
      <c r="G98" s="44">
        <f t="shared" si="61"/>
        <v>534739.83222690632</v>
      </c>
      <c r="H98" s="44">
        <f t="shared" si="37"/>
        <v>203155.76707373216</v>
      </c>
      <c r="I98" s="44">
        <f t="shared" si="38"/>
        <v>94535148.562404588</v>
      </c>
      <c r="J98" s="44">
        <f t="shared" si="39"/>
        <v>1271681.8092206223</v>
      </c>
      <c r="K98" s="44">
        <f t="shared" si="40"/>
        <v>55264.010858862363</v>
      </c>
      <c r="L98" s="44">
        <f t="shared" si="41"/>
        <v>1751157.6305886663</v>
      </c>
      <c r="M98" s="44">
        <f t="shared" si="42"/>
        <v>93263466.753183961</v>
      </c>
      <c r="N98" s="53">
        <f t="shared" si="62"/>
        <v>0</v>
      </c>
      <c r="O98" s="41">
        <f t="shared" si="43"/>
        <v>0</v>
      </c>
      <c r="P98" s="41">
        <f t="shared" si="44"/>
        <v>0</v>
      </c>
      <c r="Q98" s="41">
        <f t="shared" si="45"/>
        <v>0</v>
      </c>
      <c r="R98" s="54">
        <f t="shared" si="46"/>
        <v>0</v>
      </c>
      <c r="S98" s="45">
        <f t="shared" si="64"/>
        <v>31065726.183278963</v>
      </c>
      <c r="T98" s="44">
        <f t="shared" si="47"/>
        <v>1474837.5762943544</v>
      </c>
      <c r="U98" s="41">
        <f t="shared" si="48"/>
        <v>185711.68625974833</v>
      </c>
      <c r="V98" s="44">
        <f t="shared" si="49"/>
        <v>90608.368034563653</v>
      </c>
      <c r="W98" s="44">
        <f t="shared" si="63"/>
        <v>1751157.6305886665</v>
      </c>
      <c r="X98" s="45">
        <f t="shared" si="65"/>
        <v>63672578.146199428</v>
      </c>
      <c r="Y98" s="44">
        <f t="shared" si="50"/>
        <v>-185711.68625974833</v>
      </c>
      <c r="Z98" s="44">
        <f t="shared" si="51"/>
        <v>185711.68625974833</v>
      </c>
      <c r="AA98" s="46">
        <f t="shared" si="52"/>
        <v>0</v>
      </c>
      <c r="AC98" s="55">
        <f t="shared" si="53"/>
        <v>1474837.5762943544</v>
      </c>
      <c r="AD98" s="56">
        <f t="shared" si="54"/>
        <v>1474837.5762943544</v>
      </c>
      <c r="AE98" s="57" t="str">
        <f t="shared" si="55"/>
        <v>yes</v>
      </c>
      <c r="AF98" s="55">
        <f t="shared" si="56"/>
        <v>276320.05429431179</v>
      </c>
      <c r="AG98" s="56">
        <f t="shared" si="57"/>
        <v>276320.05429431197</v>
      </c>
      <c r="AH98" s="57" t="str">
        <f t="shared" si="58"/>
        <v>yes</v>
      </c>
      <c r="AL98" s="15"/>
      <c r="AQ98" s="15"/>
    </row>
    <row r="99" spans="1:43" s="47" customFormat="1" ht="12" x14ac:dyDescent="0.25">
      <c r="A99" s="51">
        <f t="shared" si="59"/>
        <v>85</v>
      </c>
      <c r="B99" s="44">
        <f t="shared" si="60"/>
        <v>93263466.753183961</v>
      </c>
      <c r="C99" s="44">
        <f t="shared" si="34"/>
        <v>1452994.1047477834</v>
      </c>
      <c r="D99" s="44">
        <f t="shared" si="35"/>
        <v>326422.13363614387</v>
      </c>
      <c r="E99" s="52">
        <f t="shared" si="33"/>
        <v>0.15</v>
      </c>
      <c r="F99" s="52">
        <f t="shared" si="36"/>
        <v>1.3451947011868914E-2</v>
      </c>
      <c r="G99" s="44">
        <f t="shared" si="61"/>
        <v>527546.5403386543</v>
      </c>
      <c r="H99" s="44">
        <f t="shared" si="37"/>
        <v>201124.40670251043</v>
      </c>
      <c r="I99" s="44">
        <f t="shared" si="38"/>
        <v>93062342.346481457</v>
      </c>
      <c r="J99" s="44">
        <f t="shared" si="39"/>
        <v>1251869.6980452731</v>
      </c>
      <c r="K99" s="44">
        <f t="shared" si="40"/>
        <v>54403.688939357315</v>
      </c>
      <c r="L99" s="44">
        <f t="shared" si="41"/>
        <v>1725012.54944457</v>
      </c>
      <c r="M99" s="44">
        <f t="shared" si="42"/>
        <v>91810472.648436189</v>
      </c>
      <c r="N99" s="53">
        <f t="shared" si="62"/>
        <v>0</v>
      </c>
      <c r="O99" s="41">
        <f t="shared" si="43"/>
        <v>0</v>
      </c>
      <c r="P99" s="41">
        <f t="shared" si="44"/>
        <v>0</v>
      </c>
      <c r="Q99" s="41">
        <f t="shared" si="45"/>
        <v>0</v>
      </c>
      <c r="R99" s="54">
        <f t="shared" si="46"/>
        <v>0</v>
      </c>
      <c r="S99" s="45">
        <f t="shared" si="64"/>
        <v>29405176.920724861</v>
      </c>
      <c r="T99" s="44">
        <f t="shared" si="47"/>
        <v>1452994.1047477834</v>
      </c>
      <c r="U99" s="41">
        <f t="shared" si="48"/>
        <v>186253.34534467259</v>
      </c>
      <c r="V99" s="44">
        <f t="shared" si="49"/>
        <v>85765.099352114179</v>
      </c>
      <c r="W99" s="44">
        <f t="shared" si="63"/>
        <v>1725012.5494445702</v>
      </c>
      <c r="X99" s="45">
        <f t="shared" si="65"/>
        <v>63858289.832459174</v>
      </c>
      <c r="Y99" s="44">
        <f t="shared" si="50"/>
        <v>-186253.34534467259</v>
      </c>
      <c r="Z99" s="44">
        <f t="shared" si="51"/>
        <v>186253.34534467259</v>
      </c>
      <c r="AA99" s="46">
        <f t="shared" si="52"/>
        <v>0</v>
      </c>
      <c r="AC99" s="55">
        <f t="shared" si="53"/>
        <v>1452994.1047477834</v>
      </c>
      <c r="AD99" s="56">
        <f t="shared" si="54"/>
        <v>1452994.1047477834</v>
      </c>
      <c r="AE99" s="57" t="str">
        <f t="shared" si="55"/>
        <v>yes</v>
      </c>
      <c r="AF99" s="55">
        <f t="shared" si="56"/>
        <v>272018.44469678658</v>
      </c>
      <c r="AG99" s="56">
        <f t="shared" si="57"/>
        <v>272018.44469678676</v>
      </c>
      <c r="AH99" s="57" t="str">
        <f t="shared" si="58"/>
        <v>yes</v>
      </c>
      <c r="AL99" s="15"/>
      <c r="AQ99" s="15"/>
    </row>
    <row r="100" spans="1:43" s="47" customFormat="1" ht="12" x14ac:dyDescent="0.25">
      <c r="A100" s="51">
        <f t="shared" si="59"/>
        <v>86</v>
      </c>
      <c r="B100" s="44">
        <f t="shared" si="60"/>
        <v>91810472.648436189</v>
      </c>
      <c r="C100" s="44">
        <f t="shared" si="34"/>
        <v>1431464.5088229387</v>
      </c>
      <c r="D100" s="44">
        <f t="shared" si="35"/>
        <v>321336.65426952665</v>
      </c>
      <c r="E100" s="52">
        <f t="shared" si="33"/>
        <v>0.15</v>
      </c>
      <c r="F100" s="52">
        <f t="shared" si="36"/>
        <v>1.3451947011868914E-2</v>
      </c>
      <c r="G100" s="44">
        <f t="shared" si="61"/>
        <v>520450.01223172399</v>
      </c>
      <c r="H100" s="44">
        <f t="shared" si="37"/>
        <v>199113.35796219733</v>
      </c>
      <c r="I100" s="44">
        <f t="shared" si="38"/>
        <v>91611359.290473998</v>
      </c>
      <c r="J100" s="44">
        <f t="shared" si="39"/>
        <v>1232351.1508607413</v>
      </c>
      <c r="K100" s="44">
        <f t="shared" si="40"/>
        <v>53556.109044921111</v>
      </c>
      <c r="L100" s="44">
        <f t="shared" si="41"/>
        <v>1699245.054047544</v>
      </c>
      <c r="M100" s="44">
        <f t="shared" si="42"/>
        <v>90379008.139613256</v>
      </c>
      <c r="N100" s="53">
        <f t="shared" si="62"/>
        <v>0</v>
      </c>
      <c r="O100" s="41">
        <f t="shared" si="43"/>
        <v>0</v>
      </c>
      <c r="P100" s="41">
        <f t="shared" si="44"/>
        <v>0</v>
      </c>
      <c r="Q100" s="41">
        <f t="shared" si="45"/>
        <v>0</v>
      </c>
      <c r="R100" s="54">
        <f t="shared" si="46"/>
        <v>0</v>
      </c>
      <c r="S100" s="45">
        <f t="shared" si="64"/>
        <v>27765929.470632404</v>
      </c>
      <c r="T100" s="44">
        <f t="shared" si="47"/>
        <v>1431464.5088229387</v>
      </c>
      <c r="U100" s="41">
        <f t="shared" si="48"/>
        <v>186796.58426859454</v>
      </c>
      <c r="V100" s="44">
        <f t="shared" si="49"/>
        <v>80983.960956011186</v>
      </c>
      <c r="W100" s="44">
        <f t="shared" si="63"/>
        <v>1699245.0540475445</v>
      </c>
      <c r="X100" s="45">
        <f t="shared" si="65"/>
        <v>64044543.177803844</v>
      </c>
      <c r="Y100" s="44">
        <f t="shared" si="50"/>
        <v>-186796.58426859454</v>
      </c>
      <c r="Z100" s="44">
        <f t="shared" si="51"/>
        <v>186796.58426859454</v>
      </c>
      <c r="AA100" s="46">
        <f t="shared" si="52"/>
        <v>0</v>
      </c>
      <c r="AC100" s="55">
        <f t="shared" si="53"/>
        <v>1431464.5088229387</v>
      </c>
      <c r="AD100" s="56">
        <f t="shared" si="54"/>
        <v>1431464.5088229387</v>
      </c>
      <c r="AE100" s="57" t="str">
        <f t="shared" si="55"/>
        <v>yes</v>
      </c>
      <c r="AF100" s="55">
        <f t="shared" si="56"/>
        <v>267780.54522460554</v>
      </c>
      <c r="AG100" s="56">
        <f t="shared" si="57"/>
        <v>267780.54522460571</v>
      </c>
      <c r="AH100" s="57" t="str">
        <f t="shared" si="58"/>
        <v>yes</v>
      </c>
      <c r="AL100" s="15"/>
      <c r="AQ100" s="15"/>
    </row>
    <row r="101" spans="1:43" s="47" customFormat="1" ht="12" x14ac:dyDescent="0.25">
      <c r="A101" s="51">
        <f t="shared" si="59"/>
        <v>87</v>
      </c>
      <c r="B101" s="44">
        <f t="shared" si="60"/>
        <v>90379008.139613256</v>
      </c>
      <c r="C101" s="44">
        <f t="shared" si="34"/>
        <v>1410244.3659170489</v>
      </c>
      <c r="D101" s="44">
        <f t="shared" si="35"/>
        <v>316326.52848864644</v>
      </c>
      <c r="E101" s="52">
        <f t="shared" si="33"/>
        <v>0.15</v>
      </c>
      <c r="F101" s="52">
        <f t="shared" si="36"/>
        <v>1.3451947011868914E-2</v>
      </c>
      <c r="G101" s="44">
        <f t="shared" si="61"/>
        <v>513448.9462448564</v>
      </c>
      <c r="H101" s="44">
        <f t="shared" si="37"/>
        <v>197122.41775620996</v>
      </c>
      <c r="I101" s="44">
        <f t="shared" si="38"/>
        <v>90181885.721857041</v>
      </c>
      <c r="J101" s="44">
        <f t="shared" si="39"/>
        <v>1213121.9481608388</v>
      </c>
      <c r="K101" s="44">
        <f t="shared" si="40"/>
        <v>52721.088081441063</v>
      </c>
      <c r="L101" s="44">
        <f t="shared" si="41"/>
        <v>1673849.806324254</v>
      </c>
      <c r="M101" s="44">
        <f t="shared" si="42"/>
        <v>88968763.773696199</v>
      </c>
      <c r="N101" s="53">
        <f t="shared" si="62"/>
        <v>0</v>
      </c>
      <c r="O101" s="41">
        <f t="shared" si="43"/>
        <v>0</v>
      </c>
      <c r="P101" s="41">
        <f t="shared" si="44"/>
        <v>0</v>
      </c>
      <c r="Q101" s="41">
        <f t="shared" si="45"/>
        <v>0</v>
      </c>
      <c r="R101" s="54">
        <f t="shared" si="46"/>
        <v>0</v>
      </c>
      <c r="S101" s="45">
        <f t="shared" si="64"/>
        <v>26147668.377540868</v>
      </c>
      <c r="T101" s="44">
        <f t="shared" si="47"/>
        <v>1410244.3659170489</v>
      </c>
      <c r="U101" s="41">
        <f t="shared" si="48"/>
        <v>187341.40763937795</v>
      </c>
      <c r="V101" s="44">
        <f t="shared" si="49"/>
        <v>76264.032767827535</v>
      </c>
      <c r="W101" s="44">
        <f t="shared" si="63"/>
        <v>1673849.8063242545</v>
      </c>
      <c r="X101" s="45">
        <f t="shared" si="65"/>
        <v>64231339.762072437</v>
      </c>
      <c r="Y101" s="44">
        <f t="shared" si="50"/>
        <v>-187341.40763937795</v>
      </c>
      <c r="Z101" s="44">
        <f t="shared" si="51"/>
        <v>187341.40763937795</v>
      </c>
      <c r="AA101" s="46">
        <f t="shared" si="52"/>
        <v>0</v>
      </c>
      <c r="AC101" s="55">
        <f t="shared" si="53"/>
        <v>1410244.3659170489</v>
      </c>
      <c r="AD101" s="56">
        <f t="shared" si="54"/>
        <v>1410244.3659170489</v>
      </c>
      <c r="AE101" s="57" t="str">
        <f t="shared" si="55"/>
        <v>yes</v>
      </c>
      <c r="AF101" s="55">
        <f t="shared" si="56"/>
        <v>263605.44040720537</v>
      </c>
      <c r="AG101" s="56">
        <f t="shared" si="57"/>
        <v>263605.44040720549</v>
      </c>
      <c r="AH101" s="57" t="str">
        <f t="shared" si="58"/>
        <v>yes</v>
      </c>
      <c r="AL101" s="15"/>
      <c r="AQ101" s="15"/>
    </row>
    <row r="102" spans="1:43" s="47" customFormat="1" ht="12" x14ac:dyDescent="0.25">
      <c r="A102" s="51">
        <f t="shared" si="59"/>
        <v>88</v>
      </c>
      <c r="B102" s="44">
        <f t="shared" si="60"/>
        <v>88968763.773696199</v>
      </c>
      <c r="C102" s="44">
        <f t="shared" si="34"/>
        <v>1389329.3149234131</v>
      </c>
      <c r="D102" s="44">
        <f t="shared" si="35"/>
        <v>311390.67320793675</v>
      </c>
      <c r="E102" s="52">
        <f t="shared" si="33"/>
        <v>0.15</v>
      </c>
      <c r="F102" s="52">
        <f t="shared" si="36"/>
        <v>1.3451947011868914E-2</v>
      </c>
      <c r="G102" s="44">
        <f t="shared" si="61"/>
        <v>506542.05822667072</v>
      </c>
      <c r="H102" s="44">
        <f t="shared" si="37"/>
        <v>195151.38501873397</v>
      </c>
      <c r="I102" s="44">
        <f t="shared" si="38"/>
        <v>88773612.388677463</v>
      </c>
      <c r="J102" s="44">
        <f t="shared" si="39"/>
        <v>1194177.9299046791</v>
      </c>
      <c r="K102" s="44">
        <f t="shared" si="40"/>
        <v>51898.445534656115</v>
      </c>
      <c r="L102" s="44">
        <f t="shared" si="41"/>
        <v>1648821.5425966938</v>
      </c>
      <c r="M102" s="44">
        <f t="shared" si="42"/>
        <v>87579434.458772779</v>
      </c>
      <c r="N102" s="53">
        <f t="shared" si="62"/>
        <v>0</v>
      </c>
      <c r="O102" s="41">
        <f t="shared" si="43"/>
        <v>0</v>
      </c>
      <c r="P102" s="41">
        <f t="shared" si="44"/>
        <v>0</v>
      </c>
      <c r="Q102" s="41">
        <f t="shared" si="45"/>
        <v>0</v>
      </c>
      <c r="R102" s="54">
        <f t="shared" si="46"/>
        <v>0</v>
      </c>
      <c r="S102" s="45">
        <f t="shared" si="64"/>
        <v>24550082.603984442</v>
      </c>
      <c r="T102" s="44">
        <f t="shared" si="47"/>
        <v>1389329.3149234131</v>
      </c>
      <c r="U102" s="41">
        <f t="shared" si="48"/>
        <v>187887.82007832616</v>
      </c>
      <c r="V102" s="44">
        <f t="shared" si="49"/>
        <v>71604.407594954624</v>
      </c>
      <c r="W102" s="44">
        <f t="shared" si="63"/>
        <v>1648821.5425966938</v>
      </c>
      <c r="X102" s="45">
        <f t="shared" si="65"/>
        <v>64418681.169711813</v>
      </c>
      <c r="Y102" s="44">
        <f t="shared" si="50"/>
        <v>-187887.82007832616</v>
      </c>
      <c r="Z102" s="44">
        <f t="shared" si="51"/>
        <v>187887.82007832616</v>
      </c>
      <c r="AA102" s="46">
        <f t="shared" si="52"/>
        <v>0</v>
      </c>
      <c r="AC102" s="55">
        <f t="shared" si="53"/>
        <v>1389329.3149234131</v>
      </c>
      <c r="AD102" s="56">
        <f t="shared" si="54"/>
        <v>1389329.3149234131</v>
      </c>
      <c r="AE102" s="57" t="str">
        <f t="shared" si="55"/>
        <v>yes</v>
      </c>
      <c r="AF102" s="55">
        <f t="shared" si="56"/>
        <v>259492.22767328063</v>
      </c>
      <c r="AG102" s="56">
        <f t="shared" si="57"/>
        <v>259492.22767328078</v>
      </c>
      <c r="AH102" s="57" t="str">
        <f t="shared" si="58"/>
        <v>yes</v>
      </c>
      <c r="AL102" s="15"/>
      <c r="AQ102" s="15"/>
    </row>
    <row r="103" spans="1:43" s="47" customFormat="1" ht="12" x14ac:dyDescent="0.25">
      <c r="A103" s="51">
        <f t="shared" si="59"/>
        <v>89</v>
      </c>
      <c r="B103" s="44">
        <f t="shared" si="60"/>
        <v>87579434.458772779</v>
      </c>
      <c r="C103" s="44">
        <f t="shared" si="34"/>
        <v>1368715.0553841246</v>
      </c>
      <c r="D103" s="44">
        <f t="shared" si="35"/>
        <v>306528.02060570475</v>
      </c>
      <c r="E103" s="52">
        <f t="shared" si="33"/>
        <v>0.15</v>
      </c>
      <c r="F103" s="52">
        <f t="shared" si="36"/>
        <v>1.3451947011868914E-2</v>
      </c>
      <c r="G103" s="44">
        <f t="shared" si="61"/>
        <v>499728.08130012243</v>
      </c>
      <c r="H103" s="44">
        <f t="shared" si="37"/>
        <v>193200.06069441768</v>
      </c>
      <c r="I103" s="44">
        <f t="shared" si="38"/>
        <v>87386234.398078367</v>
      </c>
      <c r="J103" s="44">
        <f t="shared" si="39"/>
        <v>1175514.9946897069</v>
      </c>
      <c r="K103" s="44">
        <f t="shared" si="40"/>
        <v>51088.003434284125</v>
      </c>
      <c r="L103" s="44">
        <f t="shared" si="41"/>
        <v>1624155.0725555453</v>
      </c>
      <c r="M103" s="44">
        <f t="shared" si="42"/>
        <v>86210719.403388664</v>
      </c>
      <c r="N103" s="53">
        <f t="shared" si="62"/>
        <v>0</v>
      </c>
      <c r="O103" s="41">
        <f t="shared" si="43"/>
        <v>0</v>
      </c>
      <c r="P103" s="41">
        <f t="shared" si="44"/>
        <v>0</v>
      </c>
      <c r="Q103" s="41">
        <f t="shared" si="45"/>
        <v>0</v>
      </c>
      <c r="R103" s="54">
        <f t="shared" si="46"/>
        <v>0</v>
      </c>
      <c r="S103" s="45">
        <f t="shared" si="64"/>
        <v>22972865.468982704</v>
      </c>
      <c r="T103" s="44">
        <f t="shared" si="47"/>
        <v>1368715.0553841246</v>
      </c>
      <c r="U103" s="41">
        <f t="shared" si="48"/>
        <v>188435.82622022126</v>
      </c>
      <c r="V103" s="44">
        <f t="shared" si="49"/>
        <v>67004.190951199562</v>
      </c>
      <c r="W103" s="44">
        <f t="shared" si="63"/>
        <v>1624155.0725555455</v>
      </c>
      <c r="X103" s="45">
        <f t="shared" si="65"/>
        <v>64606568.989790142</v>
      </c>
      <c r="Y103" s="44">
        <f t="shared" si="50"/>
        <v>-188435.82622022126</v>
      </c>
      <c r="Z103" s="44">
        <f t="shared" si="51"/>
        <v>188435.82622022126</v>
      </c>
      <c r="AA103" s="46">
        <f t="shared" si="52"/>
        <v>0</v>
      </c>
      <c r="AC103" s="55">
        <f t="shared" si="53"/>
        <v>1368715.0553841246</v>
      </c>
      <c r="AD103" s="56">
        <f t="shared" si="54"/>
        <v>1368715.0553841246</v>
      </c>
      <c r="AE103" s="57" t="str">
        <f t="shared" si="55"/>
        <v>yes</v>
      </c>
      <c r="AF103" s="55">
        <f t="shared" si="56"/>
        <v>255440.01717142062</v>
      </c>
      <c r="AG103" s="56">
        <f t="shared" si="57"/>
        <v>255440.01717142083</v>
      </c>
      <c r="AH103" s="57" t="str">
        <f t="shared" si="58"/>
        <v>yes</v>
      </c>
      <c r="AL103" s="15"/>
      <c r="AQ103" s="15"/>
    </row>
    <row r="104" spans="1:43" s="47" customFormat="1" ht="12" x14ac:dyDescent="0.25">
      <c r="A104" s="51">
        <f t="shared" si="59"/>
        <v>90</v>
      </c>
      <c r="B104" s="44">
        <f t="shared" si="60"/>
        <v>86210719.403388664</v>
      </c>
      <c r="C104" s="44">
        <f t="shared" si="34"/>
        <v>1348397.3466543942</v>
      </c>
      <c r="D104" s="44">
        <f t="shared" si="35"/>
        <v>301737.51791186031</v>
      </c>
      <c r="E104" s="52">
        <f t="shared" si="33"/>
        <v>0.15</v>
      </c>
      <c r="F104" s="52">
        <f t="shared" si="36"/>
        <v>1.3451947011868914E-2</v>
      </c>
      <c r="G104" s="44">
        <f t="shared" si="61"/>
        <v>493005.76563013019</v>
      </c>
      <c r="H104" s="44">
        <f t="shared" si="37"/>
        <v>191268.24771826988</v>
      </c>
      <c r="I104" s="44">
        <f t="shared" si="38"/>
        <v>86019451.15567039</v>
      </c>
      <c r="J104" s="44">
        <f t="shared" si="39"/>
        <v>1157129.0989361242</v>
      </c>
      <c r="K104" s="44">
        <f t="shared" si="40"/>
        <v>50289.586318643385</v>
      </c>
      <c r="L104" s="44">
        <f t="shared" si="41"/>
        <v>1599845.2782476111</v>
      </c>
      <c r="M104" s="44">
        <f t="shared" si="42"/>
        <v>84862322.056734264</v>
      </c>
      <c r="N104" s="53">
        <f t="shared" si="62"/>
        <v>0</v>
      </c>
      <c r="O104" s="41">
        <f t="shared" si="43"/>
        <v>0</v>
      </c>
      <c r="P104" s="41">
        <f t="shared" si="44"/>
        <v>0</v>
      </c>
      <c r="Q104" s="41">
        <f t="shared" si="45"/>
        <v>0</v>
      </c>
      <c r="R104" s="54">
        <f t="shared" si="46"/>
        <v>0</v>
      </c>
      <c r="S104" s="45">
        <f t="shared" si="64"/>
        <v>21415714.587378357</v>
      </c>
      <c r="T104" s="44">
        <f t="shared" si="47"/>
        <v>1348397.3466543942</v>
      </c>
      <c r="U104" s="41">
        <f t="shared" si="48"/>
        <v>188985.43071336357</v>
      </c>
      <c r="V104" s="44">
        <f t="shared" si="49"/>
        <v>62462.500879853549</v>
      </c>
      <c r="W104" s="44">
        <f t="shared" si="63"/>
        <v>1599845.2782476111</v>
      </c>
      <c r="X104" s="45">
        <f t="shared" si="65"/>
        <v>64795004.816010363</v>
      </c>
      <c r="Y104" s="44">
        <f t="shared" si="50"/>
        <v>-188985.43071336357</v>
      </c>
      <c r="Z104" s="44">
        <f t="shared" si="51"/>
        <v>188985.43071336357</v>
      </c>
      <c r="AA104" s="46">
        <f t="shared" si="52"/>
        <v>0</v>
      </c>
      <c r="AC104" s="55">
        <f t="shared" si="53"/>
        <v>1348397.3466543942</v>
      </c>
      <c r="AD104" s="56">
        <f t="shared" si="54"/>
        <v>1348397.3466543942</v>
      </c>
      <c r="AE104" s="57" t="str">
        <f t="shared" si="55"/>
        <v>yes</v>
      </c>
      <c r="AF104" s="55">
        <f t="shared" si="56"/>
        <v>251447.93159321693</v>
      </c>
      <c r="AG104" s="56">
        <f t="shared" si="57"/>
        <v>251447.93159321713</v>
      </c>
      <c r="AH104" s="57" t="str">
        <f t="shared" si="58"/>
        <v>yes</v>
      </c>
      <c r="AL104" s="15"/>
      <c r="AQ104" s="15"/>
    </row>
    <row r="105" spans="1:43" s="47" customFormat="1" ht="12" x14ac:dyDescent="0.25">
      <c r="A105" s="51">
        <f t="shared" si="59"/>
        <v>91</v>
      </c>
      <c r="B105" s="44">
        <f t="shared" si="60"/>
        <v>84862322.056734264</v>
      </c>
      <c r="C105" s="44">
        <f t="shared" si="34"/>
        <v>1328372.0070783142</v>
      </c>
      <c r="D105" s="44">
        <f t="shared" si="35"/>
        <v>297018.12719856994</v>
      </c>
      <c r="E105" s="52">
        <f t="shared" si="33"/>
        <v>0.15</v>
      </c>
      <c r="F105" s="52">
        <f t="shared" si="36"/>
        <v>1.3451947011868914E-2</v>
      </c>
      <c r="G105" s="44">
        <f t="shared" si="61"/>
        <v>486373.87819432782</v>
      </c>
      <c r="H105" s="44">
        <f t="shared" si="37"/>
        <v>189355.75099575787</v>
      </c>
      <c r="I105" s="44">
        <f t="shared" si="38"/>
        <v>84672966.305738509</v>
      </c>
      <c r="J105" s="44">
        <f t="shared" si="39"/>
        <v>1139016.2560825564</v>
      </c>
      <c r="K105" s="44">
        <f t="shared" si="40"/>
        <v>49503.021199761657</v>
      </c>
      <c r="L105" s="44">
        <f t="shared" si="41"/>
        <v>1575887.1130771225</v>
      </c>
      <c r="M105" s="44">
        <f t="shared" si="42"/>
        <v>83533950.049655959</v>
      </c>
      <c r="N105" s="53">
        <f t="shared" si="62"/>
        <v>0</v>
      </c>
      <c r="O105" s="41">
        <f t="shared" si="43"/>
        <v>0</v>
      </c>
      <c r="P105" s="41">
        <f t="shared" si="44"/>
        <v>0</v>
      </c>
      <c r="Q105" s="41">
        <f t="shared" si="45"/>
        <v>0</v>
      </c>
      <c r="R105" s="54">
        <f t="shared" si="46"/>
        <v>0</v>
      </c>
      <c r="S105" s="45">
        <f t="shared" si="64"/>
        <v>19878331.810010601</v>
      </c>
      <c r="T105" s="44">
        <f t="shared" si="47"/>
        <v>1328372.0070783142</v>
      </c>
      <c r="U105" s="41">
        <f t="shared" si="48"/>
        <v>189536.6382196109</v>
      </c>
      <c r="V105" s="44">
        <f t="shared" si="49"/>
        <v>57978.467779197592</v>
      </c>
      <c r="W105" s="44">
        <f t="shared" si="63"/>
        <v>1575887.1130771225</v>
      </c>
      <c r="X105" s="45">
        <f t="shared" si="65"/>
        <v>64983990.246723726</v>
      </c>
      <c r="Y105" s="44">
        <f t="shared" si="50"/>
        <v>-189536.6382196109</v>
      </c>
      <c r="Z105" s="44">
        <f t="shared" si="51"/>
        <v>189536.6382196109</v>
      </c>
      <c r="AA105" s="46">
        <f t="shared" si="52"/>
        <v>0</v>
      </c>
      <c r="AC105" s="55">
        <f t="shared" si="53"/>
        <v>1328372.0070783142</v>
      </c>
      <c r="AD105" s="56">
        <f t="shared" si="54"/>
        <v>1328372.0070783142</v>
      </c>
      <c r="AE105" s="57" t="str">
        <f t="shared" si="55"/>
        <v>yes</v>
      </c>
      <c r="AF105" s="55">
        <f t="shared" si="56"/>
        <v>247515.10599880829</v>
      </c>
      <c r="AG105" s="56">
        <f t="shared" si="57"/>
        <v>247515.10599880849</v>
      </c>
      <c r="AH105" s="57" t="str">
        <f t="shared" si="58"/>
        <v>yes</v>
      </c>
      <c r="AL105" s="15"/>
      <c r="AQ105" s="15"/>
    </row>
    <row r="106" spans="1:43" s="47" customFormat="1" ht="12" x14ac:dyDescent="0.25">
      <c r="A106" s="51">
        <f t="shared" si="59"/>
        <v>92</v>
      </c>
      <c r="B106" s="44">
        <f t="shared" si="60"/>
        <v>83533950.049655959</v>
      </c>
      <c r="C106" s="44">
        <f t="shared" si="34"/>
        <v>1308634.9131759049</v>
      </c>
      <c r="D106" s="44">
        <f t="shared" si="35"/>
        <v>292368.82517379586</v>
      </c>
      <c r="E106" s="52">
        <f t="shared" si="33"/>
        <v>0.15</v>
      </c>
      <c r="F106" s="52">
        <f t="shared" si="36"/>
        <v>1.3451947011868914E-2</v>
      </c>
      <c r="G106" s="44">
        <f t="shared" si="61"/>
        <v>479831.20255690068</v>
      </c>
      <c r="H106" s="44">
        <f t="shared" si="37"/>
        <v>187462.37738310482</v>
      </c>
      <c r="I106" s="44">
        <f t="shared" si="38"/>
        <v>83346487.672272861</v>
      </c>
      <c r="J106" s="44">
        <f t="shared" si="39"/>
        <v>1121172.5357928001</v>
      </c>
      <c r="K106" s="44">
        <f t="shared" si="40"/>
        <v>48728.137528965977</v>
      </c>
      <c r="L106" s="44">
        <f t="shared" si="41"/>
        <v>1552275.6008207349</v>
      </c>
      <c r="M106" s="44">
        <f t="shared" si="42"/>
        <v>82225315.136480063</v>
      </c>
      <c r="N106" s="53">
        <f t="shared" si="62"/>
        <v>0</v>
      </c>
      <c r="O106" s="41">
        <f t="shared" si="43"/>
        <v>0</v>
      </c>
      <c r="P106" s="41">
        <f t="shared" si="44"/>
        <v>0</v>
      </c>
      <c r="Q106" s="41">
        <f t="shared" si="45"/>
        <v>0</v>
      </c>
      <c r="R106" s="54">
        <f t="shared" si="46"/>
        <v>0</v>
      </c>
      <c r="S106" s="45">
        <f t="shared" si="64"/>
        <v>18360423.164712675</v>
      </c>
      <c r="T106" s="44">
        <f t="shared" si="47"/>
        <v>1308634.9131759049</v>
      </c>
      <c r="U106" s="41">
        <f t="shared" si="48"/>
        <v>190089.45341441807</v>
      </c>
      <c r="V106" s="44">
        <f t="shared" si="49"/>
        <v>53551.234230411974</v>
      </c>
      <c r="W106" s="44">
        <f t="shared" si="63"/>
        <v>1552275.6008207349</v>
      </c>
      <c r="X106" s="45">
        <f t="shared" si="65"/>
        <v>65173526.884943336</v>
      </c>
      <c r="Y106" s="44">
        <f t="shared" si="50"/>
        <v>-190089.45341441807</v>
      </c>
      <c r="Z106" s="44">
        <f t="shared" si="51"/>
        <v>190089.45341441807</v>
      </c>
      <c r="AA106" s="46">
        <f t="shared" si="52"/>
        <v>0</v>
      </c>
      <c r="AC106" s="55">
        <f t="shared" si="53"/>
        <v>1308634.9131759049</v>
      </c>
      <c r="AD106" s="56">
        <f t="shared" si="54"/>
        <v>1308634.9131759049</v>
      </c>
      <c r="AE106" s="57" t="str">
        <f t="shared" si="55"/>
        <v>yes</v>
      </c>
      <c r="AF106" s="55">
        <f t="shared" si="56"/>
        <v>243640.68764482989</v>
      </c>
      <c r="AG106" s="56">
        <f t="shared" si="57"/>
        <v>243640.68764483003</v>
      </c>
      <c r="AH106" s="57" t="str">
        <f t="shared" si="58"/>
        <v>yes</v>
      </c>
      <c r="AL106" s="15"/>
      <c r="AQ106" s="15"/>
    </row>
    <row r="107" spans="1:43" s="47" customFormat="1" ht="12" x14ac:dyDescent="0.25">
      <c r="A107" s="51">
        <f t="shared" si="59"/>
        <v>93</v>
      </c>
      <c r="B107" s="44">
        <f t="shared" si="60"/>
        <v>82225315.136480063</v>
      </c>
      <c r="C107" s="44">
        <f t="shared" si="34"/>
        <v>1289181.9988412913</v>
      </c>
      <c r="D107" s="44">
        <f t="shared" si="35"/>
        <v>287788.60297768022</v>
      </c>
      <c r="E107" s="52">
        <f t="shared" si="33"/>
        <v>0.15</v>
      </c>
      <c r="F107" s="52">
        <f t="shared" si="36"/>
        <v>1.3451947011868914E-2</v>
      </c>
      <c r="G107" s="44">
        <f t="shared" si="61"/>
        <v>473376.53864546394</v>
      </c>
      <c r="H107" s="44">
        <f t="shared" si="37"/>
        <v>185587.93566778372</v>
      </c>
      <c r="I107" s="44">
        <f t="shared" si="38"/>
        <v>82039727.20081228</v>
      </c>
      <c r="J107" s="44">
        <f t="shared" si="39"/>
        <v>1103594.0631735076</v>
      </c>
      <c r="K107" s="44">
        <f t="shared" si="40"/>
        <v>47964.7671629467</v>
      </c>
      <c r="L107" s="44">
        <f t="shared" si="41"/>
        <v>1529005.8346560248</v>
      </c>
      <c r="M107" s="44">
        <f t="shared" si="42"/>
        <v>80936133.137638777</v>
      </c>
      <c r="N107" s="53">
        <f t="shared" si="62"/>
        <v>0</v>
      </c>
      <c r="O107" s="41">
        <f t="shared" si="43"/>
        <v>0</v>
      </c>
      <c r="P107" s="41">
        <f t="shared" si="44"/>
        <v>0</v>
      </c>
      <c r="Q107" s="41">
        <f t="shared" si="45"/>
        <v>0</v>
      </c>
      <c r="R107" s="54">
        <f t="shared" si="46"/>
        <v>0</v>
      </c>
      <c r="S107" s="45">
        <f t="shared" si="64"/>
        <v>16861698.798122354</v>
      </c>
      <c r="T107" s="44">
        <f t="shared" si="47"/>
        <v>1289181.9988412913</v>
      </c>
      <c r="U107" s="41">
        <f t="shared" si="48"/>
        <v>190643.88098687679</v>
      </c>
      <c r="V107" s="44">
        <f t="shared" si="49"/>
        <v>49179.954827856876</v>
      </c>
      <c r="W107" s="44">
        <f t="shared" si="63"/>
        <v>1529005.8346560251</v>
      </c>
      <c r="X107" s="45">
        <f t="shared" si="65"/>
        <v>65363616.338357754</v>
      </c>
      <c r="Y107" s="44">
        <f t="shared" si="50"/>
        <v>-190643.88098687679</v>
      </c>
      <c r="Z107" s="44">
        <f t="shared" si="51"/>
        <v>190643.88098687679</v>
      </c>
      <c r="AA107" s="46">
        <f t="shared" si="52"/>
        <v>0</v>
      </c>
      <c r="AC107" s="55">
        <f t="shared" si="53"/>
        <v>1289181.9988412913</v>
      </c>
      <c r="AD107" s="56">
        <f t="shared" si="54"/>
        <v>1289181.9988412913</v>
      </c>
      <c r="AE107" s="57" t="str">
        <f t="shared" si="55"/>
        <v>yes</v>
      </c>
      <c r="AF107" s="55">
        <f t="shared" si="56"/>
        <v>239823.83581473352</v>
      </c>
      <c r="AG107" s="56">
        <f t="shared" si="57"/>
        <v>239823.83581473367</v>
      </c>
      <c r="AH107" s="57" t="str">
        <f t="shared" si="58"/>
        <v>yes</v>
      </c>
      <c r="AL107" s="15"/>
      <c r="AQ107" s="15"/>
    </row>
    <row r="108" spans="1:43" s="47" customFormat="1" ht="12" x14ac:dyDescent="0.25">
      <c r="A108" s="51">
        <f t="shared" si="59"/>
        <v>94</v>
      </c>
      <c r="B108" s="44">
        <f t="shared" si="60"/>
        <v>80936133.137638777</v>
      </c>
      <c r="C108" s="44">
        <f t="shared" si="34"/>
        <v>1270009.2545518598</v>
      </c>
      <c r="D108" s="44">
        <f t="shared" si="35"/>
        <v>283276.46598173573</v>
      </c>
      <c r="E108" s="52">
        <f t="shared" si="33"/>
        <v>0.15</v>
      </c>
      <c r="F108" s="52">
        <f t="shared" si="36"/>
        <v>1.3451947011868914E-2</v>
      </c>
      <c r="G108" s="44">
        <f t="shared" si="61"/>
        <v>467008.70253094321</v>
      </c>
      <c r="H108" s="44">
        <f t="shared" si="37"/>
        <v>183732.23654920748</v>
      </c>
      <c r="I108" s="44">
        <f t="shared" si="38"/>
        <v>80752400.901089564</v>
      </c>
      <c r="J108" s="44">
        <f t="shared" si="39"/>
        <v>1086277.0180026523</v>
      </c>
      <c r="K108" s="44">
        <f t="shared" si="40"/>
        <v>47212.744330289286</v>
      </c>
      <c r="L108" s="44">
        <f t="shared" si="41"/>
        <v>1506072.9762033061</v>
      </c>
      <c r="M108" s="44">
        <f t="shared" si="42"/>
        <v>79666123.883086905</v>
      </c>
      <c r="N108" s="53">
        <f t="shared" si="62"/>
        <v>0</v>
      </c>
      <c r="O108" s="41">
        <f t="shared" si="43"/>
        <v>0</v>
      </c>
      <c r="P108" s="41">
        <f t="shared" si="44"/>
        <v>0</v>
      </c>
      <c r="Q108" s="41">
        <f t="shared" si="45"/>
        <v>0</v>
      </c>
      <c r="R108" s="54">
        <f t="shared" si="46"/>
        <v>0</v>
      </c>
      <c r="S108" s="45">
        <f t="shared" si="64"/>
        <v>15381872.918294186</v>
      </c>
      <c r="T108" s="44">
        <f t="shared" si="47"/>
        <v>1270009.2545518598</v>
      </c>
      <c r="U108" s="41">
        <f t="shared" si="48"/>
        <v>191199.92563975521</v>
      </c>
      <c r="V108" s="44">
        <f t="shared" si="49"/>
        <v>44863.796011691382</v>
      </c>
      <c r="W108" s="44">
        <f t="shared" si="63"/>
        <v>1506072.9762033066</v>
      </c>
      <c r="X108" s="45">
        <f t="shared" si="65"/>
        <v>65554260.219344631</v>
      </c>
      <c r="Y108" s="44">
        <f t="shared" si="50"/>
        <v>-191199.92563975521</v>
      </c>
      <c r="Z108" s="44">
        <f t="shared" si="51"/>
        <v>191199.92563975521</v>
      </c>
      <c r="AA108" s="46">
        <f t="shared" si="52"/>
        <v>0</v>
      </c>
      <c r="AC108" s="55">
        <f t="shared" si="53"/>
        <v>1270009.2545518598</v>
      </c>
      <c r="AD108" s="56">
        <f t="shared" si="54"/>
        <v>1270009.2545518598</v>
      </c>
      <c r="AE108" s="57" t="str">
        <f t="shared" si="55"/>
        <v>yes</v>
      </c>
      <c r="AF108" s="55">
        <f t="shared" si="56"/>
        <v>236063.72165144645</v>
      </c>
      <c r="AG108" s="56">
        <f t="shared" si="57"/>
        <v>236063.7216514466</v>
      </c>
      <c r="AH108" s="57" t="str">
        <f t="shared" si="58"/>
        <v>yes</v>
      </c>
      <c r="AL108" s="15"/>
      <c r="AQ108" s="15"/>
    </row>
    <row r="109" spans="1:43" s="47" customFormat="1" ht="12" x14ac:dyDescent="0.25">
      <c r="A109" s="51">
        <f t="shared" si="59"/>
        <v>95</v>
      </c>
      <c r="B109" s="44">
        <f t="shared" si="60"/>
        <v>79666123.883086905</v>
      </c>
      <c r="C109" s="44">
        <f t="shared" si="34"/>
        <v>1251112.7265882427</v>
      </c>
      <c r="D109" s="44">
        <f t="shared" si="35"/>
        <v>278831.43359080417</v>
      </c>
      <c r="E109" s="52">
        <f t="shared" ref="E109:E172" si="66">E108</f>
        <v>0.15</v>
      </c>
      <c r="F109" s="52">
        <f t="shared" si="36"/>
        <v>1.3451947011868914E-2</v>
      </c>
      <c r="G109" s="44">
        <f t="shared" si="61"/>
        <v>460726.52621041524</v>
      </c>
      <c r="H109" s="44">
        <f t="shared" si="37"/>
        <v>181895.09261961107</v>
      </c>
      <c r="I109" s="44">
        <f t="shared" si="38"/>
        <v>79484228.790467292</v>
      </c>
      <c r="J109" s="44">
        <f t="shared" si="39"/>
        <v>1069217.6339686317</v>
      </c>
      <c r="K109" s="44">
        <f t="shared" si="40"/>
        <v>46471.905598467361</v>
      </c>
      <c r="L109" s="44">
        <f t="shared" si="41"/>
        <v>1483472.2545805795</v>
      </c>
      <c r="M109" s="44">
        <f t="shared" si="42"/>
        <v>78415011.156498656</v>
      </c>
      <c r="N109" s="53">
        <f t="shared" si="62"/>
        <v>0</v>
      </c>
      <c r="O109" s="41">
        <f t="shared" si="43"/>
        <v>0</v>
      </c>
      <c r="P109" s="41">
        <f t="shared" si="44"/>
        <v>0</v>
      </c>
      <c r="Q109" s="41">
        <f t="shared" si="45"/>
        <v>0</v>
      </c>
      <c r="R109" s="54">
        <f t="shared" si="46"/>
        <v>0</v>
      </c>
      <c r="S109" s="45">
        <f t="shared" si="64"/>
        <v>13920663.73810257</v>
      </c>
      <c r="T109" s="44">
        <f t="shared" si="47"/>
        <v>1251112.7265882427</v>
      </c>
      <c r="U109" s="41">
        <f t="shared" si="48"/>
        <v>191757.59208953779</v>
      </c>
      <c r="V109" s="44">
        <f t="shared" si="49"/>
        <v>40601.935902799167</v>
      </c>
      <c r="W109" s="44">
        <f t="shared" si="63"/>
        <v>1483472.2545805797</v>
      </c>
      <c r="X109" s="45">
        <f t="shared" si="65"/>
        <v>65745460.144984387</v>
      </c>
      <c r="Y109" s="44">
        <f t="shared" si="50"/>
        <v>-191757.59208953779</v>
      </c>
      <c r="Z109" s="44">
        <f t="shared" si="51"/>
        <v>191757.59208953779</v>
      </c>
      <c r="AA109" s="46">
        <f t="shared" si="52"/>
        <v>0</v>
      </c>
      <c r="AC109" s="55">
        <f t="shared" si="53"/>
        <v>1251112.7265882427</v>
      </c>
      <c r="AD109" s="56">
        <f t="shared" si="54"/>
        <v>1251112.7265882427</v>
      </c>
      <c r="AE109" s="57" t="str">
        <f t="shared" si="55"/>
        <v>yes</v>
      </c>
      <c r="AF109" s="55">
        <f t="shared" si="56"/>
        <v>232359.52799233681</v>
      </c>
      <c r="AG109" s="56">
        <f t="shared" si="57"/>
        <v>232359.52799233695</v>
      </c>
      <c r="AH109" s="57" t="str">
        <f t="shared" si="58"/>
        <v>yes</v>
      </c>
      <c r="AL109" s="15"/>
      <c r="AQ109" s="15"/>
    </row>
    <row r="110" spans="1:43" s="47" customFormat="1" ht="12" x14ac:dyDescent="0.25">
      <c r="A110" s="51">
        <f t="shared" si="59"/>
        <v>96</v>
      </c>
      <c r="B110" s="44">
        <f t="shared" si="60"/>
        <v>78415011.156498656</v>
      </c>
      <c r="C110" s="44">
        <f t="shared" si="34"/>
        <v>1232488.5162649835</v>
      </c>
      <c r="D110" s="44">
        <f t="shared" si="35"/>
        <v>274452.53904774535</v>
      </c>
      <c r="E110" s="52">
        <f t="shared" si="66"/>
        <v>0.15</v>
      </c>
      <c r="F110" s="52">
        <f t="shared" si="36"/>
        <v>1.3451947011868914E-2</v>
      </c>
      <c r="G110" s="44">
        <f t="shared" si="61"/>
        <v>454528.8573928703</v>
      </c>
      <c r="H110" s="44">
        <f t="shared" si="37"/>
        <v>180076.31834512495</v>
      </c>
      <c r="I110" s="44">
        <f t="shared" si="38"/>
        <v>78234934.838153526</v>
      </c>
      <c r="J110" s="44">
        <f t="shared" si="39"/>
        <v>1052412.1979198586</v>
      </c>
      <c r="K110" s="44">
        <f t="shared" si="40"/>
        <v>45742.089841290879</v>
      </c>
      <c r="L110" s="44">
        <f t="shared" si="41"/>
        <v>1461198.9654714381</v>
      </c>
      <c r="M110" s="44">
        <f t="shared" si="42"/>
        <v>77182522.640233666</v>
      </c>
      <c r="N110" s="53">
        <f t="shared" si="62"/>
        <v>0</v>
      </c>
      <c r="O110" s="41">
        <f t="shared" si="43"/>
        <v>0</v>
      </c>
      <c r="P110" s="41">
        <f t="shared" si="44"/>
        <v>0</v>
      </c>
      <c r="Q110" s="41">
        <f t="shared" si="45"/>
        <v>0</v>
      </c>
      <c r="R110" s="54">
        <f t="shared" si="46"/>
        <v>0</v>
      </c>
      <c r="S110" s="45">
        <f t="shared" si="64"/>
        <v>12477793.419424791</v>
      </c>
      <c r="T110" s="44">
        <f t="shared" si="47"/>
        <v>1232488.5162649835</v>
      </c>
      <c r="U110" s="41">
        <f t="shared" si="48"/>
        <v>192316.88506646562</v>
      </c>
      <c r="V110" s="44">
        <f t="shared" si="49"/>
        <v>36393.564139988979</v>
      </c>
      <c r="W110" s="44">
        <f t="shared" si="63"/>
        <v>1461198.9654714381</v>
      </c>
      <c r="X110" s="45">
        <f t="shared" si="65"/>
        <v>65937217.737073928</v>
      </c>
      <c r="Y110" s="44">
        <f t="shared" si="50"/>
        <v>-192316.88506646562</v>
      </c>
      <c r="Z110" s="44">
        <f t="shared" si="51"/>
        <v>192316.88506646562</v>
      </c>
      <c r="AA110" s="46">
        <f t="shared" si="52"/>
        <v>0</v>
      </c>
      <c r="AC110" s="55">
        <f t="shared" si="53"/>
        <v>1232488.5162649835</v>
      </c>
      <c r="AD110" s="56">
        <f t="shared" si="54"/>
        <v>1232488.5162649835</v>
      </c>
      <c r="AE110" s="57" t="str">
        <f t="shared" si="55"/>
        <v>yes</v>
      </c>
      <c r="AF110" s="55">
        <f t="shared" si="56"/>
        <v>228710.44920645448</v>
      </c>
      <c r="AG110" s="56">
        <f t="shared" si="57"/>
        <v>228710.44920645459</v>
      </c>
      <c r="AH110" s="57" t="str">
        <f t="shared" si="58"/>
        <v>yes</v>
      </c>
      <c r="AL110" s="15"/>
      <c r="AQ110" s="15"/>
    </row>
    <row r="111" spans="1:43" s="47" customFormat="1" ht="12" x14ac:dyDescent="0.25">
      <c r="A111" s="51">
        <f t="shared" si="59"/>
        <v>97</v>
      </c>
      <c r="B111" s="44">
        <f t="shared" si="60"/>
        <v>77182522.640233666</v>
      </c>
      <c r="C111" s="44">
        <f t="shared" si="34"/>
        <v>1214132.7791717392</v>
      </c>
      <c r="D111" s="44">
        <f t="shared" si="35"/>
        <v>270138.82924081787</v>
      </c>
      <c r="E111" s="52">
        <f t="shared" si="66"/>
        <v>0.15</v>
      </c>
      <c r="F111" s="52">
        <f t="shared" si="36"/>
        <v>1.3451947011868914E-2</v>
      </c>
      <c r="G111" s="44">
        <f t="shared" si="61"/>
        <v>448414.55928785598</v>
      </c>
      <c r="H111" s="44">
        <f t="shared" si="37"/>
        <v>178275.73004703812</v>
      </c>
      <c r="I111" s="44">
        <f t="shared" si="38"/>
        <v>77004246.910186633</v>
      </c>
      <c r="J111" s="44">
        <f t="shared" si="39"/>
        <v>1035857.0491247012</v>
      </c>
      <c r="K111" s="44">
        <f t="shared" si="40"/>
        <v>45023.138206802971</v>
      </c>
      <c r="L111" s="44">
        <f t="shared" si="41"/>
        <v>1439248.4702057543</v>
      </c>
      <c r="M111" s="44">
        <f t="shared" si="42"/>
        <v>75968389.861061931</v>
      </c>
      <c r="N111" s="53">
        <f t="shared" si="62"/>
        <v>0</v>
      </c>
      <c r="O111" s="41">
        <f t="shared" si="43"/>
        <v>0</v>
      </c>
      <c r="P111" s="41">
        <f t="shared" si="44"/>
        <v>0</v>
      </c>
      <c r="Q111" s="41">
        <f t="shared" si="45"/>
        <v>0</v>
      </c>
      <c r="R111" s="54">
        <f t="shared" si="46"/>
        <v>0</v>
      </c>
      <c r="S111" s="45">
        <f t="shared" si="64"/>
        <v>11052988.018093342</v>
      </c>
      <c r="T111" s="44">
        <f t="shared" si="47"/>
        <v>1214132.7791717392</v>
      </c>
      <c r="U111" s="41">
        <f t="shared" si="48"/>
        <v>192877.80931457618</v>
      </c>
      <c r="V111" s="44">
        <f t="shared" si="49"/>
        <v>32237.881719438916</v>
      </c>
      <c r="W111" s="44">
        <f t="shared" si="63"/>
        <v>1439248.4702057543</v>
      </c>
      <c r="X111" s="45">
        <f t="shared" si="65"/>
        <v>66129534.622140393</v>
      </c>
      <c r="Y111" s="44">
        <f t="shared" si="50"/>
        <v>-192877.80931457618</v>
      </c>
      <c r="Z111" s="44">
        <f t="shared" si="51"/>
        <v>192877.80931457618</v>
      </c>
      <c r="AA111" s="46">
        <f t="shared" si="52"/>
        <v>0</v>
      </c>
      <c r="AC111" s="55">
        <f t="shared" si="53"/>
        <v>1214132.7791717392</v>
      </c>
      <c r="AD111" s="56">
        <f t="shared" si="54"/>
        <v>1214132.7791717392</v>
      </c>
      <c r="AE111" s="57" t="str">
        <f t="shared" si="55"/>
        <v>yes</v>
      </c>
      <c r="AF111" s="55">
        <f t="shared" si="56"/>
        <v>225115.69103401489</v>
      </c>
      <c r="AG111" s="56">
        <f t="shared" si="57"/>
        <v>225115.69103401509</v>
      </c>
      <c r="AH111" s="57" t="str">
        <f t="shared" si="58"/>
        <v>yes</v>
      </c>
      <c r="AL111" s="15"/>
      <c r="AQ111" s="15"/>
    </row>
    <row r="112" spans="1:43" s="47" customFormat="1" ht="12" x14ac:dyDescent="0.25">
      <c r="A112" s="51">
        <f t="shared" si="59"/>
        <v>98</v>
      </c>
      <c r="B112" s="44">
        <f t="shared" si="60"/>
        <v>75968389.861061931</v>
      </c>
      <c r="C112" s="44">
        <f t="shared" si="34"/>
        <v>1196041.7244248737</v>
      </c>
      <c r="D112" s="44">
        <f t="shared" si="35"/>
        <v>265889.36451371678</v>
      </c>
      <c r="E112" s="52">
        <f t="shared" si="66"/>
        <v>0.15</v>
      </c>
      <c r="F112" s="52">
        <f t="shared" si="36"/>
        <v>1.3451947011868914E-2</v>
      </c>
      <c r="G112" s="44">
        <f t="shared" si="61"/>
        <v>442382.51039696526</v>
      </c>
      <c r="H112" s="44">
        <f t="shared" si="37"/>
        <v>176493.14588324848</v>
      </c>
      <c r="I112" s="44">
        <f t="shared" si="38"/>
        <v>75791896.715178683</v>
      </c>
      <c r="J112" s="44">
        <f t="shared" si="39"/>
        <v>1019548.5785416253</v>
      </c>
      <c r="K112" s="44">
        <f t="shared" si="40"/>
        <v>44314.89408561946</v>
      </c>
      <c r="L112" s="44">
        <f t="shared" si="41"/>
        <v>1417616.1948529712</v>
      </c>
      <c r="M112" s="44">
        <f t="shared" si="42"/>
        <v>74772348.136637062</v>
      </c>
      <c r="N112" s="53">
        <f t="shared" si="62"/>
        <v>0</v>
      </c>
      <c r="O112" s="41">
        <f t="shared" si="43"/>
        <v>0</v>
      </c>
      <c r="P112" s="41">
        <f t="shared" si="44"/>
        <v>0</v>
      </c>
      <c r="Q112" s="41">
        <f t="shared" si="45"/>
        <v>0</v>
      </c>
      <c r="R112" s="54">
        <f t="shared" si="46"/>
        <v>0</v>
      </c>
      <c r="S112" s="45">
        <f t="shared" si="64"/>
        <v>9645977.4296070263</v>
      </c>
      <c r="T112" s="44">
        <f t="shared" si="47"/>
        <v>1196041.7244248737</v>
      </c>
      <c r="U112" s="41">
        <f t="shared" si="48"/>
        <v>193440.36959174369</v>
      </c>
      <c r="V112" s="44">
        <f t="shared" si="49"/>
        <v>28134.100836353828</v>
      </c>
      <c r="W112" s="44">
        <f t="shared" si="63"/>
        <v>1417616.1948529712</v>
      </c>
      <c r="X112" s="45">
        <f t="shared" si="65"/>
        <v>66322412.431454971</v>
      </c>
      <c r="Y112" s="44">
        <f t="shared" si="50"/>
        <v>-193440.36959174369</v>
      </c>
      <c r="Z112" s="44">
        <f t="shared" si="51"/>
        <v>193440.36959174369</v>
      </c>
      <c r="AA112" s="46">
        <f t="shared" si="52"/>
        <v>0</v>
      </c>
      <c r="AC112" s="55">
        <f t="shared" si="53"/>
        <v>1196041.7244248737</v>
      </c>
      <c r="AD112" s="56">
        <f t="shared" si="54"/>
        <v>1196041.7244248737</v>
      </c>
      <c r="AE112" s="57" t="str">
        <f t="shared" si="55"/>
        <v>yes</v>
      </c>
      <c r="AF112" s="55">
        <f t="shared" si="56"/>
        <v>221574.47042809732</v>
      </c>
      <c r="AG112" s="56">
        <f t="shared" si="57"/>
        <v>221574.47042809753</v>
      </c>
      <c r="AH112" s="57" t="str">
        <f t="shared" si="58"/>
        <v>yes</v>
      </c>
      <c r="AL112" s="15"/>
      <c r="AQ112" s="15"/>
    </row>
    <row r="113" spans="1:43" s="47" customFormat="1" ht="12" x14ac:dyDescent="0.25">
      <c r="A113" s="51">
        <f t="shared" si="59"/>
        <v>99</v>
      </c>
      <c r="B113" s="44">
        <f t="shared" si="60"/>
        <v>74772348.136637062</v>
      </c>
      <c r="C113" s="44">
        <f t="shared" si="34"/>
        <v>1178211.613929302</v>
      </c>
      <c r="D113" s="44">
        <f t="shared" si="35"/>
        <v>261703.21847822974</v>
      </c>
      <c r="E113" s="52">
        <f t="shared" si="66"/>
        <v>0.15</v>
      </c>
      <c r="F113" s="52">
        <f t="shared" si="36"/>
        <v>1.3451947011868914E-2</v>
      </c>
      <c r="G113" s="44">
        <f t="shared" si="61"/>
        <v>436431.60430812777</v>
      </c>
      <c r="H113" s="44">
        <f t="shared" si="37"/>
        <v>174728.38582989803</v>
      </c>
      <c r="I113" s="44">
        <f t="shared" si="38"/>
        <v>74597619.750807166</v>
      </c>
      <c r="J113" s="44">
        <f t="shared" si="39"/>
        <v>1003483.228099404</v>
      </c>
      <c r="K113" s="44">
        <f t="shared" si="40"/>
        <v>43617.203079704952</v>
      </c>
      <c r="L113" s="44">
        <f t="shared" si="41"/>
        <v>1396297.6293278269</v>
      </c>
      <c r="M113" s="44">
        <f t="shared" si="42"/>
        <v>73594136.52270776</v>
      </c>
      <c r="N113" s="53">
        <f t="shared" si="62"/>
        <v>0</v>
      </c>
      <c r="O113" s="41">
        <f t="shared" si="43"/>
        <v>0</v>
      </c>
      <c r="P113" s="41">
        <f t="shared" si="44"/>
        <v>0</v>
      </c>
      <c r="Q113" s="41">
        <f t="shared" si="45"/>
        <v>0</v>
      </c>
      <c r="R113" s="54">
        <f t="shared" si="46"/>
        <v>0</v>
      </c>
      <c r="S113" s="45">
        <f t="shared" si="64"/>
        <v>8256495.3355904082</v>
      </c>
      <c r="T113" s="44">
        <f t="shared" si="47"/>
        <v>1178211.613929302</v>
      </c>
      <c r="U113" s="41">
        <f t="shared" si="48"/>
        <v>194004.5706697196</v>
      </c>
      <c r="V113" s="44">
        <f t="shared" si="49"/>
        <v>24081.44472880536</v>
      </c>
      <c r="W113" s="44">
        <f t="shared" si="63"/>
        <v>1396297.6293278269</v>
      </c>
      <c r="X113" s="45">
        <f t="shared" si="65"/>
        <v>66515852.801046714</v>
      </c>
      <c r="Y113" s="44">
        <f t="shared" si="50"/>
        <v>-194004.5706697196</v>
      </c>
      <c r="Z113" s="44">
        <f t="shared" si="51"/>
        <v>194004.5706697196</v>
      </c>
      <c r="AA113" s="46">
        <f t="shared" si="52"/>
        <v>0</v>
      </c>
      <c r="AC113" s="55">
        <f t="shared" si="53"/>
        <v>1178211.613929302</v>
      </c>
      <c r="AD113" s="56">
        <f t="shared" si="54"/>
        <v>1178211.613929302</v>
      </c>
      <c r="AE113" s="57" t="str">
        <f t="shared" si="55"/>
        <v>yes</v>
      </c>
      <c r="AF113" s="55">
        <f t="shared" si="56"/>
        <v>218086.01539852479</v>
      </c>
      <c r="AG113" s="56">
        <f t="shared" si="57"/>
        <v>218086.01539852496</v>
      </c>
      <c r="AH113" s="57" t="str">
        <f t="shared" si="58"/>
        <v>yes</v>
      </c>
      <c r="AL113" s="15"/>
      <c r="AQ113" s="15"/>
    </row>
    <row r="114" spans="1:43" s="47" customFormat="1" ht="12" x14ac:dyDescent="0.25">
      <c r="A114" s="51">
        <f t="shared" si="59"/>
        <v>100</v>
      </c>
      <c r="B114" s="44">
        <f t="shared" si="60"/>
        <v>73594136.52270776</v>
      </c>
      <c r="C114" s="44">
        <f t="shared" si="34"/>
        <v>1160638.7616504454</v>
      </c>
      <c r="D114" s="44">
        <f t="shared" si="35"/>
        <v>257579.47782947717</v>
      </c>
      <c r="E114" s="52">
        <f t="shared" si="66"/>
        <v>0.15</v>
      </c>
      <c r="F114" s="52">
        <f t="shared" si="36"/>
        <v>1.3451947011868914E-2</v>
      </c>
      <c r="G114" s="44">
        <f t="shared" si="61"/>
        <v>430560.74949266989</v>
      </c>
      <c r="H114" s="44">
        <f t="shared" si="37"/>
        <v>172981.27166319272</v>
      </c>
      <c r="I114" s="44">
        <f t="shared" si="38"/>
        <v>73421155.251044571</v>
      </c>
      <c r="J114" s="44">
        <f t="shared" si="39"/>
        <v>987657.48998725263</v>
      </c>
      <c r="K114" s="44">
        <f t="shared" si="40"/>
        <v>42929.912971579528</v>
      </c>
      <c r="L114" s="44">
        <f t="shared" si="41"/>
        <v>1375288.326508343</v>
      </c>
      <c r="M114" s="44">
        <f t="shared" si="42"/>
        <v>72433497.761057317</v>
      </c>
      <c r="N114" s="53">
        <f t="shared" si="62"/>
        <v>0</v>
      </c>
      <c r="O114" s="41">
        <f t="shared" si="43"/>
        <v>0</v>
      </c>
      <c r="P114" s="41">
        <f t="shared" si="44"/>
        <v>0</v>
      </c>
      <c r="Q114" s="41">
        <f t="shared" si="45"/>
        <v>0</v>
      </c>
      <c r="R114" s="54">
        <f t="shared" si="46"/>
        <v>0</v>
      </c>
      <c r="S114" s="45">
        <f t="shared" si="64"/>
        <v>6884279.1509913858</v>
      </c>
      <c r="T114" s="44">
        <f t="shared" si="47"/>
        <v>1160638.7616504454</v>
      </c>
      <c r="U114" s="41">
        <f t="shared" si="48"/>
        <v>194570.41733417296</v>
      </c>
      <c r="V114" s="44">
        <f t="shared" si="49"/>
        <v>20079.147523724878</v>
      </c>
      <c r="W114" s="44">
        <f t="shared" si="63"/>
        <v>1375288.3265083432</v>
      </c>
      <c r="X114" s="45">
        <f t="shared" si="65"/>
        <v>66709857.371716432</v>
      </c>
      <c r="Y114" s="44">
        <f t="shared" si="50"/>
        <v>-194570.41733417296</v>
      </c>
      <c r="Z114" s="44">
        <f t="shared" si="51"/>
        <v>194570.41733417296</v>
      </c>
      <c r="AA114" s="46">
        <f t="shared" si="52"/>
        <v>0</v>
      </c>
      <c r="AC114" s="55">
        <f t="shared" si="53"/>
        <v>1160638.7616504454</v>
      </c>
      <c r="AD114" s="56">
        <f t="shared" si="54"/>
        <v>1160638.7616504454</v>
      </c>
      <c r="AE114" s="57" t="str">
        <f t="shared" si="55"/>
        <v>yes</v>
      </c>
      <c r="AF114" s="55">
        <f t="shared" si="56"/>
        <v>214649.56485789764</v>
      </c>
      <c r="AG114" s="56">
        <f t="shared" si="57"/>
        <v>214649.56485789784</v>
      </c>
      <c r="AH114" s="57" t="str">
        <f t="shared" si="58"/>
        <v>yes</v>
      </c>
      <c r="AL114" s="15"/>
      <c r="AQ114" s="15"/>
    </row>
    <row r="115" spans="1:43" s="47" customFormat="1" ht="12" x14ac:dyDescent="0.25">
      <c r="A115" s="51">
        <f t="shared" si="59"/>
        <v>101</v>
      </c>
      <c r="B115" s="44">
        <f t="shared" si="60"/>
        <v>72433497.761057317</v>
      </c>
      <c r="C115" s="44">
        <f t="shared" si="34"/>
        <v>1143319.5328961599</v>
      </c>
      <c r="D115" s="44">
        <f t="shared" si="35"/>
        <v>253517.24216370063</v>
      </c>
      <c r="E115" s="52">
        <f t="shared" si="66"/>
        <v>0.15</v>
      </c>
      <c r="F115" s="52">
        <f t="shared" si="36"/>
        <v>1.3451947011868914E-2</v>
      </c>
      <c r="G115" s="44">
        <f t="shared" si="61"/>
        <v>424768.86910510395</v>
      </c>
      <c r="H115" s="44">
        <f t="shared" si="37"/>
        <v>171251.62694140332</v>
      </c>
      <c r="I115" s="44">
        <f t="shared" si="38"/>
        <v>72262246.134115919</v>
      </c>
      <c r="J115" s="44">
        <f t="shared" si="39"/>
        <v>972067.90595475666</v>
      </c>
      <c r="K115" s="44">
        <f t="shared" si="40"/>
        <v>42252.873693950103</v>
      </c>
      <c r="L115" s="44">
        <f t="shared" si="41"/>
        <v>1354583.9013659107</v>
      </c>
      <c r="M115" s="44">
        <f t="shared" si="42"/>
        <v>71290178.228161156</v>
      </c>
      <c r="N115" s="53">
        <f t="shared" si="62"/>
        <v>0</v>
      </c>
      <c r="O115" s="41">
        <f t="shared" si="43"/>
        <v>0</v>
      </c>
      <c r="P115" s="41">
        <f t="shared" si="44"/>
        <v>0</v>
      </c>
      <c r="Q115" s="41">
        <f t="shared" si="45"/>
        <v>0</v>
      </c>
      <c r="R115" s="54">
        <f t="shared" si="46"/>
        <v>0</v>
      </c>
      <c r="S115" s="45">
        <f t="shared" si="64"/>
        <v>5529069.972006768</v>
      </c>
      <c r="T115" s="44">
        <f t="shared" si="47"/>
        <v>1143319.5328961599</v>
      </c>
      <c r="U115" s="41">
        <f t="shared" si="48"/>
        <v>195137.91438473098</v>
      </c>
      <c r="V115" s="44">
        <f t="shared" si="49"/>
        <v>16126.454085019743</v>
      </c>
      <c r="W115" s="44">
        <f t="shared" si="63"/>
        <v>1354583.9013659104</v>
      </c>
      <c r="X115" s="45">
        <f t="shared" si="65"/>
        <v>66904427.789050609</v>
      </c>
      <c r="Y115" s="44">
        <f t="shared" si="50"/>
        <v>-195137.91438473098</v>
      </c>
      <c r="Z115" s="44">
        <f t="shared" si="51"/>
        <v>195137.91438473098</v>
      </c>
      <c r="AA115" s="46">
        <f t="shared" si="52"/>
        <v>0</v>
      </c>
      <c r="AC115" s="55">
        <f t="shared" si="53"/>
        <v>1143319.5328961599</v>
      </c>
      <c r="AD115" s="56">
        <f t="shared" si="54"/>
        <v>1143319.5328961599</v>
      </c>
      <c r="AE115" s="57" t="str">
        <f t="shared" si="55"/>
        <v>yes</v>
      </c>
      <c r="AF115" s="55">
        <f t="shared" si="56"/>
        <v>211264.36846975054</v>
      </c>
      <c r="AG115" s="56">
        <f t="shared" si="57"/>
        <v>211264.36846975071</v>
      </c>
      <c r="AH115" s="57" t="str">
        <f t="shared" si="58"/>
        <v>yes</v>
      </c>
      <c r="AL115" s="15"/>
      <c r="AQ115" s="15"/>
    </row>
    <row r="116" spans="1:43" s="47" customFormat="1" ht="12" x14ac:dyDescent="0.25">
      <c r="A116" s="51">
        <f t="shared" si="59"/>
        <v>102</v>
      </c>
      <c r="B116" s="44">
        <f t="shared" si="60"/>
        <v>71290178.228161156</v>
      </c>
      <c r="C116" s="44">
        <f t="shared" si="34"/>
        <v>1126250.3436085009</v>
      </c>
      <c r="D116" s="44">
        <f t="shared" si="35"/>
        <v>249515.62379856408</v>
      </c>
      <c r="E116" s="52">
        <f t="shared" si="66"/>
        <v>0.15</v>
      </c>
      <c r="F116" s="52">
        <f t="shared" si="36"/>
        <v>1.3451947011868914E-2</v>
      </c>
      <c r="G116" s="44">
        <f t="shared" si="61"/>
        <v>419054.90078561055</v>
      </c>
      <c r="H116" s="44">
        <f t="shared" si="37"/>
        <v>169539.27698704647</v>
      </c>
      <c r="I116" s="44">
        <f t="shared" si="38"/>
        <v>71120638.95117411</v>
      </c>
      <c r="J116" s="44">
        <f t="shared" si="39"/>
        <v>956711.06662145455</v>
      </c>
      <c r="K116" s="44">
        <f t="shared" si="40"/>
        <v>41585.937299760677</v>
      </c>
      <c r="L116" s="44">
        <f t="shared" si="41"/>
        <v>1334180.0301073042</v>
      </c>
      <c r="M116" s="44">
        <f t="shared" si="42"/>
        <v>70163927.884552658</v>
      </c>
      <c r="N116" s="53">
        <f t="shared" si="62"/>
        <v>0</v>
      </c>
      <c r="O116" s="41">
        <f t="shared" si="43"/>
        <v>0</v>
      </c>
      <c r="P116" s="41">
        <f t="shared" si="44"/>
        <v>0</v>
      </c>
      <c r="Q116" s="41">
        <f t="shared" si="45"/>
        <v>0</v>
      </c>
      <c r="R116" s="54">
        <f t="shared" si="46"/>
        <v>0</v>
      </c>
      <c r="S116" s="45">
        <f t="shared" si="64"/>
        <v>4190612.5247258767</v>
      </c>
      <c r="T116" s="44">
        <f t="shared" si="47"/>
        <v>1126250.3436085009</v>
      </c>
      <c r="U116" s="41">
        <f t="shared" si="48"/>
        <v>195707.06663501976</v>
      </c>
      <c r="V116" s="44">
        <f t="shared" si="49"/>
        <v>12222.619863783808</v>
      </c>
      <c r="W116" s="44">
        <f t="shared" si="63"/>
        <v>1334180.0301073045</v>
      </c>
      <c r="X116" s="45">
        <f t="shared" si="65"/>
        <v>67099565.703435339</v>
      </c>
      <c r="Y116" s="44">
        <f t="shared" si="50"/>
        <v>-195707.06663501976</v>
      </c>
      <c r="Z116" s="44">
        <f t="shared" si="51"/>
        <v>195707.06663501976</v>
      </c>
      <c r="AA116" s="46">
        <f t="shared" si="52"/>
        <v>0</v>
      </c>
      <c r="AC116" s="55">
        <f t="shared" si="53"/>
        <v>1126250.3436085009</v>
      </c>
      <c r="AD116" s="56">
        <f t="shared" si="54"/>
        <v>1126250.3436085009</v>
      </c>
      <c r="AE116" s="57" t="str">
        <f t="shared" si="55"/>
        <v>yes</v>
      </c>
      <c r="AF116" s="55">
        <f t="shared" si="56"/>
        <v>207929.68649880341</v>
      </c>
      <c r="AG116" s="56">
        <f t="shared" si="57"/>
        <v>207929.68649880355</v>
      </c>
      <c r="AH116" s="57" t="str">
        <f t="shared" si="58"/>
        <v>yes</v>
      </c>
      <c r="AL116" s="15"/>
      <c r="AQ116" s="15"/>
    </row>
    <row r="117" spans="1:43" s="47" customFormat="1" ht="12" x14ac:dyDescent="0.25">
      <c r="A117" s="51">
        <f t="shared" si="59"/>
        <v>103</v>
      </c>
      <c r="B117" s="44">
        <f t="shared" si="60"/>
        <v>70163927.884552658</v>
      </c>
      <c r="C117" s="44">
        <f t="shared" si="34"/>
        <v>1109427.659665192</v>
      </c>
      <c r="D117" s="44">
        <f t="shared" si="35"/>
        <v>245573.74759593431</v>
      </c>
      <c r="E117" s="52">
        <f t="shared" si="66"/>
        <v>0.15</v>
      </c>
      <c r="F117" s="52">
        <f t="shared" si="36"/>
        <v>1.3451947011868914E-2</v>
      </c>
      <c r="G117" s="44">
        <f t="shared" si="61"/>
        <v>413417.79646517866</v>
      </c>
      <c r="H117" s="44">
        <f t="shared" si="37"/>
        <v>167844.04886924435</v>
      </c>
      <c r="I117" s="44">
        <f t="shared" si="38"/>
        <v>69996083.83568342</v>
      </c>
      <c r="J117" s="44">
        <f t="shared" si="39"/>
        <v>941583.61079594761</v>
      </c>
      <c r="K117" s="44">
        <f t="shared" si="40"/>
        <v>40928.957932655721</v>
      </c>
      <c r="L117" s="44">
        <f t="shared" si="41"/>
        <v>1314072.4493284705</v>
      </c>
      <c r="M117" s="44">
        <f t="shared" si="42"/>
        <v>69054500.224887475</v>
      </c>
      <c r="N117" s="53">
        <f t="shared" si="62"/>
        <v>0</v>
      </c>
      <c r="O117" s="41">
        <f t="shared" si="43"/>
        <v>0</v>
      </c>
      <c r="P117" s="41">
        <f t="shared" si="44"/>
        <v>0</v>
      </c>
      <c r="Q117" s="41">
        <f t="shared" si="45"/>
        <v>0</v>
      </c>
      <c r="R117" s="54">
        <f t="shared" si="46"/>
        <v>0</v>
      </c>
      <c r="S117" s="45">
        <f t="shared" si="64"/>
        <v>2868655.1144823562</v>
      </c>
      <c r="T117" s="44">
        <f t="shared" si="47"/>
        <v>1109427.659665192</v>
      </c>
      <c r="U117" s="41">
        <f>MIN(X117*$F$5/12-P117,S117-T117)</f>
        <v>196277.87891270523</v>
      </c>
      <c r="V117" s="44">
        <f t="shared" si="49"/>
        <v>8366.9107505735392</v>
      </c>
      <c r="W117" s="44">
        <f t="shared" si="63"/>
        <v>1314072.4493284707</v>
      </c>
      <c r="X117" s="45">
        <f t="shared" si="65"/>
        <v>67295272.770070359</v>
      </c>
      <c r="Y117" s="44">
        <f t="shared" si="50"/>
        <v>-196277.87891270523</v>
      </c>
      <c r="Z117" s="44">
        <f t="shared" si="51"/>
        <v>196277.87891270523</v>
      </c>
      <c r="AA117" s="46">
        <f t="shared" si="52"/>
        <v>0</v>
      </c>
      <c r="AC117" s="55">
        <f t="shared" si="53"/>
        <v>1109427.659665192</v>
      </c>
      <c r="AD117" s="56">
        <f t="shared" si="54"/>
        <v>1109427.659665192</v>
      </c>
      <c r="AE117" s="57" t="str">
        <f t="shared" si="55"/>
        <v>yes</v>
      </c>
      <c r="AF117" s="55">
        <f t="shared" si="56"/>
        <v>204644.78966327859</v>
      </c>
      <c r="AG117" s="56">
        <f t="shared" si="57"/>
        <v>204644.78966327876</v>
      </c>
      <c r="AH117" s="57" t="str">
        <f t="shared" si="58"/>
        <v>yes</v>
      </c>
      <c r="AL117" s="15"/>
      <c r="AQ117" s="15"/>
    </row>
    <row r="118" spans="1:43" s="47" customFormat="1" ht="12" x14ac:dyDescent="0.25">
      <c r="A118" s="51">
        <f t="shared" si="59"/>
        <v>104</v>
      </c>
      <c r="B118" s="44">
        <f t="shared" si="60"/>
        <v>69054500.224887475</v>
      </c>
      <c r="C118" s="44">
        <f t="shared" si="34"/>
        <v>1092847.9961906611</v>
      </c>
      <c r="D118" s="44">
        <f t="shared" si="35"/>
        <v>241690.7507871062</v>
      </c>
      <c r="E118" s="52">
        <f t="shared" si="66"/>
        <v>0.15</v>
      </c>
      <c r="F118" s="52">
        <f t="shared" si="36"/>
        <v>1.3451947011868914E-2</v>
      </c>
      <c r="G118" s="44">
        <f t="shared" si="61"/>
        <v>407856.5221733654</v>
      </c>
      <c r="H118" s="44">
        <f t="shared" si="37"/>
        <v>166165.77138625921</v>
      </c>
      <c r="I118" s="44">
        <f t="shared" si="38"/>
        <v>68888334.45350121</v>
      </c>
      <c r="J118" s="44">
        <f t="shared" si="39"/>
        <v>926682.22480440198</v>
      </c>
      <c r="K118" s="44">
        <f t="shared" si="40"/>
        <v>40281.79179785103</v>
      </c>
      <c r="L118" s="44">
        <f t="shared" si="41"/>
        <v>1294256.9551799165</v>
      </c>
      <c r="M118" s="44">
        <f t="shared" si="42"/>
        <v>67961652.228696808</v>
      </c>
      <c r="N118" s="53">
        <f t="shared" si="62"/>
        <v>0</v>
      </c>
      <c r="O118" s="41">
        <f t="shared" si="43"/>
        <v>0</v>
      </c>
      <c r="P118" s="41">
        <f t="shared" si="44"/>
        <v>0</v>
      </c>
      <c r="Q118" s="41">
        <f t="shared" si="45"/>
        <v>0</v>
      </c>
      <c r="R118" s="54">
        <f t="shared" si="46"/>
        <v>0</v>
      </c>
      <c r="S118" s="45">
        <f t="shared" si="64"/>
        <v>1562949.575904459</v>
      </c>
      <c r="T118" s="44">
        <f t="shared" si="47"/>
        <v>1092847.9961906611</v>
      </c>
      <c r="U118" s="41">
        <f t="shared" ref="U118:U181" si="67">MIN(X118*$F$5/12-P118,S118-T118)</f>
        <v>196850.35605953392</v>
      </c>
      <c r="V118" s="44">
        <f t="shared" si="49"/>
        <v>4558.602929721339</v>
      </c>
      <c r="W118" s="44">
        <f t="shared" si="63"/>
        <v>1294256.9551799165</v>
      </c>
      <c r="X118" s="45">
        <f t="shared" si="65"/>
        <v>67491550.648983061</v>
      </c>
      <c r="Y118" s="44">
        <f t="shared" si="50"/>
        <v>-196850.35605953392</v>
      </c>
      <c r="Z118" s="44">
        <f t="shared" si="51"/>
        <v>196850.35605953392</v>
      </c>
      <c r="AA118" s="46">
        <f t="shared" si="52"/>
        <v>0</v>
      </c>
      <c r="AC118" s="55">
        <f t="shared" si="53"/>
        <v>1092847.9961906611</v>
      </c>
      <c r="AD118" s="56">
        <f t="shared" si="54"/>
        <v>1092847.9961906611</v>
      </c>
      <c r="AE118" s="57" t="str">
        <f t="shared" si="55"/>
        <v>yes</v>
      </c>
      <c r="AF118" s="55">
        <f t="shared" si="56"/>
        <v>201408.95898925516</v>
      </c>
      <c r="AG118" s="56">
        <f t="shared" si="57"/>
        <v>201408.95898925525</v>
      </c>
      <c r="AH118" s="57" t="str">
        <f t="shared" si="58"/>
        <v>yes</v>
      </c>
      <c r="AL118" s="15"/>
      <c r="AQ118" s="15"/>
    </row>
    <row r="119" spans="1:43" s="47" customFormat="1" ht="12" x14ac:dyDescent="0.25">
      <c r="A119" s="51">
        <f t="shared" si="59"/>
        <v>105</v>
      </c>
      <c r="B119" s="44">
        <f t="shared" si="60"/>
        <v>67961652.228696808</v>
      </c>
      <c r="C119" s="44">
        <f t="shared" si="34"/>
        <v>1076507.9168765233</v>
      </c>
      <c r="D119" s="44">
        <f t="shared" si="35"/>
        <v>237865.78280043884</v>
      </c>
      <c r="E119" s="52">
        <f t="shared" si="66"/>
        <v>0.15</v>
      </c>
      <c r="F119" s="52">
        <f t="shared" si="36"/>
        <v>1.3451947011868914E-2</v>
      </c>
      <c r="G119" s="44">
        <f t="shared" si="61"/>
        <v>402370.05784864421</v>
      </c>
      <c r="H119" s="44">
        <f t="shared" si="37"/>
        <v>164504.27504820537</v>
      </c>
      <c r="I119" s="44">
        <f t="shared" si="38"/>
        <v>67797147.953648597</v>
      </c>
      <c r="J119" s="44">
        <f t="shared" si="39"/>
        <v>912003.64182831789</v>
      </c>
      <c r="K119" s="44">
        <f t="shared" si="40"/>
        <v>39644.297133406471</v>
      </c>
      <c r="L119" s="44">
        <f t="shared" si="41"/>
        <v>1274729.4025435557</v>
      </c>
      <c r="M119" s="44">
        <f t="shared" si="42"/>
        <v>66885144.311820276</v>
      </c>
      <c r="N119" s="53">
        <f t="shared" si="62"/>
        <v>0</v>
      </c>
      <c r="O119" s="41">
        <f t="shared" si="43"/>
        <v>0</v>
      </c>
      <c r="P119" s="41">
        <f t="shared" si="44"/>
        <v>0</v>
      </c>
      <c r="Q119" s="41">
        <f t="shared" si="45"/>
        <v>0</v>
      </c>
      <c r="R119" s="54">
        <f t="shared" si="46"/>
        <v>0</v>
      </c>
      <c r="S119" s="45">
        <f t="shared" si="64"/>
        <v>273251.223654264</v>
      </c>
      <c r="T119" s="44">
        <f t="shared" si="47"/>
        <v>273251.223654264</v>
      </c>
      <c r="U119" s="41">
        <f t="shared" si="67"/>
        <v>0</v>
      </c>
      <c r="V119" s="44">
        <f t="shared" si="49"/>
        <v>796.98273565827003</v>
      </c>
      <c r="W119" s="44">
        <f t="shared" si="63"/>
        <v>274048.2063899223</v>
      </c>
      <c r="X119" s="45">
        <f t="shared" si="65"/>
        <v>67688401.005042598</v>
      </c>
      <c r="Y119" s="44">
        <f t="shared" si="50"/>
        <v>803256.69322225929</v>
      </c>
      <c r="Z119" s="44">
        <f t="shared" si="51"/>
        <v>197424.50293137427</v>
      </c>
      <c r="AA119" s="46">
        <f t="shared" si="52"/>
        <v>1000681.1961536335</v>
      </c>
      <c r="AC119" s="55">
        <f t="shared" si="53"/>
        <v>1076507.9168765233</v>
      </c>
      <c r="AD119" s="56">
        <f t="shared" si="54"/>
        <v>1076507.9168765233</v>
      </c>
      <c r="AE119" s="57" t="str">
        <f t="shared" si="55"/>
        <v>yes</v>
      </c>
      <c r="AF119" s="55">
        <f t="shared" si="56"/>
        <v>198221.48566703236</v>
      </c>
      <c r="AG119" s="56">
        <f t="shared" si="57"/>
        <v>198221.48566703254</v>
      </c>
      <c r="AH119" s="57" t="str">
        <f t="shared" si="58"/>
        <v>yes</v>
      </c>
      <c r="AL119" s="15"/>
      <c r="AQ119" s="15"/>
    </row>
    <row r="120" spans="1:43" s="47" customFormat="1" ht="12" x14ac:dyDescent="0.25">
      <c r="A120" s="51">
        <f t="shared" si="59"/>
        <v>106</v>
      </c>
      <c r="B120" s="44">
        <f t="shared" si="60"/>
        <v>66885144.311820276</v>
      </c>
      <c r="C120" s="44">
        <f t="shared" si="34"/>
        <v>1060404.033311367</v>
      </c>
      <c r="D120" s="44">
        <f t="shared" si="35"/>
        <v>234098.00509137099</v>
      </c>
      <c r="E120" s="52">
        <f t="shared" si="66"/>
        <v>0.15</v>
      </c>
      <c r="F120" s="52">
        <f t="shared" si="36"/>
        <v>1.3451947011868914E-2</v>
      </c>
      <c r="G120" s="44">
        <f t="shared" si="61"/>
        <v>396957.39715130144</v>
      </c>
      <c r="H120" s="44">
        <f t="shared" si="37"/>
        <v>162859.39205993045</v>
      </c>
      <c r="I120" s="44">
        <f t="shared" si="38"/>
        <v>66722284.919760346</v>
      </c>
      <c r="J120" s="44">
        <f t="shared" si="39"/>
        <v>897544.64125143655</v>
      </c>
      <c r="K120" s="44">
        <f t="shared" si="40"/>
        <v>39016.334181895167</v>
      </c>
      <c r="L120" s="44">
        <f t="shared" si="41"/>
        <v>1255485.7042208428</v>
      </c>
      <c r="M120" s="44">
        <f t="shared" si="42"/>
        <v>65824740.278508909</v>
      </c>
      <c r="N120" s="53">
        <f t="shared" si="62"/>
        <v>0</v>
      </c>
      <c r="O120" s="41">
        <f t="shared" si="43"/>
        <v>0</v>
      </c>
      <c r="P120" s="41">
        <f t="shared" si="44"/>
        <v>0</v>
      </c>
      <c r="Q120" s="41">
        <f t="shared" si="45"/>
        <v>0</v>
      </c>
      <c r="R120" s="54">
        <f t="shared" si="46"/>
        <v>0</v>
      </c>
      <c r="S120" s="45">
        <f t="shared" si="64"/>
        <v>0</v>
      </c>
      <c r="T120" s="44">
        <f t="shared" si="47"/>
        <v>0</v>
      </c>
      <c r="U120" s="41">
        <f t="shared" si="67"/>
        <v>0</v>
      </c>
      <c r="V120" s="44">
        <f t="shared" si="49"/>
        <v>0</v>
      </c>
      <c r="W120" s="44">
        <f t="shared" si="63"/>
        <v>0</v>
      </c>
      <c r="X120" s="45">
        <f t="shared" si="65"/>
        <v>66885144.311820336</v>
      </c>
      <c r="Y120" s="44">
        <f t="shared" si="50"/>
        <v>1060404.033311367</v>
      </c>
      <c r="Z120" s="44">
        <f t="shared" si="51"/>
        <v>195081.670909476</v>
      </c>
      <c r="AA120" s="46">
        <f t="shared" si="52"/>
        <v>1255485.704220843</v>
      </c>
      <c r="AC120" s="55">
        <f t="shared" si="53"/>
        <v>1060404.033311367</v>
      </c>
      <c r="AD120" s="56">
        <f t="shared" si="54"/>
        <v>1060404.033311367</v>
      </c>
      <c r="AE120" s="57" t="str">
        <f t="shared" si="55"/>
        <v>yes</v>
      </c>
      <c r="AF120" s="55">
        <f t="shared" si="56"/>
        <v>195081.67090947583</v>
      </c>
      <c r="AG120" s="56">
        <f t="shared" si="57"/>
        <v>195081.670909476</v>
      </c>
      <c r="AH120" s="57" t="str">
        <f t="shared" si="58"/>
        <v>yes</v>
      </c>
      <c r="AL120" s="15"/>
      <c r="AQ120" s="15"/>
    </row>
    <row r="121" spans="1:43" s="47" customFormat="1" ht="12" x14ac:dyDescent="0.25">
      <c r="A121" s="51">
        <f t="shared" si="59"/>
        <v>107</v>
      </c>
      <c r="B121" s="44">
        <f t="shared" si="60"/>
        <v>65824740.278508909</v>
      </c>
      <c r="C121" s="44">
        <f t="shared" si="34"/>
        <v>1044533.0043197316</v>
      </c>
      <c r="D121" s="44">
        <f t="shared" si="35"/>
        <v>230386.5909747812</v>
      </c>
      <c r="E121" s="52">
        <f t="shared" si="66"/>
        <v>0.15</v>
      </c>
      <c r="F121" s="52">
        <f t="shared" si="36"/>
        <v>1.3451947011868914E-2</v>
      </c>
      <c r="G121" s="44">
        <f t="shared" si="61"/>
        <v>391617.54727885284</v>
      </c>
      <c r="H121" s="44">
        <f t="shared" si="37"/>
        <v>161230.95630407165</v>
      </c>
      <c r="I121" s="44">
        <f t="shared" si="38"/>
        <v>65663509.322204836</v>
      </c>
      <c r="J121" s="44">
        <f t="shared" si="39"/>
        <v>883302.04801565991</v>
      </c>
      <c r="K121" s="44">
        <f t="shared" si="40"/>
        <v>38397.765162463533</v>
      </c>
      <c r="L121" s="44">
        <f t="shared" si="41"/>
        <v>1236521.8301320493</v>
      </c>
      <c r="M121" s="44">
        <f t="shared" si="42"/>
        <v>64780207.274189174</v>
      </c>
      <c r="N121" s="53">
        <f t="shared" si="62"/>
        <v>0</v>
      </c>
      <c r="O121" s="41">
        <f t="shared" si="43"/>
        <v>0</v>
      </c>
      <c r="P121" s="41">
        <f t="shared" si="44"/>
        <v>0</v>
      </c>
      <c r="Q121" s="41">
        <f t="shared" si="45"/>
        <v>0</v>
      </c>
      <c r="R121" s="54">
        <f t="shared" si="46"/>
        <v>0</v>
      </c>
      <c r="S121" s="45">
        <f t="shared" si="64"/>
        <v>0</v>
      </c>
      <c r="T121" s="44">
        <f t="shared" si="47"/>
        <v>0</v>
      </c>
      <c r="U121" s="41">
        <f t="shared" si="67"/>
        <v>0</v>
      </c>
      <c r="V121" s="44">
        <f t="shared" si="49"/>
        <v>0</v>
      </c>
      <c r="W121" s="44">
        <f t="shared" si="63"/>
        <v>0</v>
      </c>
      <c r="X121" s="45">
        <f t="shared" si="65"/>
        <v>65824740.278508969</v>
      </c>
      <c r="Y121" s="44">
        <f t="shared" si="50"/>
        <v>1044533.0043197316</v>
      </c>
      <c r="Z121" s="44">
        <f t="shared" si="51"/>
        <v>191988.82581231787</v>
      </c>
      <c r="AA121" s="46">
        <f t="shared" si="52"/>
        <v>1236521.8301320495</v>
      </c>
      <c r="AC121" s="55">
        <f t="shared" si="53"/>
        <v>1044533.0043197316</v>
      </c>
      <c r="AD121" s="56">
        <f t="shared" si="54"/>
        <v>1044533.0043197316</v>
      </c>
      <c r="AE121" s="57" t="str">
        <f t="shared" si="55"/>
        <v>yes</v>
      </c>
      <c r="AF121" s="55">
        <f t="shared" si="56"/>
        <v>191988.82581231766</v>
      </c>
      <c r="AG121" s="56">
        <f t="shared" si="57"/>
        <v>191988.82581231787</v>
      </c>
      <c r="AH121" s="57" t="str">
        <f t="shared" si="58"/>
        <v>yes</v>
      </c>
      <c r="AL121" s="15"/>
      <c r="AQ121" s="15"/>
    </row>
    <row r="122" spans="1:43" s="47" customFormat="1" ht="12" x14ac:dyDescent="0.25">
      <c r="A122" s="51">
        <f t="shared" si="59"/>
        <v>108</v>
      </c>
      <c r="B122" s="44">
        <f t="shared" si="60"/>
        <v>64780207.274189174</v>
      </c>
      <c r="C122" s="44">
        <f t="shared" si="34"/>
        <v>1028891.5353101394</v>
      </c>
      <c r="D122" s="44">
        <f t="shared" si="35"/>
        <v>226730.72545966212</v>
      </c>
      <c r="E122" s="52">
        <f t="shared" si="66"/>
        <v>0.15</v>
      </c>
      <c r="F122" s="52">
        <f t="shared" si="36"/>
        <v>1.3451947011868914E-2</v>
      </c>
      <c r="G122" s="44">
        <f t="shared" si="61"/>
        <v>386349.52878393966</v>
      </c>
      <c r="H122" s="44">
        <f t="shared" si="37"/>
        <v>159618.80332427754</v>
      </c>
      <c r="I122" s="44">
        <f t="shared" si="38"/>
        <v>64620588.470864899</v>
      </c>
      <c r="J122" s="44">
        <f t="shared" si="39"/>
        <v>869272.7319858619</v>
      </c>
      <c r="K122" s="44">
        <f t="shared" si="40"/>
        <v>37788.454243277018</v>
      </c>
      <c r="L122" s="44">
        <f t="shared" si="41"/>
        <v>1217833.8065265247</v>
      </c>
      <c r="M122" s="44">
        <f t="shared" si="42"/>
        <v>63751315.73887904</v>
      </c>
      <c r="N122" s="53">
        <f t="shared" si="62"/>
        <v>0</v>
      </c>
      <c r="O122" s="41">
        <f t="shared" si="43"/>
        <v>0</v>
      </c>
      <c r="P122" s="41">
        <f t="shared" si="44"/>
        <v>0</v>
      </c>
      <c r="Q122" s="41">
        <f t="shared" si="45"/>
        <v>0</v>
      </c>
      <c r="R122" s="54">
        <f t="shared" si="46"/>
        <v>0</v>
      </c>
      <c r="S122" s="45">
        <f t="shared" si="64"/>
        <v>0</v>
      </c>
      <c r="T122" s="44">
        <f t="shared" si="47"/>
        <v>0</v>
      </c>
      <c r="U122" s="41">
        <f t="shared" si="67"/>
        <v>0</v>
      </c>
      <c r="V122" s="44">
        <f t="shared" si="49"/>
        <v>0</v>
      </c>
      <c r="W122" s="44">
        <f t="shared" si="63"/>
        <v>0</v>
      </c>
      <c r="X122" s="45">
        <f t="shared" si="65"/>
        <v>64780207.274189234</v>
      </c>
      <c r="Y122" s="44">
        <f t="shared" si="50"/>
        <v>1028891.5353101394</v>
      </c>
      <c r="Z122" s="44">
        <f t="shared" si="51"/>
        <v>188942.2712163853</v>
      </c>
      <c r="AA122" s="46">
        <f t="shared" si="52"/>
        <v>1217833.8065265247</v>
      </c>
      <c r="AC122" s="55">
        <f t="shared" si="53"/>
        <v>1028891.5353101394</v>
      </c>
      <c r="AD122" s="56">
        <f t="shared" si="54"/>
        <v>1028891.5353101394</v>
      </c>
      <c r="AE122" s="57" t="str">
        <f t="shared" si="55"/>
        <v>yes</v>
      </c>
      <c r="AF122" s="55">
        <f t="shared" si="56"/>
        <v>188942.2712163851</v>
      </c>
      <c r="AG122" s="56">
        <f t="shared" si="57"/>
        <v>188942.2712163853</v>
      </c>
      <c r="AH122" s="57" t="str">
        <f t="shared" si="58"/>
        <v>yes</v>
      </c>
      <c r="AL122" s="15"/>
      <c r="AQ122" s="15"/>
    </row>
    <row r="123" spans="1:43" s="47" customFormat="1" ht="12" x14ac:dyDescent="0.25">
      <c r="A123" s="51">
        <f t="shared" si="59"/>
        <v>109</v>
      </c>
      <c r="B123" s="44">
        <f t="shared" si="60"/>
        <v>63751315.73887904</v>
      </c>
      <c r="C123" s="44">
        <f t="shared" si="34"/>
        <v>1013476.3776320665</v>
      </c>
      <c r="D123" s="44">
        <f t="shared" si="35"/>
        <v>223129.60508607666</v>
      </c>
      <c r="E123" s="52">
        <f t="shared" si="66"/>
        <v>0.15</v>
      </c>
      <c r="F123" s="52">
        <f t="shared" si="36"/>
        <v>1.3451947011868914E-2</v>
      </c>
      <c r="G123" s="44">
        <f t="shared" si="61"/>
        <v>381152.37539467751</v>
      </c>
      <c r="H123" s="44">
        <f t="shared" si="37"/>
        <v>158022.77030860086</v>
      </c>
      <c r="I123" s="44">
        <f t="shared" si="38"/>
        <v>63593292.968570441</v>
      </c>
      <c r="J123" s="44">
        <f t="shared" si="39"/>
        <v>855453.60732346564</v>
      </c>
      <c r="K123" s="44">
        <f t="shared" si="40"/>
        <v>37188.267514346109</v>
      </c>
      <c r="L123" s="44">
        <f t="shared" si="41"/>
        <v>1199417.715203797</v>
      </c>
      <c r="M123" s="44">
        <f t="shared" si="42"/>
        <v>62737839.361246973</v>
      </c>
      <c r="N123" s="53">
        <f t="shared" si="62"/>
        <v>0</v>
      </c>
      <c r="O123" s="41">
        <f t="shared" si="43"/>
        <v>0</v>
      </c>
      <c r="P123" s="41">
        <f t="shared" si="44"/>
        <v>0</v>
      </c>
      <c r="Q123" s="41">
        <f t="shared" si="45"/>
        <v>0</v>
      </c>
      <c r="R123" s="54">
        <f t="shared" si="46"/>
        <v>0</v>
      </c>
      <c r="S123" s="45">
        <f t="shared" si="64"/>
        <v>0</v>
      </c>
      <c r="T123" s="44">
        <f t="shared" si="47"/>
        <v>0</v>
      </c>
      <c r="U123" s="41">
        <f t="shared" si="67"/>
        <v>0</v>
      </c>
      <c r="V123" s="44">
        <f t="shared" si="49"/>
        <v>0</v>
      </c>
      <c r="W123" s="44">
        <f t="shared" si="63"/>
        <v>0</v>
      </c>
      <c r="X123" s="45">
        <f t="shared" si="65"/>
        <v>63751315.738879092</v>
      </c>
      <c r="Y123" s="44">
        <f t="shared" si="50"/>
        <v>1013476.3776320665</v>
      </c>
      <c r="Z123" s="44">
        <f t="shared" si="51"/>
        <v>185941.33757173072</v>
      </c>
      <c r="AA123" s="46">
        <f t="shared" si="52"/>
        <v>1199417.7152037972</v>
      </c>
      <c r="AC123" s="55">
        <f t="shared" si="53"/>
        <v>1013476.3776320665</v>
      </c>
      <c r="AD123" s="56">
        <f t="shared" si="54"/>
        <v>1013476.3776320665</v>
      </c>
      <c r="AE123" s="57" t="str">
        <f t="shared" si="55"/>
        <v>yes</v>
      </c>
      <c r="AF123" s="55">
        <f t="shared" si="56"/>
        <v>185941.33757173055</v>
      </c>
      <c r="AG123" s="56">
        <f t="shared" si="57"/>
        <v>185941.33757173072</v>
      </c>
      <c r="AH123" s="57" t="str">
        <f t="shared" si="58"/>
        <v>yes</v>
      </c>
      <c r="AL123" s="15"/>
      <c r="AQ123" s="15"/>
    </row>
    <row r="124" spans="1:43" s="47" customFormat="1" ht="12" x14ac:dyDescent="0.25">
      <c r="A124" s="51">
        <f t="shared" si="59"/>
        <v>110</v>
      </c>
      <c r="B124" s="44">
        <f t="shared" si="60"/>
        <v>62737839.361246973</v>
      </c>
      <c r="C124" s="44">
        <f t="shared" si="34"/>
        <v>998284.3279417255</v>
      </c>
      <c r="D124" s="44">
        <f t="shared" si="35"/>
        <v>219582.43776436441</v>
      </c>
      <c r="E124" s="52">
        <f t="shared" si="66"/>
        <v>0.15</v>
      </c>
      <c r="F124" s="52">
        <f t="shared" si="36"/>
        <v>1.3451947011868914E-2</v>
      </c>
      <c r="G124" s="44">
        <f t="shared" si="61"/>
        <v>376025.13383742038</v>
      </c>
      <c r="H124" s="44">
        <f t="shared" si="37"/>
        <v>156442.69607305597</v>
      </c>
      <c r="I124" s="44">
        <f t="shared" si="38"/>
        <v>62581396.665173918</v>
      </c>
      <c r="J124" s="44">
        <f t="shared" si="39"/>
        <v>841841.63186866953</v>
      </c>
      <c r="K124" s="44">
        <f t="shared" si="40"/>
        <v>36597.072960727404</v>
      </c>
      <c r="L124" s="44">
        <f t="shared" si="41"/>
        <v>1181269.6927453624</v>
      </c>
      <c r="M124" s="44">
        <f t="shared" si="42"/>
        <v>61739555.03330525</v>
      </c>
      <c r="N124" s="53">
        <f t="shared" si="62"/>
        <v>0</v>
      </c>
      <c r="O124" s="41">
        <f t="shared" si="43"/>
        <v>0</v>
      </c>
      <c r="P124" s="41">
        <f t="shared" si="44"/>
        <v>0</v>
      </c>
      <c r="Q124" s="41">
        <f t="shared" si="45"/>
        <v>0</v>
      </c>
      <c r="R124" s="54">
        <f t="shared" si="46"/>
        <v>0</v>
      </c>
      <c r="S124" s="45">
        <f t="shared" si="64"/>
        <v>0</v>
      </c>
      <c r="T124" s="44">
        <f t="shared" si="47"/>
        <v>0</v>
      </c>
      <c r="U124" s="41">
        <f t="shared" si="67"/>
        <v>0</v>
      </c>
      <c r="V124" s="44">
        <f t="shared" si="49"/>
        <v>0</v>
      </c>
      <c r="W124" s="44">
        <f t="shared" si="63"/>
        <v>0</v>
      </c>
      <c r="X124" s="45">
        <f t="shared" si="65"/>
        <v>62737839.361247025</v>
      </c>
      <c r="Y124" s="44">
        <f t="shared" si="50"/>
        <v>998284.3279417255</v>
      </c>
      <c r="Z124" s="44">
        <f t="shared" si="51"/>
        <v>182985.36480363717</v>
      </c>
      <c r="AA124" s="46">
        <f t="shared" si="52"/>
        <v>1181269.6927453626</v>
      </c>
      <c r="AC124" s="55">
        <f t="shared" si="53"/>
        <v>998284.3279417255</v>
      </c>
      <c r="AD124" s="56">
        <f t="shared" si="54"/>
        <v>998284.3279417255</v>
      </c>
      <c r="AE124" s="57" t="str">
        <f t="shared" si="55"/>
        <v>yes</v>
      </c>
      <c r="AF124" s="55">
        <f t="shared" si="56"/>
        <v>182985.364803637</v>
      </c>
      <c r="AG124" s="56">
        <f t="shared" si="57"/>
        <v>182985.36480363717</v>
      </c>
      <c r="AH124" s="57" t="str">
        <f t="shared" si="58"/>
        <v>yes</v>
      </c>
      <c r="AL124" s="15"/>
      <c r="AQ124" s="15"/>
    </row>
    <row r="125" spans="1:43" s="47" customFormat="1" ht="12" x14ac:dyDescent="0.25">
      <c r="A125" s="51">
        <f t="shared" si="59"/>
        <v>111</v>
      </c>
      <c r="B125" s="44">
        <f t="shared" si="60"/>
        <v>61739555.03330525</v>
      </c>
      <c r="C125" s="44">
        <f t="shared" si="34"/>
        <v>983312.22757654323</v>
      </c>
      <c r="D125" s="44">
        <f t="shared" si="35"/>
        <v>216088.44261656838</v>
      </c>
      <c r="E125" s="52">
        <f t="shared" si="66"/>
        <v>0.15</v>
      </c>
      <c r="F125" s="52">
        <f t="shared" si="36"/>
        <v>1.3451947011868914E-2</v>
      </c>
      <c r="G125" s="44">
        <f t="shared" si="61"/>
        <v>370966.86366190854</v>
      </c>
      <c r="H125" s="44">
        <f t="shared" si="37"/>
        <v>154878.42104534016</v>
      </c>
      <c r="I125" s="44">
        <f t="shared" si="38"/>
        <v>61584676.61225991</v>
      </c>
      <c r="J125" s="44">
        <f t="shared" si="39"/>
        <v>828433.8065312031</v>
      </c>
      <c r="K125" s="44">
        <f t="shared" si="40"/>
        <v>36014.740436094733</v>
      </c>
      <c r="L125" s="44">
        <f t="shared" si="41"/>
        <v>1163385.9297570167</v>
      </c>
      <c r="M125" s="44">
        <f t="shared" si="42"/>
        <v>60756242.805728704</v>
      </c>
      <c r="N125" s="53">
        <f t="shared" si="62"/>
        <v>0</v>
      </c>
      <c r="O125" s="41">
        <f t="shared" si="43"/>
        <v>0</v>
      </c>
      <c r="P125" s="41">
        <f t="shared" si="44"/>
        <v>0</v>
      </c>
      <c r="Q125" s="41">
        <f t="shared" si="45"/>
        <v>0</v>
      </c>
      <c r="R125" s="54">
        <f t="shared" si="46"/>
        <v>0</v>
      </c>
      <c r="S125" s="45">
        <f t="shared" si="64"/>
        <v>0</v>
      </c>
      <c r="T125" s="44">
        <f t="shared" si="47"/>
        <v>0</v>
      </c>
      <c r="U125" s="41">
        <f t="shared" si="67"/>
        <v>0</v>
      </c>
      <c r="V125" s="44">
        <f t="shared" si="49"/>
        <v>0</v>
      </c>
      <c r="W125" s="44">
        <f t="shared" si="63"/>
        <v>0</v>
      </c>
      <c r="X125" s="45">
        <f t="shared" si="65"/>
        <v>61739555.033305302</v>
      </c>
      <c r="Y125" s="44">
        <f t="shared" si="50"/>
        <v>983312.22757654323</v>
      </c>
      <c r="Z125" s="44">
        <f t="shared" si="51"/>
        <v>180073.70218047383</v>
      </c>
      <c r="AA125" s="46">
        <f t="shared" si="52"/>
        <v>1163385.9297570172</v>
      </c>
      <c r="AC125" s="55">
        <f t="shared" si="53"/>
        <v>983312.22757654323</v>
      </c>
      <c r="AD125" s="56">
        <f t="shared" si="54"/>
        <v>983312.22757654323</v>
      </c>
      <c r="AE125" s="57" t="str">
        <f t="shared" si="55"/>
        <v>yes</v>
      </c>
      <c r="AF125" s="55">
        <f t="shared" si="56"/>
        <v>180073.70218047366</v>
      </c>
      <c r="AG125" s="56">
        <f t="shared" si="57"/>
        <v>180073.70218047383</v>
      </c>
      <c r="AH125" s="57" t="str">
        <f t="shared" si="58"/>
        <v>yes</v>
      </c>
      <c r="AL125" s="15"/>
      <c r="AQ125" s="15"/>
    </row>
    <row r="126" spans="1:43" s="47" customFormat="1" ht="12" x14ac:dyDescent="0.25">
      <c r="A126" s="51">
        <f t="shared" si="59"/>
        <v>112</v>
      </c>
      <c r="B126" s="44">
        <f t="shared" si="60"/>
        <v>60756242.805728704</v>
      </c>
      <c r="C126" s="44">
        <f t="shared" si="34"/>
        <v>968556.96193821239</v>
      </c>
      <c r="D126" s="44">
        <f t="shared" si="35"/>
        <v>212646.8498200505</v>
      </c>
      <c r="E126" s="52">
        <f t="shared" si="66"/>
        <v>0.15</v>
      </c>
      <c r="F126" s="52">
        <f t="shared" si="36"/>
        <v>1.3451947011868914E-2</v>
      </c>
      <c r="G126" s="44">
        <f t="shared" si="61"/>
        <v>365976.63706876931</v>
      </c>
      <c r="H126" s="44">
        <f t="shared" si="37"/>
        <v>153329.78724871881</v>
      </c>
      <c r="I126" s="44">
        <f t="shared" si="38"/>
        <v>60602913.018479988</v>
      </c>
      <c r="J126" s="44">
        <f t="shared" si="39"/>
        <v>815227.17468949361</v>
      </c>
      <c r="K126" s="44">
        <f t="shared" si="40"/>
        <v>35441.141636675078</v>
      </c>
      <c r="L126" s="44">
        <f t="shared" si="41"/>
        <v>1145762.670121588</v>
      </c>
      <c r="M126" s="44">
        <f t="shared" si="42"/>
        <v>59787685.843790494</v>
      </c>
      <c r="N126" s="53">
        <f t="shared" si="62"/>
        <v>0</v>
      </c>
      <c r="O126" s="41">
        <f t="shared" si="43"/>
        <v>0</v>
      </c>
      <c r="P126" s="41">
        <f t="shared" si="44"/>
        <v>0</v>
      </c>
      <c r="Q126" s="41">
        <f t="shared" si="45"/>
        <v>0</v>
      </c>
      <c r="R126" s="54">
        <f t="shared" si="46"/>
        <v>0</v>
      </c>
      <c r="S126" s="45">
        <f t="shared" si="64"/>
        <v>0</v>
      </c>
      <c r="T126" s="44">
        <f t="shared" si="47"/>
        <v>0</v>
      </c>
      <c r="U126" s="41">
        <f t="shared" si="67"/>
        <v>0</v>
      </c>
      <c r="V126" s="44">
        <f t="shared" si="49"/>
        <v>0</v>
      </c>
      <c r="W126" s="44">
        <f t="shared" si="63"/>
        <v>0</v>
      </c>
      <c r="X126" s="45">
        <f t="shared" si="65"/>
        <v>60756242.805728756</v>
      </c>
      <c r="Y126" s="44">
        <f t="shared" si="50"/>
        <v>968556.96193821239</v>
      </c>
      <c r="Z126" s="44">
        <f t="shared" si="51"/>
        <v>177205.70818337554</v>
      </c>
      <c r="AA126" s="46">
        <f t="shared" si="52"/>
        <v>1145762.6701215878</v>
      </c>
      <c r="AC126" s="55">
        <f t="shared" si="53"/>
        <v>968556.96193821239</v>
      </c>
      <c r="AD126" s="56">
        <f t="shared" si="54"/>
        <v>968556.96193821239</v>
      </c>
      <c r="AE126" s="57" t="str">
        <f t="shared" si="55"/>
        <v>yes</v>
      </c>
      <c r="AF126" s="55">
        <f t="shared" si="56"/>
        <v>177205.70818337542</v>
      </c>
      <c r="AG126" s="56">
        <f t="shared" si="57"/>
        <v>177205.70818337554</v>
      </c>
      <c r="AH126" s="57" t="str">
        <f t="shared" si="58"/>
        <v>yes</v>
      </c>
      <c r="AL126" s="15"/>
      <c r="AQ126" s="15"/>
    </row>
    <row r="127" spans="1:43" s="47" customFormat="1" ht="12" x14ac:dyDescent="0.25">
      <c r="A127" s="51">
        <f t="shared" si="59"/>
        <v>113</v>
      </c>
      <c r="B127" s="44">
        <f t="shared" si="60"/>
        <v>59787685.843790494</v>
      </c>
      <c r="C127" s="44">
        <f t="shared" si="34"/>
        <v>954015.45988420234</v>
      </c>
      <c r="D127" s="44">
        <f t="shared" si="35"/>
        <v>209256.90045326672</v>
      </c>
      <c r="E127" s="52">
        <f t="shared" si="66"/>
        <v>0.15</v>
      </c>
      <c r="F127" s="52">
        <f t="shared" si="36"/>
        <v>1.3451947011868914E-2</v>
      </c>
      <c r="G127" s="44">
        <f t="shared" si="61"/>
        <v>361053.53873933817</v>
      </c>
      <c r="H127" s="44">
        <f t="shared" si="37"/>
        <v>151796.63828607145</v>
      </c>
      <c r="I127" s="44">
        <f t="shared" si="38"/>
        <v>59635889.205504425</v>
      </c>
      <c r="J127" s="44">
        <f t="shared" si="39"/>
        <v>802218.82159813086</v>
      </c>
      <c r="K127" s="44">
        <f t="shared" si="40"/>
        <v>34876.150075544458</v>
      </c>
      <c r="L127" s="44">
        <f t="shared" si="41"/>
        <v>1128396.2102619247</v>
      </c>
      <c r="M127" s="44">
        <f t="shared" si="42"/>
        <v>58833670.383906297</v>
      </c>
      <c r="N127" s="53">
        <f t="shared" si="62"/>
        <v>0</v>
      </c>
      <c r="O127" s="41">
        <f t="shared" si="43"/>
        <v>0</v>
      </c>
      <c r="P127" s="41">
        <f t="shared" si="44"/>
        <v>0</v>
      </c>
      <c r="Q127" s="41">
        <f t="shared" si="45"/>
        <v>0</v>
      </c>
      <c r="R127" s="54">
        <f t="shared" si="46"/>
        <v>0</v>
      </c>
      <c r="S127" s="45">
        <f t="shared" si="64"/>
        <v>0</v>
      </c>
      <c r="T127" s="44">
        <f t="shared" si="47"/>
        <v>0</v>
      </c>
      <c r="U127" s="41">
        <f t="shared" si="67"/>
        <v>0</v>
      </c>
      <c r="V127" s="44">
        <f t="shared" si="49"/>
        <v>0</v>
      </c>
      <c r="W127" s="44">
        <f t="shared" si="63"/>
        <v>0</v>
      </c>
      <c r="X127" s="45">
        <f t="shared" si="65"/>
        <v>59787685.843790546</v>
      </c>
      <c r="Y127" s="44">
        <f t="shared" si="50"/>
        <v>954015.45988420234</v>
      </c>
      <c r="Z127" s="44">
        <f t="shared" si="51"/>
        <v>174380.75037772243</v>
      </c>
      <c r="AA127" s="46">
        <f t="shared" si="52"/>
        <v>1128396.2102619247</v>
      </c>
      <c r="AC127" s="55">
        <f t="shared" si="53"/>
        <v>954015.45988420234</v>
      </c>
      <c r="AD127" s="56">
        <f t="shared" si="54"/>
        <v>954015.45988420234</v>
      </c>
      <c r="AE127" s="57" t="str">
        <f t="shared" si="55"/>
        <v>yes</v>
      </c>
      <c r="AF127" s="55">
        <f t="shared" si="56"/>
        <v>174380.75037772226</v>
      </c>
      <c r="AG127" s="56">
        <f t="shared" si="57"/>
        <v>174380.75037772243</v>
      </c>
      <c r="AH127" s="57" t="str">
        <f t="shared" si="58"/>
        <v>yes</v>
      </c>
      <c r="AL127" s="15"/>
      <c r="AQ127" s="15"/>
    </row>
    <row r="128" spans="1:43" s="47" customFormat="1" ht="12" x14ac:dyDescent="0.25">
      <c r="A128" s="51">
        <f t="shared" si="59"/>
        <v>114</v>
      </c>
      <c r="B128" s="44">
        <f t="shared" si="60"/>
        <v>58833670.383906297</v>
      </c>
      <c r="C128" s="44">
        <f t="shared" si="34"/>
        <v>939684.69312761188</v>
      </c>
      <c r="D128" s="44">
        <f t="shared" si="35"/>
        <v>205917.84634367205</v>
      </c>
      <c r="E128" s="52">
        <f t="shared" si="66"/>
        <v>0.15</v>
      </c>
      <c r="F128" s="52">
        <f t="shared" si="36"/>
        <v>1.3451947011868914E-2</v>
      </c>
      <c r="G128" s="44">
        <f t="shared" si="61"/>
        <v>356196.66566776892</v>
      </c>
      <c r="H128" s="44">
        <f t="shared" si="37"/>
        <v>150278.81932409687</v>
      </c>
      <c r="I128" s="44">
        <f t="shared" si="38"/>
        <v>58683391.564582199</v>
      </c>
      <c r="J128" s="44">
        <f t="shared" si="39"/>
        <v>789405.87380351499</v>
      </c>
      <c r="K128" s="44">
        <f t="shared" si="40"/>
        <v>34319.641057278677</v>
      </c>
      <c r="L128" s="44">
        <f t="shared" si="41"/>
        <v>1111282.8984140053</v>
      </c>
      <c r="M128" s="44">
        <f t="shared" si="42"/>
        <v>57893985.690778688</v>
      </c>
      <c r="N128" s="53">
        <f t="shared" si="62"/>
        <v>0</v>
      </c>
      <c r="O128" s="41">
        <f t="shared" si="43"/>
        <v>0</v>
      </c>
      <c r="P128" s="41">
        <f t="shared" si="44"/>
        <v>0</v>
      </c>
      <c r="Q128" s="41">
        <f t="shared" si="45"/>
        <v>0</v>
      </c>
      <c r="R128" s="54">
        <f t="shared" si="46"/>
        <v>0</v>
      </c>
      <c r="S128" s="45">
        <f t="shared" si="64"/>
        <v>0</v>
      </c>
      <c r="T128" s="44">
        <f t="shared" si="47"/>
        <v>0</v>
      </c>
      <c r="U128" s="41">
        <f t="shared" si="67"/>
        <v>0</v>
      </c>
      <c r="V128" s="44">
        <f t="shared" si="49"/>
        <v>0</v>
      </c>
      <c r="W128" s="44">
        <f t="shared" si="63"/>
        <v>0</v>
      </c>
      <c r="X128" s="45">
        <f t="shared" si="65"/>
        <v>58833670.383906342</v>
      </c>
      <c r="Y128" s="44">
        <f t="shared" si="50"/>
        <v>939684.69312761188</v>
      </c>
      <c r="Z128" s="44">
        <f t="shared" si="51"/>
        <v>171598.2052863935</v>
      </c>
      <c r="AA128" s="46">
        <f t="shared" si="52"/>
        <v>1111282.8984140053</v>
      </c>
      <c r="AC128" s="55">
        <f t="shared" si="53"/>
        <v>939684.69312761188</v>
      </c>
      <c r="AD128" s="56">
        <f t="shared" si="54"/>
        <v>939684.69312761188</v>
      </c>
      <c r="AE128" s="57" t="str">
        <f t="shared" si="55"/>
        <v>yes</v>
      </c>
      <c r="AF128" s="55">
        <f t="shared" si="56"/>
        <v>171598.20528639338</v>
      </c>
      <c r="AG128" s="56">
        <f t="shared" si="57"/>
        <v>171598.2052863935</v>
      </c>
      <c r="AH128" s="57" t="str">
        <f t="shared" si="58"/>
        <v>yes</v>
      </c>
      <c r="AL128" s="15"/>
      <c r="AQ128" s="15"/>
    </row>
    <row r="129" spans="1:43" s="47" customFormat="1" ht="12" x14ac:dyDescent="0.25">
      <c r="A129" s="51">
        <f t="shared" si="59"/>
        <v>115</v>
      </c>
      <c r="B129" s="44">
        <f t="shared" si="60"/>
        <v>57893985.690778688</v>
      </c>
      <c r="C129" s="44">
        <f t="shared" si="34"/>
        <v>925561.67564525106</v>
      </c>
      <c r="D129" s="44">
        <f t="shared" si="35"/>
        <v>202628.9499177254</v>
      </c>
      <c r="E129" s="52">
        <f t="shared" si="66"/>
        <v>0.15</v>
      </c>
      <c r="F129" s="52">
        <f t="shared" si="36"/>
        <v>1.3451947011868914E-2</v>
      </c>
      <c r="G129" s="44">
        <f t="shared" si="61"/>
        <v>351405.12699540169</v>
      </c>
      <c r="H129" s="44">
        <f t="shared" si="37"/>
        <v>148776.17707767629</v>
      </c>
      <c r="I129" s="44">
        <f t="shared" si="38"/>
        <v>57745209.513701014</v>
      </c>
      <c r="J129" s="44">
        <f t="shared" si="39"/>
        <v>776785.49856757477</v>
      </c>
      <c r="K129" s="44">
        <f t="shared" si="40"/>
        <v>33771.491652954232</v>
      </c>
      <c r="L129" s="44">
        <f t="shared" si="41"/>
        <v>1094419.1339100224</v>
      </c>
      <c r="M129" s="44">
        <f t="shared" si="42"/>
        <v>56968424.01513344</v>
      </c>
      <c r="N129" s="53">
        <f t="shared" si="62"/>
        <v>0</v>
      </c>
      <c r="O129" s="41">
        <f t="shared" si="43"/>
        <v>0</v>
      </c>
      <c r="P129" s="41">
        <f t="shared" si="44"/>
        <v>0</v>
      </c>
      <c r="Q129" s="41">
        <f t="shared" si="45"/>
        <v>0</v>
      </c>
      <c r="R129" s="54">
        <f t="shared" si="46"/>
        <v>0</v>
      </c>
      <c r="S129" s="45">
        <f t="shared" si="64"/>
        <v>0</v>
      </c>
      <c r="T129" s="44">
        <f t="shared" si="47"/>
        <v>0</v>
      </c>
      <c r="U129" s="41">
        <f t="shared" si="67"/>
        <v>0</v>
      </c>
      <c r="V129" s="44">
        <f t="shared" si="49"/>
        <v>0</v>
      </c>
      <c r="W129" s="44">
        <f t="shared" si="63"/>
        <v>0</v>
      </c>
      <c r="X129" s="45">
        <f t="shared" si="65"/>
        <v>57893985.690778732</v>
      </c>
      <c r="Y129" s="44">
        <f t="shared" si="50"/>
        <v>925561.67564525106</v>
      </c>
      <c r="Z129" s="44">
        <f t="shared" si="51"/>
        <v>168857.45826477133</v>
      </c>
      <c r="AA129" s="46">
        <f t="shared" si="52"/>
        <v>1094419.1339100224</v>
      </c>
      <c r="AC129" s="55">
        <f t="shared" si="53"/>
        <v>925561.67564525106</v>
      </c>
      <c r="AD129" s="56">
        <f t="shared" si="54"/>
        <v>925561.67564525106</v>
      </c>
      <c r="AE129" s="57" t="str">
        <f t="shared" si="55"/>
        <v>yes</v>
      </c>
      <c r="AF129" s="55">
        <f t="shared" si="56"/>
        <v>168857.45826477118</v>
      </c>
      <c r="AG129" s="56">
        <f t="shared" si="57"/>
        <v>168857.45826477133</v>
      </c>
      <c r="AH129" s="57" t="str">
        <f t="shared" si="58"/>
        <v>yes</v>
      </c>
      <c r="AL129" s="15"/>
      <c r="AQ129" s="15"/>
    </row>
    <row r="130" spans="1:43" s="47" customFormat="1" ht="12" x14ac:dyDescent="0.25">
      <c r="A130" s="51">
        <f t="shared" si="59"/>
        <v>116</v>
      </c>
      <c r="B130" s="44">
        <f t="shared" si="60"/>
        <v>56968424.01513344</v>
      </c>
      <c r="C130" s="44">
        <f t="shared" si="34"/>
        <v>911643.4630938404</v>
      </c>
      <c r="D130" s="44">
        <f t="shared" si="35"/>
        <v>199389.48405296705</v>
      </c>
      <c r="E130" s="52">
        <f t="shared" si="66"/>
        <v>0.15</v>
      </c>
      <c r="F130" s="52">
        <f t="shared" si="36"/>
        <v>1.3451947011868914E-2</v>
      </c>
      <c r="G130" s="44">
        <f t="shared" si="61"/>
        <v>346678.04384736053</v>
      </c>
      <c r="H130" s="44">
        <f t="shared" si="37"/>
        <v>147288.55979439348</v>
      </c>
      <c r="I130" s="44">
        <f t="shared" si="38"/>
        <v>56821135.455339044</v>
      </c>
      <c r="J130" s="44">
        <f t="shared" si="39"/>
        <v>764354.90329944692</v>
      </c>
      <c r="K130" s="44">
        <f t="shared" si="40"/>
        <v>33231.580675494508</v>
      </c>
      <c r="L130" s="44">
        <f t="shared" si="41"/>
        <v>1077801.3664713129</v>
      </c>
      <c r="M130" s="44">
        <f t="shared" si="42"/>
        <v>56056780.552039601</v>
      </c>
      <c r="N130" s="53">
        <f t="shared" si="62"/>
        <v>0</v>
      </c>
      <c r="O130" s="41">
        <f t="shared" si="43"/>
        <v>0</v>
      </c>
      <c r="P130" s="41">
        <f t="shared" si="44"/>
        <v>0</v>
      </c>
      <c r="Q130" s="41">
        <f t="shared" si="45"/>
        <v>0</v>
      </c>
      <c r="R130" s="54">
        <f t="shared" si="46"/>
        <v>0</v>
      </c>
      <c r="S130" s="45">
        <f t="shared" si="64"/>
        <v>0</v>
      </c>
      <c r="T130" s="44">
        <f t="shared" si="47"/>
        <v>0</v>
      </c>
      <c r="U130" s="41">
        <f t="shared" si="67"/>
        <v>0</v>
      </c>
      <c r="V130" s="44">
        <f t="shared" si="49"/>
        <v>0</v>
      </c>
      <c r="W130" s="44">
        <f t="shared" si="63"/>
        <v>0</v>
      </c>
      <c r="X130" s="45">
        <f t="shared" si="65"/>
        <v>56968424.015133478</v>
      </c>
      <c r="Y130" s="44">
        <f t="shared" si="50"/>
        <v>911643.4630938404</v>
      </c>
      <c r="Z130" s="44">
        <f t="shared" si="51"/>
        <v>166157.90337747266</v>
      </c>
      <c r="AA130" s="46">
        <f t="shared" si="52"/>
        <v>1077801.3664713129</v>
      </c>
      <c r="AC130" s="55">
        <f t="shared" si="53"/>
        <v>911643.4630938404</v>
      </c>
      <c r="AD130" s="56">
        <f t="shared" si="54"/>
        <v>911643.4630938404</v>
      </c>
      <c r="AE130" s="57" t="str">
        <f t="shared" si="55"/>
        <v>yes</v>
      </c>
      <c r="AF130" s="55">
        <f t="shared" si="56"/>
        <v>166157.90337747254</v>
      </c>
      <c r="AG130" s="56">
        <f t="shared" si="57"/>
        <v>166157.90337747266</v>
      </c>
      <c r="AH130" s="57" t="str">
        <f t="shared" si="58"/>
        <v>yes</v>
      </c>
      <c r="AL130" s="15"/>
      <c r="AQ130" s="15"/>
    </row>
    <row r="131" spans="1:43" s="47" customFormat="1" ht="12" x14ac:dyDescent="0.25">
      <c r="A131" s="51">
        <f t="shared" si="59"/>
        <v>117</v>
      </c>
      <c r="B131" s="44">
        <f t="shared" si="60"/>
        <v>56056780.552039601</v>
      </c>
      <c r="C131" s="44">
        <f t="shared" si="34"/>
        <v>897927.15223421517</v>
      </c>
      <c r="D131" s="44">
        <f t="shared" si="35"/>
        <v>196198.73193213859</v>
      </c>
      <c r="E131" s="52">
        <f t="shared" si="66"/>
        <v>0.15</v>
      </c>
      <c r="F131" s="52">
        <f t="shared" si="36"/>
        <v>1.3451947011868914E-2</v>
      </c>
      <c r="G131" s="44">
        <f t="shared" si="61"/>
        <v>342014.54917134746</v>
      </c>
      <c r="H131" s="44">
        <f t="shared" si="37"/>
        <v>145815.81723920887</v>
      </c>
      <c r="I131" s="44">
        <f t="shared" si="38"/>
        <v>55910964.734800391</v>
      </c>
      <c r="J131" s="44">
        <f t="shared" si="39"/>
        <v>752111.33499500633</v>
      </c>
      <c r="K131" s="44">
        <f t="shared" si="40"/>
        <v>32699.788655356435</v>
      </c>
      <c r="L131" s="44">
        <f t="shared" si="41"/>
        <v>1061426.0955109973</v>
      </c>
      <c r="M131" s="44">
        <f t="shared" si="42"/>
        <v>55158853.399805382</v>
      </c>
      <c r="N131" s="53">
        <f t="shared" si="62"/>
        <v>0</v>
      </c>
      <c r="O131" s="41">
        <f t="shared" si="43"/>
        <v>0</v>
      </c>
      <c r="P131" s="41">
        <f t="shared" si="44"/>
        <v>0</v>
      </c>
      <c r="Q131" s="41">
        <f t="shared" si="45"/>
        <v>0</v>
      </c>
      <c r="R131" s="54">
        <f t="shared" si="46"/>
        <v>0</v>
      </c>
      <c r="S131" s="45">
        <f t="shared" si="64"/>
        <v>0</v>
      </c>
      <c r="T131" s="44">
        <f t="shared" si="47"/>
        <v>0</v>
      </c>
      <c r="U131" s="41">
        <f t="shared" si="67"/>
        <v>0</v>
      </c>
      <c r="V131" s="44">
        <f t="shared" si="49"/>
        <v>0</v>
      </c>
      <c r="W131" s="44">
        <f t="shared" si="63"/>
        <v>0</v>
      </c>
      <c r="X131" s="45">
        <f t="shared" si="65"/>
        <v>56056780.552039638</v>
      </c>
      <c r="Y131" s="44">
        <f t="shared" si="50"/>
        <v>897927.15223421517</v>
      </c>
      <c r="Z131" s="44">
        <f t="shared" si="51"/>
        <v>163498.94327678229</v>
      </c>
      <c r="AA131" s="46">
        <f t="shared" si="52"/>
        <v>1061426.0955109973</v>
      </c>
      <c r="AC131" s="55">
        <f t="shared" si="53"/>
        <v>897927.15223421517</v>
      </c>
      <c r="AD131" s="56">
        <f t="shared" si="54"/>
        <v>897927.15223421517</v>
      </c>
      <c r="AE131" s="57" t="str">
        <f t="shared" si="55"/>
        <v>yes</v>
      </c>
      <c r="AF131" s="55">
        <f t="shared" si="56"/>
        <v>163498.94327678214</v>
      </c>
      <c r="AG131" s="56">
        <f t="shared" si="57"/>
        <v>163498.94327678229</v>
      </c>
      <c r="AH131" s="57" t="str">
        <f t="shared" si="58"/>
        <v>yes</v>
      </c>
      <c r="AL131" s="15"/>
      <c r="AQ131" s="15"/>
    </row>
    <row r="132" spans="1:43" s="47" customFormat="1" ht="12" x14ac:dyDescent="0.25">
      <c r="A132" s="51">
        <f t="shared" si="59"/>
        <v>118</v>
      </c>
      <c r="B132" s="44">
        <f t="shared" si="60"/>
        <v>55158853.399805382</v>
      </c>
      <c r="C132" s="44">
        <f t="shared" si="34"/>
        <v>884409.88036342722</v>
      </c>
      <c r="D132" s="44">
        <f t="shared" si="35"/>
        <v>193055.98689931884</v>
      </c>
      <c r="E132" s="52">
        <f t="shared" si="66"/>
        <v>0.15</v>
      </c>
      <c r="F132" s="52">
        <f t="shared" si="36"/>
        <v>1.3451947011868914E-2</v>
      </c>
      <c r="G132" s="44">
        <f t="shared" si="61"/>
        <v>337413.78757860628</v>
      </c>
      <c r="H132" s="44">
        <f t="shared" si="37"/>
        <v>144357.80067928744</v>
      </c>
      <c r="I132" s="44">
        <f t="shared" si="38"/>
        <v>55014495.599126093</v>
      </c>
      <c r="J132" s="44">
        <f t="shared" si="39"/>
        <v>740052.07968413981</v>
      </c>
      <c r="K132" s="44">
        <f t="shared" si="40"/>
        <v>32175.997816553139</v>
      </c>
      <c r="L132" s="44">
        <f t="shared" si="41"/>
        <v>1045289.8694461931</v>
      </c>
      <c r="M132" s="44">
        <f t="shared" si="42"/>
        <v>54274443.519441955</v>
      </c>
      <c r="N132" s="53">
        <f t="shared" si="62"/>
        <v>0</v>
      </c>
      <c r="O132" s="41">
        <f t="shared" si="43"/>
        <v>0</v>
      </c>
      <c r="P132" s="41">
        <f t="shared" si="44"/>
        <v>0</v>
      </c>
      <c r="Q132" s="41">
        <f t="shared" si="45"/>
        <v>0</v>
      </c>
      <c r="R132" s="54">
        <f t="shared" si="46"/>
        <v>0</v>
      </c>
      <c r="S132" s="45">
        <f t="shared" si="64"/>
        <v>0</v>
      </c>
      <c r="T132" s="44">
        <f t="shared" si="47"/>
        <v>0</v>
      </c>
      <c r="U132" s="41">
        <f t="shared" si="67"/>
        <v>0</v>
      </c>
      <c r="V132" s="44">
        <f t="shared" si="49"/>
        <v>0</v>
      </c>
      <c r="W132" s="44">
        <f t="shared" si="63"/>
        <v>0</v>
      </c>
      <c r="X132" s="45">
        <f t="shared" si="65"/>
        <v>55158853.399805427</v>
      </c>
      <c r="Y132" s="44">
        <f t="shared" si="50"/>
        <v>884409.88036342722</v>
      </c>
      <c r="Z132" s="44">
        <f t="shared" si="51"/>
        <v>160879.98908276585</v>
      </c>
      <c r="AA132" s="46">
        <f t="shared" si="52"/>
        <v>1045289.8694461931</v>
      </c>
      <c r="AC132" s="55">
        <f t="shared" si="53"/>
        <v>884409.88036342722</v>
      </c>
      <c r="AD132" s="56">
        <f t="shared" si="54"/>
        <v>884409.88036342722</v>
      </c>
      <c r="AE132" s="57" t="str">
        <f t="shared" si="55"/>
        <v>yes</v>
      </c>
      <c r="AF132" s="55">
        <f t="shared" si="56"/>
        <v>160879.98908276571</v>
      </c>
      <c r="AG132" s="56">
        <f t="shared" si="57"/>
        <v>160879.98908276585</v>
      </c>
      <c r="AH132" s="57" t="str">
        <f t="shared" si="58"/>
        <v>yes</v>
      </c>
      <c r="AL132" s="15"/>
      <c r="AQ132" s="15"/>
    </row>
    <row r="133" spans="1:43" s="47" customFormat="1" ht="12" x14ac:dyDescent="0.25">
      <c r="A133" s="51">
        <f t="shared" si="59"/>
        <v>119</v>
      </c>
      <c r="B133" s="44">
        <f t="shared" si="60"/>
        <v>54274443.519441955</v>
      </c>
      <c r="C133" s="44">
        <f t="shared" si="34"/>
        <v>871088.82475463487</v>
      </c>
      <c r="D133" s="44">
        <f t="shared" si="35"/>
        <v>189960.55231804683</v>
      </c>
      <c r="E133" s="52">
        <f t="shared" si="66"/>
        <v>0.15</v>
      </c>
      <c r="F133" s="52">
        <f t="shared" si="36"/>
        <v>1.3451947011868914E-2</v>
      </c>
      <c r="G133" s="44">
        <f t="shared" si="61"/>
        <v>332874.91518702486</v>
      </c>
      <c r="H133" s="44">
        <f t="shared" si="37"/>
        <v>142914.36286897803</v>
      </c>
      <c r="I133" s="44">
        <f t="shared" si="38"/>
        <v>54131529.156572975</v>
      </c>
      <c r="J133" s="44">
        <f t="shared" si="39"/>
        <v>728174.46188565681</v>
      </c>
      <c r="K133" s="44">
        <f t="shared" si="40"/>
        <v>31660.092053007811</v>
      </c>
      <c r="L133" s="44">
        <f t="shared" si="41"/>
        <v>1029389.2850196739</v>
      </c>
      <c r="M133" s="44">
        <f t="shared" si="42"/>
        <v>53403354.694687322</v>
      </c>
      <c r="N133" s="53">
        <f t="shared" si="62"/>
        <v>0</v>
      </c>
      <c r="O133" s="41">
        <f t="shared" si="43"/>
        <v>0</v>
      </c>
      <c r="P133" s="41">
        <f t="shared" si="44"/>
        <v>0</v>
      </c>
      <c r="Q133" s="41">
        <f t="shared" si="45"/>
        <v>0</v>
      </c>
      <c r="R133" s="54">
        <f t="shared" si="46"/>
        <v>0</v>
      </c>
      <c r="S133" s="45">
        <f t="shared" si="64"/>
        <v>0</v>
      </c>
      <c r="T133" s="44">
        <f t="shared" si="47"/>
        <v>0</v>
      </c>
      <c r="U133" s="41">
        <f t="shared" si="67"/>
        <v>0</v>
      </c>
      <c r="V133" s="44">
        <f t="shared" si="49"/>
        <v>0</v>
      </c>
      <c r="W133" s="44">
        <f t="shared" si="63"/>
        <v>0</v>
      </c>
      <c r="X133" s="45">
        <f t="shared" si="65"/>
        <v>54274443.519441999</v>
      </c>
      <c r="Y133" s="44">
        <f t="shared" si="50"/>
        <v>871088.82475463487</v>
      </c>
      <c r="Z133" s="44">
        <f t="shared" si="51"/>
        <v>158300.46026503918</v>
      </c>
      <c r="AA133" s="46">
        <f t="shared" si="52"/>
        <v>1029389.2850196741</v>
      </c>
      <c r="AC133" s="55">
        <f t="shared" si="53"/>
        <v>871088.82475463487</v>
      </c>
      <c r="AD133" s="56">
        <f t="shared" si="54"/>
        <v>871088.82475463487</v>
      </c>
      <c r="AE133" s="57" t="str">
        <f t="shared" si="55"/>
        <v>yes</v>
      </c>
      <c r="AF133" s="55">
        <f t="shared" si="56"/>
        <v>158300.46026503903</v>
      </c>
      <c r="AG133" s="56">
        <f t="shared" si="57"/>
        <v>158300.46026503918</v>
      </c>
      <c r="AH133" s="57" t="str">
        <f t="shared" si="58"/>
        <v>yes</v>
      </c>
      <c r="AL133" s="15"/>
      <c r="AQ133" s="15"/>
    </row>
    <row r="134" spans="1:43" s="47" customFormat="1" ht="12" x14ac:dyDescent="0.25">
      <c r="A134" s="51">
        <f t="shared" si="59"/>
        <v>120</v>
      </c>
      <c r="B134" s="44">
        <f t="shared" si="60"/>
        <v>53403354.694687322</v>
      </c>
      <c r="C134" s="44">
        <f t="shared" si="34"/>
        <v>857961.20210467651</v>
      </c>
      <c r="D134" s="44">
        <f t="shared" si="35"/>
        <v>186911.74143140565</v>
      </c>
      <c r="E134" s="52">
        <f t="shared" si="66"/>
        <v>0.15</v>
      </c>
      <c r="F134" s="52">
        <f t="shared" si="36"/>
        <v>1.3451947011868914E-2</v>
      </c>
      <c r="G134" s="44">
        <f t="shared" si="61"/>
        <v>328397.09946634865</v>
      </c>
      <c r="H134" s="44">
        <f t="shared" si="37"/>
        <v>141485.358034943</v>
      </c>
      <c r="I134" s="44">
        <f t="shared" si="38"/>
        <v>53261869.336652376</v>
      </c>
      <c r="J134" s="44">
        <f t="shared" si="39"/>
        <v>716475.84406973352</v>
      </c>
      <c r="K134" s="44">
        <f t="shared" si="40"/>
        <v>31151.95690523427</v>
      </c>
      <c r="L134" s="44">
        <f t="shared" si="41"/>
        <v>1013720.9866308479</v>
      </c>
      <c r="M134" s="44">
        <f t="shared" si="42"/>
        <v>52545393.492582642</v>
      </c>
      <c r="N134" s="53">
        <f t="shared" si="62"/>
        <v>0</v>
      </c>
      <c r="O134" s="41">
        <f t="shared" si="43"/>
        <v>0</v>
      </c>
      <c r="P134" s="41">
        <f t="shared" si="44"/>
        <v>0</v>
      </c>
      <c r="Q134" s="41">
        <f t="shared" si="45"/>
        <v>0</v>
      </c>
      <c r="R134" s="54">
        <f t="shared" si="46"/>
        <v>0</v>
      </c>
      <c r="S134" s="45">
        <f t="shared" si="64"/>
        <v>0</v>
      </c>
      <c r="T134" s="44">
        <f t="shared" si="47"/>
        <v>0</v>
      </c>
      <c r="U134" s="41">
        <f t="shared" si="67"/>
        <v>0</v>
      </c>
      <c r="V134" s="44">
        <f t="shared" si="49"/>
        <v>0</v>
      </c>
      <c r="W134" s="44">
        <f t="shared" si="63"/>
        <v>0</v>
      </c>
      <c r="X134" s="45">
        <f t="shared" si="65"/>
        <v>53403354.694687366</v>
      </c>
      <c r="Y134" s="44">
        <f t="shared" si="50"/>
        <v>857961.20210467651</v>
      </c>
      <c r="Z134" s="44">
        <f t="shared" si="51"/>
        <v>155759.78452617148</v>
      </c>
      <c r="AA134" s="46">
        <f t="shared" si="52"/>
        <v>1013720.986630848</v>
      </c>
      <c r="AC134" s="55">
        <f t="shared" si="53"/>
        <v>857961.20210467651</v>
      </c>
      <c r="AD134" s="56">
        <f t="shared" si="54"/>
        <v>857961.20210467651</v>
      </c>
      <c r="AE134" s="57" t="str">
        <f t="shared" si="55"/>
        <v>yes</v>
      </c>
      <c r="AF134" s="55">
        <f t="shared" si="56"/>
        <v>155759.7845261714</v>
      </c>
      <c r="AG134" s="56">
        <f t="shared" si="57"/>
        <v>155759.78452617148</v>
      </c>
      <c r="AH134" s="57" t="str">
        <f t="shared" si="58"/>
        <v>yes</v>
      </c>
      <c r="AL134" s="15"/>
      <c r="AQ134" s="15"/>
    </row>
    <row r="135" spans="1:43" s="47" customFormat="1" ht="12" x14ac:dyDescent="0.25">
      <c r="A135" s="51">
        <f t="shared" si="59"/>
        <v>121</v>
      </c>
      <c r="B135" s="44">
        <f t="shared" si="60"/>
        <v>52545393.492582642</v>
      </c>
      <c r="C135" s="44">
        <f t="shared" si="34"/>
        <v>845024.26798922138</v>
      </c>
      <c r="D135" s="44">
        <f t="shared" si="35"/>
        <v>183908.87722403926</v>
      </c>
      <c r="E135" s="52">
        <f t="shared" si="66"/>
        <v>0.15</v>
      </c>
      <c r="F135" s="52">
        <f t="shared" si="36"/>
        <v>1.3451947011868914E-2</v>
      </c>
      <c r="G135" s="44">
        <f t="shared" si="61"/>
        <v>323979.51908547583</v>
      </c>
      <c r="H135" s="44">
        <f t="shared" si="37"/>
        <v>140070.64186143657</v>
      </c>
      <c r="I135" s="44">
        <f t="shared" si="38"/>
        <v>52405322.850721203</v>
      </c>
      <c r="J135" s="44">
        <f t="shared" si="39"/>
        <v>704953.62612778484</v>
      </c>
      <c r="K135" s="44">
        <f t="shared" si="40"/>
        <v>30651.479537339877</v>
      </c>
      <c r="L135" s="44">
        <f t="shared" si="41"/>
        <v>998281.66567592078</v>
      </c>
      <c r="M135" s="44">
        <f t="shared" si="42"/>
        <v>51700369.224593416</v>
      </c>
      <c r="N135" s="53">
        <f t="shared" si="62"/>
        <v>0</v>
      </c>
      <c r="O135" s="41">
        <f t="shared" si="43"/>
        <v>0</v>
      </c>
      <c r="P135" s="41">
        <f t="shared" si="44"/>
        <v>0</v>
      </c>
      <c r="Q135" s="41">
        <f t="shared" si="45"/>
        <v>0</v>
      </c>
      <c r="R135" s="54">
        <f t="shared" si="46"/>
        <v>0</v>
      </c>
      <c r="S135" s="45">
        <f t="shared" si="64"/>
        <v>0</v>
      </c>
      <c r="T135" s="44">
        <f t="shared" si="47"/>
        <v>0</v>
      </c>
      <c r="U135" s="41">
        <f t="shared" si="67"/>
        <v>0</v>
      </c>
      <c r="V135" s="44">
        <f t="shared" si="49"/>
        <v>0</v>
      </c>
      <c r="W135" s="44">
        <f t="shared" si="63"/>
        <v>0</v>
      </c>
      <c r="X135" s="45">
        <f t="shared" si="65"/>
        <v>52545393.492582694</v>
      </c>
      <c r="Y135" s="44">
        <f t="shared" si="50"/>
        <v>845024.26798922138</v>
      </c>
      <c r="Z135" s="44">
        <f t="shared" si="51"/>
        <v>153257.39768669955</v>
      </c>
      <c r="AA135" s="46">
        <f t="shared" si="52"/>
        <v>998281.6656759209</v>
      </c>
      <c r="AC135" s="55">
        <f t="shared" si="53"/>
        <v>845024.26798922138</v>
      </c>
      <c r="AD135" s="56">
        <f t="shared" si="54"/>
        <v>845024.26798922138</v>
      </c>
      <c r="AE135" s="57" t="str">
        <f t="shared" si="55"/>
        <v>yes</v>
      </c>
      <c r="AF135" s="55">
        <f t="shared" si="56"/>
        <v>153257.39768669938</v>
      </c>
      <c r="AG135" s="56">
        <f t="shared" si="57"/>
        <v>153257.39768669955</v>
      </c>
      <c r="AH135" s="57" t="str">
        <f t="shared" si="58"/>
        <v>yes</v>
      </c>
      <c r="AL135" s="15"/>
      <c r="AQ135" s="15"/>
    </row>
    <row r="136" spans="1:43" s="47" customFormat="1" ht="12" x14ac:dyDescent="0.25">
      <c r="A136" s="51">
        <f t="shared" si="59"/>
        <v>122</v>
      </c>
      <c r="B136" s="44">
        <f t="shared" si="60"/>
        <v>51700369.224593416</v>
      </c>
      <c r="C136" s="44">
        <f t="shared" si="34"/>
        <v>832275.31632539572</v>
      </c>
      <c r="D136" s="44">
        <f t="shared" si="35"/>
        <v>180951.29228607696</v>
      </c>
      <c r="E136" s="52">
        <f t="shared" si="66"/>
        <v>0.15</v>
      </c>
      <c r="F136" s="52">
        <f t="shared" si="36"/>
        <v>1.3451947011868914E-2</v>
      </c>
      <c r="G136" s="44">
        <f t="shared" si="61"/>
        <v>319621.36376180727</v>
      </c>
      <c r="H136" s="44">
        <f t="shared" si="37"/>
        <v>138670.07147573031</v>
      </c>
      <c r="I136" s="44">
        <f t="shared" si="38"/>
        <v>51561699.153117687</v>
      </c>
      <c r="J136" s="44">
        <f t="shared" si="39"/>
        <v>693605.24484966544</v>
      </c>
      <c r="K136" s="44">
        <f t="shared" si="40"/>
        <v>30158.548714346161</v>
      </c>
      <c r="L136" s="44">
        <f t="shared" si="41"/>
        <v>983068.05989712651</v>
      </c>
      <c r="M136" s="44">
        <f t="shared" si="42"/>
        <v>50868093.90826802</v>
      </c>
      <c r="N136" s="53">
        <f t="shared" si="62"/>
        <v>0</v>
      </c>
      <c r="O136" s="41">
        <f t="shared" si="43"/>
        <v>0</v>
      </c>
      <c r="P136" s="41">
        <f t="shared" si="44"/>
        <v>0</v>
      </c>
      <c r="Q136" s="41">
        <f t="shared" si="45"/>
        <v>0</v>
      </c>
      <c r="R136" s="54">
        <f t="shared" si="46"/>
        <v>0</v>
      </c>
      <c r="S136" s="45">
        <f t="shared" si="64"/>
        <v>0</v>
      </c>
      <c r="T136" s="44">
        <f t="shared" si="47"/>
        <v>0</v>
      </c>
      <c r="U136" s="41">
        <f t="shared" si="67"/>
        <v>0</v>
      </c>
      <c r="V136" s="44">
        <f t="shared" si="49"/>
        <v>0</v>
      </c>
      <c r="W136" s="44">
        <f t="shared" si="63"/>
        <v>0</v>
      </c>
      <c r="X136" s="45">
        <f t="shared" si="65"/>
        <v>51700369.224593475</v>
      </c>
      <c r="Y136" s="44">
        <f t="shared" si="50"/>
        <v>832275.31632539572</v>
      </c>
      <c r="Z136" s="44">
        <f t="shared" si="51"/>
        <v>150792.743571731</v>
      </c>
      <c r="AA136" s="46">
        <f t="shared" si="52"/>
        <v>983068.05989712675</v>
      </c>
      <c r="AC136" s="55">
        <f t="shared" si="53"/>
        <v>832275.31632539572</v>
      </c>
      <c r="AD136" s="56">
        <f t="shared" si="54"/>
        <v>832275.31632539572</v>
      </c>
      <c r="AE136" s="57" t="str">
        <f t="shared" si="55"/>
        <v>yes</v>
      </c>
      <c r="AF136" s="55">
        <f t="shared" si="56"/>
        <v>150792.7435717308</v>
      </c>
      <c r="AG136" s="56">
        <f t="shared" si="57"/>
        <v>150792.743571731</v>
      </c>
      <c r="AH136" s="57" t="str">
        <f t="shared" si="58"/>
        <v>yes</v>
      </c>
      <c r="AL136" s="15"/>
      <c r="AQ136" s="15"/>
    </row>
    <row r="137" spans="1:43" s="47" customFormat="1" ht="12" x14ac:dyDescent="0.25">
      <c r="A137" s="51">
        <f t="shared" si="59"/>
        <v>123</v>
      </c>
      <c r="B137" s="44">
        <f t="shared" si="60"/>
        <v>50868093.90826802</v>
      </c>
      <c r="C137" s="44">
        <f t="shared" si="34"/>
        <v>819711.67884177971</v>
      </c>
      <c r="D137" s="44">
        <f t="shared" si="35"/>
        <v>178038.32867893809</v>
      </c>
      <c r="E137" s="52">
        <f t="shared" si="66"/>
        <v>0.15</v>
      </c>
      <c r="F137" s="52">
        <f t="shared" si="36"/>
        <v>1.3451947011868914E-2</v>
      </c>
      <c r="G137" s="44">
        <f t="shared" si="61"/>
        <v>315321.83411262213</v>
      </c>
      <c r="H137" s="44">
        <f t="shared" si="37"/>
        <v>137283.50543368404</v>
      </c>
      <c r="I137" s="44">
        <f t="shared" si="38"/>
        <v>50730810.402834333</v>
      </c>
      <c r="J137" s="44">
        <f t="shared" si="39"/>
        <v>682428.17340809572</v>
      </c>
      <c r="K137" s="44">
        <f t="shared" si="40"/>
        <v>29673.054779823011</v>
      </c>
      <c r="L137" s="44">
        <f t="shared" si="41"/>
        <v>968076.95274089475</v>
      </c>
      <c r="M137" s="44">
        <f t="shared" si="42"/>
        <v>50048382.229426235</v>
      </c>
      <c r="N137" s="53">
        <f t="shared" si="62"/>
        <v>0</v>
      </c>
      <c r="O137" s="41">
        <f t="shared" si="43"/>
        <v>0</v>
      </c>
      <c r="P137" s="41">
        <f t="shared" si="44"/>
        <v>0</v>
      </c>
      <c r="Q137" s="41">
        <f t="shared" si="45"/>
        <v>0</v>
      </c>
      <c r="R137" s="54">
        <f t="shared" si="46"/>
        <v>0</v>
      </c>
      <c r="S137" s="45">
        <f t="shared" si="64"/>
        <v>0</v>
      </c>
      <c r="T137" s="44">
        <f t="shared" si="47"/>
        <v>0</v>
      </c>
      <c r="U137" s="41">
        <f t="shared" si="67"/>
        <v>0</v>
      </c>
      <c r="V137" s="44">
        <f t="shared" si="49"/>
        <v>0</v>
      </c>
      <c r="W137" s="44">
        <f t="shared" si="63"/>
        <v>0</v>
      </c>
      <c r="X137" s="45">
        <f t="shared" si="65"/>
        <v>50868093.908268079</v>
      </c>
      <c r="Y137" s="44">
        <f t="shared" si="50"/>
        <v>819711.67884177971</v>
      </c>
      <c r="Z137" s="44">
        <f t="shared" si="51"/>
        <v>148365.27389911524</v>
      </c>
      <c r="AA137" s="46">
        <f t="shared" si="52"/>
        <v>968076.95274089498</v>
      </c>
      <c r="AC137" s="55">
        <f t="shared" si="53"/>
        <v>819711.67884177971</v>
      </c>
      <c r="AD137" s="56">
        <f t="shared" si="54"/>
        <v>819711.67884177971</v>
      </c>
      <c r="AE137" s="57" t="str">
        <f t="shared" si="55"/>
        <v>yes</v>
      </c>
      <c r="AF137" s="55">
        <f t="shared" si="56"/>
        <v>148365.2738991151</v>
      </c>
      <c r="AG137" s="56">
        <f t="shared" si="57"/>
        <v>148365.27389911524</v>
      </c>
      <c r="AH137" s="57" t="str">
        <f t="shared" si="58"/>
        <v>yes</v>
      </c>
      <c r="AL137" s="15"/>
      <c r="AQ137" s="15"/>
    </row>
    <row r="138" spans="1:43" s="47" customFormat="1" ht="12" x14ac:dyDescent="0.25">
      <c r="A138" s="51">
        <f t="shared" si="59"/>
        <v>124</v>
      </c>
      <c r="B138" s="44">
        <f t="shared" si="60"/>
        <v>50048382.229426235</v>
      </c>
      <c r="C138" s="44">
        <f t="shared" si="34"/>
        <v>807330.72455567901</v>
      </c>
      <c r="D138" s="44">
        <f t="shared" si="35"/>
        <v>175169.33780299182</v>
      </c>
      <c r="E138" s="52">
        <f t="shared" si="66"/>
        <v>0.15</v>
      </c>
      <c r="F138" s="52">
        <f t="shared" si="36"/>
        <v>1.3451947011868914E-2</v>
      </c>
      <c r="G138" s="44">
        <f t="shared" si="61"/>
        <v>311080.14150845376</v>
      </c>
      <c r="H138" s="44">
        <f t="shared" si="37"/>
        <v>135910.80370546193</v>
      </c>
      <c r="I138" s="44">
        <f t="shared" si="38"/>
        <v>49912471.425720774</v>
      </c>
      <c r="J138" s="44">
        <f t="shared" si="39"/>
        <v>671419.92085021711</v>
      </c>
      <c r="K138" s="44">
        <f t="shared" si="40"/>
        <v>29194.889633831972</v>
      </c>
      <c r="L138" s="44">
        <f t="shared" si="41"/>
        <v>953305.17272483895</v>
      </c>
      <c r="M138" s="44">
        <f t="shared" si="42"/>
        <v>49241051.504870556</v>
      </c>
      <c r="N138" s="53">
        <f t="shared" si="62"/>
        <v>0</v>
      </c>
      <c r="O138" s="41">
        <f t="shared" si="43"/>
        <v>0</v>
      </c>
      <c r="P138" s="41">
        <f t="shared" si="44"/>
        <v>0</v>
      </c>
      <c r="Q138" s="41">
        <f t="shared" si="45"/>
        <v>0</v>
      </c>
      <c r="R138" s="54">
        <f t="shared" si="46"/>
        <v>0</v>
      </c>
      <c r="S138" s="45">
        <f t="shared" si="64"/>
        <v>0</v>
      </c>
      <c r="T138" s="44">
        <f t="shared" si="47"/>
        <v>0</v>
      </c>
      <c r="U138" s="41">
        <f t="shared" si="67"/>
        <v>0</v>
      </c>
      <c r="V138" s="44">
        <f t="shared" si="49"/>
        <v>0</v>
      </c>
      <c r="W138" s="44">
        <f t="shared" si="63"/>
        <v>0</v>
      </c>
      <c r="X138" s="45">
        <f t="shared" si="65"/>
        <v>50048382.229426302</v>
      </c>
      <c r="Y138" s="44">
        <f t="shared" si="50"/>
        <v>807330.72455567901</v>
      </c>
      <c r="Z138" s="44">
        <f t="shared" si="51"/>
        <v>145974.44816916005</v>
      </c>
      <c r="AA138" s="46">
        <f t="shared" si="52"/>
        <v>953305.17272483907</v>
      </c>
      <c r="AC138" s="55">
        <f t="shared" si="53"/>
        <v>807330.72455567901</v>
      </c>
      <c r="AD138" s="56">
        <f t="shared" si="54"/>
        <v>807330.72455567901</v>
      </c>
      <c r="AE138" s="57" t="str">
        <f t="shared" si="55"/>
        <v>yes</v>
      </c>
      <c r="AF138" s="55">
        <f t="shared" si="56"/>
        <v>145974.44816915985</v>
      </c>
      <c r="AG138" s="56">
        <f t="shared" si="57"/>
        <v>145974.44816916005</v>
      </c>
      <c r="AH138" s="57" t="str">
        <f t="shared" si="58"/>
        <v>yes</v>
      </c>
      <c r="AL138" s="15"/>
      <c r="AQ138" s="15"/>
    </row>
    <row r="139" spans="1:43" s="47" customFormat="1" ht="12" x14ac:dyDescent="0.25">
      <c r="A139" s="51">
        <f t="shared" si="59"/>
        <v>125</v>
      </c>
      <c r="B139" s="44">
        <f t="shared" si="60"/>
        <v>49241051.504870556</v>
      </c>
      <c r="C139" s="44">
        <f t="shared" si="34"/>
        <v>795129.85925756604</v>
      </c>
      <c r="D139" s="44">
        <f t="shared" si="35"/>
        <v>172343.68026704696</v>
      </c>
      <c r="E139" s="52">
        <f t="shared" si="66"/>
        <v>0.15</v>
      </c>
      <c r="F139" s="52">
        <f t="shared" si="36"/>
        <v>1.3451947011868914E-2</v>
      </c>
      <c r="G139" s="44">
        <f t="shared" si="61"/>
        <v>306895.50792843744</v>
      </c>
      <c r="H139" s="44">
        <f t="shared" si="37"/>
        <v>134551.82766139047</v>
      </c>
      <c r="I139" s="44">
        <f t="shared" si="38"/>
        <v>49106499.677209169</v>
      </c>
      <c r="J139" s="44">
        <f t="shared" si="39"/>
        <v>660578.03159617563</v>
      </c>
      <c r="K139" s="44">
        <f t="shared" si="40"/>
        <v>28723.946711174493</v>
      </c>
      <c r="L139" s="44">
        <f t="shared" si="41"/>
        <v>938749.59281343862</v>
      </c>
      <c r="M139" s="44">
        <f t="shared" si="42"/>
        <v>48445921.645612992</v>
      </c>
      <c r="N139" s="53">
        <f t="shared" si="62"/>
        <v>0</v>
      </c>
      <c r="O139" s="41">
        <f t="shared" si="43"/>
        <v>0</v>
      </c>
      <c r="P139" s="41">
        <f t="shared" si="44"/>
        <v>0</v>
      </c>
      <c r="Q139" s="41">
        <f t="shared" si="45"/>
        <v>0</v>
      </c>
      <c r="R139" s="54">
        <f t="shared" si="46"/>
        <v>0</v>
      </c>
      <c r="S139" s="45">
        <f t="shared" si="64"/>
        <v>0</v>
      </c>
      <c r="T139" s="44">
        <f t="shared" si="47"/>
        <v>0</v>
      </c>
      <c r="U139" s="41">
        <f t="shared" si="67"/>
        <v>0</v>
      </c>
      <c r="V139" s="44">
        <f t="shared" si="49"/>
        <v>0</v>
      </c>
      <c r="W139" s="44">
        <f t="shared" si="63"/>
        <v>0</v>
      </c>
      <c r="X139" s="45">
        <f t="shared" si="65"/>
        <v>49241051.504870623</v>
      </c>
      <c r="Y139" s="44">
        <f t="shared" si="50"/>
        <v>795129.85925756604</v>
      </c>
      <c r="Z139" s="44">
        <f t="shared" si="51"/>
        <v>143619.73355587266</v>
      </c>
      <c r="AA139" s="46">
        <f t="shared" si="52"/>
        <v>938749.59281343874</v>
      </c>
      <c r="AC139" s="55">
        <f t="shared" si="53"/>
        <v>795129.85925756604</v>
      </c>
      <c r="AD139" s="56">
        <f t="shared" si="54"/>
        <v>795129.85925756604</v>
      </c>
      <c r="AE139" s="57" t="str">
        <f t="shared" si="55"/>
        <v>yes</v>
      </c>
      <c r="AF139" s="55">
        <f t="shared" si="56"/>
        <v>143619.73355587246</v>
      </c>
      <c r="AG139" s="56">
        <f t="shared" si="57"/>
        <v>143619.73355587266</v>
      </c>
      <c r="AH139" s="57" t="str">
        <f t="shared" si="58"/>
        <v>yes</v>
      </c>
      <c r="AL139" s="15"/>
      <c r="AQ139" s="15"/>
    </row>
    <row r="140" spans="1:43" s="47" customFormat="1" ht="12" x14ac:dyDescent="0.25">
      <c r="A140" s="51">
        <f t="shared" si="59"/>
        <v>126</v>
      </c>
      <c r="B140" s="44">
        <f t="shared" si="60"/>
        <v>48445921.645612992</v>
      </c>
      <c r="C140" s="44">
        <f t="shared" si="34"/>
        <v>783106.52500259795</v>
      </c>
      <c r="D140" s="44">
        <f t="shared" si="35"/>
        <v>169560.72575964549</v>
      </c>
      <c r="E140" s="52">
        <f t="shared" si="66"/>
        <v>0.15</v>
      </c>
      <c r="F140" s="52">
        <f t="shared" si="36"/>
        <v>1.3451947011868914E-2</v>
      </c>
      <c r="G140" s="44">
        <f t="shared" si="61"/>
        <v>302767.16581760347</v>
      </c>
      <c r="H140" s="44">
        <f t="shared" si="37"/>
        <v>133206.44005795798</v>
      </c>
      <c r="I140" s="44">
        <f t="shared" si="38"/>
        <v>48312715.205555037</v>
      </c>
      <c r="J140" s="44">
        <f t="shared" si="39"/>
        <v>649900.08494463994</v>
      </c>
      <c r="K140" s="44">
        <f t="shared" si="40"/>
        <v>28260.120959940916</v>
      </c>
      <c r="L140" s="44">
        <f t="shared" si="41"/>
        <v>924407.12980230246</v>
      </c>
      <c r="M140" s="44">
        <f t="shared" si="42"/>
        <v>47662815.120610394</v>
      </c>
      <c r="N140" s="53">
        <f t="shared" si="62"/>
        <v>0</v>
      </c>
      <c r="O140" s="41">
        <f t="shared" si="43"/>
        <v>0</v>
      </c>
      <c r="P140" s="41">
        <f t="shared" si="44"/>
        <v>0</v>
      </c>
      <c r="Q140" s="41">
        <f t="shared" si="45"/>
        <v>0</v>
      </c>
      <c r="R140" s="54">
        <f t="shared" si="46"/>
        <v>0</v>
      </c>
      <c r="S140" s="45">
        <f t="shared" si="64"/>
        <v>0</v>
      </c>
      <c r="T140" s="44">
        <f t="shared" si="47"/>
        <v>0</v>
      </c>
      <c r="U140" s="41">
        <f t="shared" si="67"/>
        <v>0</v>
      </c>
      <c r="V140" s="44">
        <f t="shared" si="49"/>
        <v>0</v>
      </c>
      <c r="W140" s="44">
        <f t="shared" si="63"/>
        <v>0</v>
      </c>
      <c r="X140" s="45">
        <f t="shared" si="65"/>
        <v>48445921.645613059</v>
      </c>
      <c r="Y140" s="44">
        <f t="shared" si="50"/>
        <v>783106.52500259795</v>
      </c>
      <c r="Z140" s="44">
        <f t="shared" si="51"/>
        <v>141300.60479970477</v>
      </c>
      <c r="AA140" s="46">
        <f t="shared" si="52"/>
        <v>924407.12980230269</v>
      </c>
      <c r="AC140" s="55">
        <f t="shared" si="53"/>
        <v>783106.52500259795</v>
      </c>
      <c r="AD140" s="56">
        <f t="shared" si="54"/>
        <v>783106.52500259795</v>
      </c>
      <c r="AE140" s="57" t="str">
        <f t="shared" si="55"/>
        <v>yes</v>
      </c>
      <c r="AF140" s="55">
        <f t="shared" si="56"/>
        <v>141300.60479970457</v>
      </c>
      <c r="AG140" s="56">
        <f t="shared" si="57"/>
        <v>141300.60479970477</v>
      </c>
      <c r="AH140" s="57" t="str">
        <f t="shared" si="58"/>
        <v>yes</v>
      </c>
      <c r="AL140" s="15"/>
      <c r="AQ140" s="15"/>
    </row>
    <row r="141" spans="1:43" s="47" customFormat="1" ht="12" x14ac:dyDescent="0.25">
      <c r="A141" s="51">
        <f t="shared" si="59"/>
        <v>127</v>
      </c>
      <c r="B141" s="44">
        <f t="shared" si="60"/>
        <v>47662815.120610394</v>
      </c>
      <c r="C141" s="44">
        <f t="shared" si="34"/>
        <v>771258.19960911165</v>
      </c>
      <c r="D141" s="44">
        <f t="shared" si="35"/>
        <v>166819.8529221364</v>
      </c>
      <c r="E141" s="52">
        <f t="shared" si="66"/>
        <v>0.15</v>
      </c>
      <c r="F141" s="52">
        <f t="shared" si="36"/>
        <v>1.3451947011868914E-2</v>
      </c>
      <c r="G141" s="44">
        <f t="shared" si="61"/>
        <v>298694.35794609133</v>
      </c>
      <c r="H141" s="44">
        <f t="shared" si="37"/>
        <v>131874.50502395493</v>
      </c>
      <c r="I141" s="44">
        <f t="shared" si="38"/>
        <v>47530940.615586437</v>
      </c>
      <c r="J141" s="44">
        <f t="shared" si="39"/>
        <v>639383.69458515674</v>
      </c>
      <c r="K141" s="44">
        <f t="shared" si="40"/>
        <v>27803.308820356062</v>
      </c>
      <c r="L141" s="44">
        <f t="shared" si="41"/>
        <v>910274.74371089204</v>
      </c>
      <c r="M141" s="44">
        <f t="shared" si="42"/>
        <v>46891556.921001278</v>
      </c>
      <c r="N141" s="53">
        <f t="shared" si="62"/>
        <v>0</v>
      </c>
      <c r="O141" s="41">
        <f t="shared" si="43"/>
        <v>0</v>
      </c>
      <c r="P141" s="41">
        <f t="shared" si="44"/>
        <v>0</v>
      </c>
      <c r="Q141" s="41">
        <f t="shared" si="45"/>
        <v>0</v>
      </c>
      <c r="R141" s="54">
        <f t="shared" si="46"/>
        <v>0</v>
      </c>
      <c r="S141" s="45">
        <f t="shared" si="64"/>
        <v>0</v>
      </c>
      <c r="T141" s="44">
        <f t="shared" si="47"/>
        <v>0</v>
      </c>
      <c r="U141" s="41">
        <f t="shared" si="67"/>
        <v>0</v>
      </c>
      <c r="V141" s="44">
        <f t="shared" si="49"/>
        <v>0</v>
      </c>
      <c r="W141" s="44">
        <f t="shared" si="63"/>
        <v>0</v>
      </c>
      <c r="X141" s="45">
        <f t="shared" si="65"/>
        <v>47662815.120610461</v>
      </c>
      <c r="Y141" s="44">
        <f t="shared" si="50"/>
        <v>771258.19960911165</v>
      </c>
      <c r="Z141" s="44">
        <f t="shared" si="51"/>
        <v>139016.54410178054</v>
      </c>
      <c r="AA141" s="46">
        <f t="shared" si="52"/>
        <v>910274.74371089216</v>
      </c>
      <c r="AC141" s="55">
        <f t="shared" si="53"/>
        <v>771258.19960911165</v>
      </c>
      <c r="AD141" s="56">
        <f t="shared" si="54"/>
        <v>771258.19960911165</v>
      </c>
      <c r="AE141" s="57" t="str">
        <f t="shared" si="55"/>
        <v>yes</v>
      </c>
      <c r="AF141" s="55">
        <f t="shared" si="56"/>
        <v>139016.54410178034</v>
      </c>
      <c r="AG141" s="56">
        <f t="shared" si="57"/>
        <v>139016.54410178054</v>
      </c>
      <c r="AH141" s="57" t="str">
        <f t="shared" si="58"/>
        <v>yes</v>
      </c>
      <c r="AL141" s="15"/>
      <c r="AQ141" s="15"/>
    </row>
    <row r="142" spans="1:43" s="47" customFormat="1" ht="12" x14ac:dyDescent="0.25">
      <c r="A142" s="51">
        <f t="shared" si="59"/>
        <v>128</v>
      </c>
      <c r="B142" s="44">
        <f t="shared" si="60"/>
        <v>46891556.921001278</v>
      </c>
      <c r="C142" s="44">
        <f t="shared" si="34"/>
        <v>759582.39616400376</v>
      </c>
      <c r="D142" s="44">
        <f t="shared" si="35"/>
        <v>164120.44922350449</v>
      </c>
      <c r="E142" s="52">
        <f t="shared" si="66"/>
        <v>0.15</v>
      </c>
      <c r="F142" s="52">
        <f t="shared" si="36"/>
        <v>1.3451947011868914E-2</v>
      </c>
      <c r="G142" s="44">
        <f t="shared" si="61"/>
        <v>294676.33727025631</v>
      </c>
      <c r="H142" s="44">
        <f t="shared" si="37"/>
        <v>130555.88804675182</v>
      </c>
      <c r="I142" s="44">
        <f t="shared" si="38"/>
        <v>46761001.032954529</v>
      </c>
      <c r="J142" s="44">
        <f t="shared" si="39"/>
        <v>629026.50811725191</v>
      </c>
      <c r="K142" s="44">
        <f t="shared" si="40"/>
        <v>27353.408203917414</v>
      </c>
      <c r="L142" s="44">
        <f t="shared" si="41"/>
        <v>896349.43718359072</v>
      </c>
      <c r="M142" s="44">
        <f t="shared" si="42"/>
        <v>46131974.524837278</v>
      </c>
      <c r="N142" s="53">
        <f t="shared" si="62"/>
        <v>0</v>
      </c>
      <c r="O142" s="41">
        <f t="shared" si="43"/>
        <v>0</v>
      </c>
      <c r="P142" s="41">
        <f t="shared" si="44"/>
        <v>0</v>
      </c>
      <c r="Q142" s="41">
        <f t="shared" si="45"/>
        <v>0</v>
      </c>
      <c r="R142" s="54">
        <f t="shared" si="46"/>
        <v>0</v>
      </c>
      <c r="S142" s="45">
        <f t="shared" si="64"/>
        <v>0</v>
      </c>
      <c r="T142" s="44">
        <f t="shared" si="47"/>
        <v>0</v>
      </c>
      <c r="U142" s="41">
        <f t="shared" si="67"/>
        <v>0</v>
      </c>
      <c r="V142" s="44">
        <f t="shared" si="49"/>
        <v>0</v>
      </c>
      <c r="W142" s="44">
        <f t="shared" si="63"/>
        <v>0</v>
      </c>
      <c r="X142" s="45">
        <f t="shared" si="65"/>
        <v>46891556.921001352</v>
      </c>
      <c r="Y142" s="44">
        <f t="shared" si="50"/>
        <v>759582.39616400376</v>
      </c>
      <c r="Z142" s="44">
        <f t="shared" si="51"/>
        <v>136767.04101958728</v>
      </c>
      <c r="AA142" s="46">
        <f t="shared" si="52"/>
        <v>896349.43718359107</v>
      </c>
      <c r="AC142" s="55">
        <f t="shared" si="53"/>
        <v>759582.39616400376</v>
      </c>
      <c r="AD142" s="56">
        <f t="shared" si="54"/>
        <v>759582.39616400376</v>
      </c>
      <c r="AE142" s="57" t="str">
        <f t="shared" si="55"/>
        <v>yes</v>
      </c>
      <c r="AF142" s="55">
        <f t="shared" si="56"/>
        <v>136767.04101958708</v>
      </c>
      <c r="AG142" s="56">
        <f t="shared" si="57"/>
        <v>136767.04101958728</v>
      </c>
      <c r="AH142" s="57" t="str">
        <f t="shared" si="58"/>
        <v>yes</v>
      </c>
      <c r="AL142" s="15"/>
      <c r="AQ142" s="15"/>
    </row>
    <row r="143" spans="1:43" s="47" customFormat="1" ht="12" x14ac:dyDescent="0.25">
      <c r="A143" s="51">
        <f t="shared" si="59"/>
        <v>129</v>
      </c>
      <c r="B143" s="44">
        <f t="shared" si="60"/>
        <v>46131974.524837278</v>
      </c>
      <c r="C143" s="44">
        <f t="shared" ref="C143:C206" si="68">H143+J143</f>
        <v>748076.66253489582</v>
      </c>
      <c r="D143" s="44">
        <f t="shared" ref="D143:D206" si="69">B143*$B$4/12</f>
        <v>161461.91083693047</v>
      </c>
      <c r="E143" s="52">
        <f t="shared" si="66"/>
        <v>0.15</v>
      </c>
      <c r="F143" s="52">
        <f t="shared" ref="F143:F206" si="70">(1-(1-E143)^(1/12))</f>
        <v>1.3451947011868914E-2</v>
      </c>
      <c r="G143" s="44">
        <f t="shared" si="61"/>
        <v>290712.36679564515</v>
      </c>
      <c r="H143" s="44">
        <f t="shared" ref="H143:H206" si="71">G143-B143*$B$4/12</f>
        <v>129250.45595871468</v>
      </c>
      <c r="I143" s="44">
        <f t="shared" ref="I143:I206" si="72">B143-H143</f>
        <v>46002724.068878561</v>
      </c>
      <c r="J143" s="44">
        <f t="shared" ref="J143:J206" si="73">I143*F143</f>
        <v>618826.20657618111</v>
      </c>
      <c r="K143" s="44">
        <f t="shared" ref="K143:K206" si="74">$B$8*B143/12</f>
        <v>26910.318472821746</v>
      </c>
      <c r="L143" s="44">
        <f t="shared" ref="L143:L206" si="75">D143+H143+J143-K143</f>
        <v>882628.25489900447</v>
      </c>
      <c r="M143" s="44">
        <f t="shared" ref="M143:M206" si="76">B143-H143-J143</f>
        <v>45383897.862302378</v>
      </c>
      <c r="N143" s="53">
        <f t="shared" si="62"/>
        <v>0</v>
      </c>
      <c r="O143" s="41">
        <f t="shared" ref="O143:O206" si="77">MIN(N143,H143+J143)</f>
        <v>0</v>
      </c>
      <c r="P143" s="41">
        <f t="shared" ref="P143:P206" si="78">MIN(X143*$F$5/12,N143-O143)</f>
        <v>0</v>
      </c>
      <c r="Q143" s="41">
        <f t="shared" ref="Q143:Q206" si="79">N143*$F$3/12</f>
        <v>0</v>
      </c>
      <c r="R143" s="54">
        <f t="shared" ref="R143:R206" si="80">SUM(O143:Q143)</f>
        <v>0</v>
      </c>
      <c r="S143" s="45">
        <f t="shared" si="64"/>
        <v>0</v>
      </c>
      <c r="T143" s="44">
        <f t="shared" ref="T143:T206" si="81">MIN(H143+J143-O143,S143)</f>
        <v>0</v>
      </c>
      <c r="U143" s="41">
        <f t="shared" si="67"/>
        <v>0</v>
      </c>
      <c r="V143" s="44">
        <f t="shared" ref="V143:V206" si="82">S143*$F$4/12</f>
        <v>0</v>
      </c>
      <c r="W143" s="44">
        <f t="shared" si="63"/>
        <v>0</v>
      </c>
      <c r="X143" s="45">
        <f t="shared" si="65"/>
        <v>46131974.524837345</v>
      </c>
      <c r="Y143" s="44">
        <f t="shared" ref="Y143:Y161" si="83">IF(S143-T143&gt;0,-P143-U143,H143+J143-T143)</f>
        <v>748076.66253489582</v>
      </c>
      <c r="Z143" s="44">
        <f t="shared" ref="Z143:Z206" si="84">X143*$F$5/12</f>
        <v>134551.59236410892</v>
      </c>
      <c r="AA143" s="46">
        <f t="shared" ref="AA143:AA206" si="85">Y143+Z143</f>
        <v>882628.25489900471</v>
      </c>
      <c r="AC143" s="55">
        <f t="shared" ref="AC143:AC206" si="86">C143</f>
        <v>748076.66253489582</v>
      </c>
      <c r="AD143" s="56">
        <f t="shared" ref="AD143:AD206" si="87">Y143+U143+T143+O143+P143</f>
        <v>748076.66253489582</v>
      </c>
      <c r="AE143" s="57" t="str">
        <f t="shared" ref="AE143:AE206" si="88">IF(ABS(AD143-AC143)&lt;1,"yes","no")</f>
        <v>yes</v>
      </c>
      <c r="AF143" s="55">
        <f t="shared" ref="AF143:AF206" si="89">D143-K143</f>
        <v>134551.59236410871</v>
      </c>
      <c r="AG143" s="56">
        <f t="shared" ref="AG143:AG206" si="90">Z143+V143+Q143</f>
        <v>134551.59236410892</v>
      </c>
      <c r="AH143" s="57" t="str">
        <f t="shared" ref="AH143:AH206" si="91">IF(ABS(AG143-AF143)&lt;1,"yes","no")</f>
        <v>yes</v>
      </c>
      <c r="AL143" s="15"/>
      <c r="AQ143" s="15"/>
    </row>
    <row r="144" spans="1:43" s="47" customFormat="1" ht="12" x14ac:dyDescent="0.25">
      <c r="A144" s="51">
        <f t="shared" ref="A144:A207" si="92">A143+1</f>
        <v>130</v>
      </c>
      <c r="B144" s="44">
        <f t="shared" ref="B144:B207" si="93">M143</f>
        <v>45383897.862302378</v>
      </c>
      <c r="C144" s="44">
        <f t="shared" si="68"/>
        <v>736738.58088900032</v>
      </c>
      <c r="D144" s="44">
        <f t="shared" si="69"/>
        <v>158843.64251805833</v>
      </c>
      <c r="E144" s="52">
        <f t="shared" si="66"/>
        <v>0.15</v>
      </c>
      <c r="F144" s="52">
        <f t="shared" si="70"/>
        <v>1.3451947011868914E-2</v>
      </c>
      <c r="G144" s="44">
        <f t="shared" ref="G144:G207" si="94">-PMT($B$4/12,$B$6-A143,B144,0)</f>
        <v>286801.71944181516</v>
      </c>
      <c r="H144" s="44">
        <f t="shared" si="71"/>
        <v>127958.07692375683</v>
      </c>
      <c r="I144" s="44">
        <f t="shared" si="72"/>
        <v>45255939.78537862</v>
      </c>
      <c r="J144" s="44">
        <f t="shared" si="73"/>
        <v>608780.50396524346</v>
      </c>
      <c r="K144" s="44">
        <f t="shared" si="74"/>
        <v>26473.94041967639</v>
      </c>
      <c r="L144" s="44">
        <f t="shared" si="75"/>
        <v>869108.28298738226</v>
      </c>
      <c r="M144" s="44">
        <f t="shared" si="76"/>
        <v>44647159.281413376</v>
      </c>
      <c r="N144" s="53">
        <f t="shared" ref="N144:N207" si="95">N143-O143-P143</f>
        <v>0</v>
      </c>
      <c r="O144" s="41">
        <f t="shared" si="77"/>
        <v>0</v>
      </c>
      <c r="P144" s="41">
        <f t="shared" si="78"/>
        <v>0</v>
      </c>
      <c r="Q144" s="41">
        <f t="shared" si="79"/>
        <v>0</v>
      </c>
      <c r="R144" s="54">
        <f t="shared" si="80"/>
        <v>0</v>
      </c>
      <c r="S144" s="45">
        <f t="shared" si="64"/>
        <v>0</v>
      </c>
      <c r="T144" s="44">
        <f t="shared" si="81"/>
        <v>0</v>
      </c>
      <c r="U144" s="41">
        <f t="shared" si="67"/>
        <v>0</v>
      </c>
      <c r="V144" s="44">
        <f t="shared" si="82"/>
        <v>0</v>
      </c>
      <c r="W144" s="44">
        <f t="shared" ref="W144:W207" si="96">SUM(T144:V144)</f>
        <v>0</v>
      </c>
      <c r="X144" s="45">
        <f t="shared" si="65"/>
        <v>45383897.862302452</v>
      </c>
      <c r="Y144" s="44">
        <f t="shared" si="83"/>
        <v>736738.58088900032</v>
      </c>
      <c r="Z144" s="44">
        <f t="shared" si="84"/>
        <v>132369.70209838217</v>
      </c>
      <c r="AA144" s="46">
        <f t="shared" si="85"/>
        <v>869108.2829873825</v>
      </c>
      <c r="AC144" s="55">
        <f t="shared" si="86"/>
        <v>736738.58088900032</v>
      </c>
      <c r="AD144" s="56">
        <f t="shared" si="87"/>
        <v>736738.58088900032</v>
      </c>
      <c r="AE144" s="57" t="str">
        <f t="shared" si="88"/>
        <v>yes</v>
      </c>
      <c r="AF144" s="55">
        <f t="shared" si="89"/>
        <v>132369.70209838194</v>
      </c>
      <c r="AG144" s="56">
        <f t="shared" si="90"/>
        <v>132369.70209838217</v>
      </c>
      <c r="AH144" s="57" t="str">
        <f t="shared" si="91"/>
        <v>yes</v>
      </c>
      <c r="AL144" s="15"/>
      <c r="AQ144" s="15"/>
    </row>
    <row r="145" spans="1:43" s="47" customFormat="1" ht="12" x14ac:dyDescent="0.25">
      <c r="A145" s="51">
        <f t="shared" si="92"/>
        <v>131</v>
      </c>
      <c r="B145" s="44">
        <f t="shared" si="93"/>
        <v>44647159.281413376</v>
      </c>
      <c r="C145" s="44">
        <f t="shared" si="68"/>
        <v>725565.76721858769</v>
      </c>
      <c r="D145" s="44">
        <f t="shared" si="69"/>
        <v>156265.05748494682</v>
      </c>
      <c r="E145" s="52">
        <f t="shared" si="66"/>
        <v>0.15</v>
      </c>
      <c r="F145" s="52">
        <f t="shared" si="70"/>
        <v>1.3451947011868914E-2</v>
      </c>
      <c r="G145" s="44">
        <f t="shared" si="94"/>
        <v>282943.67790897097</v>
      </c>
      <c r="H145" s="44">
        <f t="shared" si="71"/>
        <v>126678.62042402415</v>
      </c>
      <c r="I145" s="44">
        <f t="shared" si="72"/>
        <v>44520480.660989352</v>
      </c>
      <c r="J145" s="44">
        <f t="shared" si="73"/>
        <v>598887.14679456351</v>
      </c>
      <c r="K145" s="44">
        <f t="shared" si="74"/>
        <v>26044.176247491137</v>
      </c>
      <c r="L145" s="44">
        <f t="shared" si="75"/>
        <v>855786.64845604333</v>
      </c>
      <c r="M145" s="44">
        <f t="shared" si="76"/>
        <v>43921593.514194787</v>
      </c>
      <c r="N145" s="53">
        <f t="shared" si="95"/>
        <v>0</v>
      </c>
      <c r="O145" s="41">
        <f t="shared" si="77"/>
        <v>0</v>
      </c>
      <c r="P145" s="41">
        <f t="shared" si="78"/>
        <v>0</v>
      </c>
      <c r="Q145" s="41">
        <f t="shared" si="79"/>
        <v>0</v>
      </c>
      <c r="R145" s="54">
        <f t="shared" si="80"/>
        <v>0</v>
      </c>
      <c r="S145" s="45">
        <f t="shared" ref="S145:S208" si="97">S144-T144-U144</f>
        <v>0</v>
      </c>
      <c r="T145" s="44">
        <f t="shared" si="81"/>
        <v>0</v>
      </c>
      <c r="U145" s="41">
        <f t="shared" si="67"/>
        <v>0</v>
      </c>
      <c r="V145" s="44">
        <f t="shared" si="82"/>
        <v>0</v>
      </c>
      <c r="W145" s="44">
        <f t="shared" si="96"/>
        <v>0</v>
      </c>
      <c r="X145" s="45">
        <f t="shared" ref="X145:X208" si="98">X144-Y144</f>
        <v>44647159.281413451</v>
      </c>
      <c r="Y145" s="44">
        <f t="shared" si="83"/>
        <v>725565.76721858769</v>
      </c>
      <c r="Z145" s="44">
        <f t="shared" si="84"/>
        <v>130220.88123745592</v>
      </c>
      <c r="AA145" s="46">
        <f t="shared" si="85"/>
        <v>855786.64845604356</v>
      </c>
      <c r="AC145" s="55">
        <f t="shared" si="86"/>
        <v>725565.76721858769</v>
      </c>
      <c r="AD145" s="56">
        <f t="shared" si="87"/>
        <v>725565.76721858769</v>
      </c>
      <c r="AE145" s="57" t="str">
        <f t="shared" si="88"/>
        <v>yes</v>
      </c>
      <c r="AF145" s="55">
        <f t="shared" si="89"/>
        <v>130220.88123745569</v>
      </c>
      <c r="AG145" s="56">
        <f t="shared" si="90"/>
        <v>130220.88123745592</v>
      </c>
      <c r="AH145" s="57" t="str">
        <f t="shared" si="91"/>
        <v>yes</v>
      </c>
      <c r="AL145" s="15"/>
      <c r="AQ145" s="15"/>
    </row>
    <row r="146" spans="1:43" s="47" customFormat="1" ht="12" x14ac:dyDescent="0.25">
      <c r="A146" s="51">
        <f t="shared" si="92"/>
        <v>132</v>
      </c>
      <c r="B146" s="44">
        <f t="shared" si="93"/>
        <v>43921593.514194787</v>
      </c>
      <c r="C146" s="44">
        <f t="shared" si="68"/>
        <v>714555.87087297055</v>
      </c>
      <c r="D146" s="44">
        <f t="shared" si="69"/>
        <v>153725.57729968175</v>
      </c>
      <c r="E146" s="52">
        <f t="shared" si="66"/>
        <v>0.15</v>
      </c>
      <c r="F146" s="52">
        <f t="shared" si="70"/>
        <v>1.3451947011868914E-2</v>
      </c>
      <c r="G146" s="44">
        <f t="shared" si="94"/>
        <v>279137.53454639623</v>
      </c>
      <c r="H146" s="44">
        <f t="shared" si="71"/>
        <v>125411.95724671448</v>
      </c>
      <c r="I146" s="44">
        <f t="shared" si="72"/>
        <v>43796181.556948073</v>
      </c>
      <c r="J146" s="44">
        <f t="shared" si="73"/>
        <v>589143.91362625605</v>
      </c>
      <c r="K146" s="44">
        <f t="shared" si="74"/>
        <v>25620.929549946959</v>
      </c>
      <c r="L146" s="44">
        <f t="shared" si="75"/>
        <v>842660.51862270536</v>
      </c>
      <c r="M146" s="44">
        <f t="shared" si="76"/>
        <v>43207037.64332182</v>
      </c>
      <c r="N146" s="53">
        <f t="shared" si="95"/>
        <v>0</v>
      </c>
      <c r="O146" s="41">
        <f t="shared" si="77"/>
        <v>0</v>
      </c>
      <c r="P146" s="41">
        <f t="shared" si="78"/>
        <v>0</v>
      </c>
      <c r="Q146" s="41">
        <f t="shared" si="79"/>
        <v>0</v>
      </c>
      <c r="R146" s="54">
        <f t="shared" si="80"/>
        <v>0</v>
      </c>
      <c r="S146" s="45">
        <f t="shared" si="97"/>
        <v>0</v>
      </c>
      <c r="T146" s="44">
        <f t="shared" si="81"/>
        <v>0</v>
      </c>
      <c r="U146" s="41">
        <f t="shared" si="67"/>
        <v>0</v>
      </c>
      <c r="V146" s="44">
        <f t="shared" si="82"/>
        <v>0</v>
      </c>
      <c r="W146" s="44">
        <f t="shared" si="96"/>
        <v>0</v>
      </c>
      <c r="X146" s="45">
        <f t="shared" si="98"/>
        <v>43921593.514194861</v>
      </c>
      <c r="Y146" s="44">
        <f t="shared" si="83"/>
        <v>714555.87087297055</v>
      </c>
      <c r="Z146" s="44">
        <f t="shared" si="84"/>
        <v>128104.64774973503</v>
      </c>
      <c r="AA146" s="46">
        <f t="shared" si="85"/>
        <v>842660.5186227056</v>
      </c>
      <c r="AC146" s="55">
        <f t="shared" si="86"/>
        <v>714555.87087297055</v>
      </c>
      <c r="AD146" s="56">
        <f t="shared" si="87"/>
        <v>714555.87087297055</v>
      </c>
      <c r="AE146" s="57" t="str">
        <f t="shared" si="88"/>
        <v>yes</v>
      </c>
      <c r="AF146" s="55">
        <f t="shared" si="89"/>
        <v>128104.6477497348</v>
      </c>
      <c r="AG146" s="56">
        <f t="shared" si="90"/>
        <v>128104.64774973503</v>
      </c>
      <c r="AH146" s="57" t="str">
        <f t="shared" si="91"/>
        <v>yes</v>
      </c>
      <c r="AL146" s="15"/>
      <c r="AQ146" s="15"/>
    </row>
    <row r="147" spans="1:43" s="47" customFormat="1" ht="12" x14ac:dyDescent="0.25">
      <c r="A147" s="51">
        <f t="shared" si="92"/>
        <v>133</v>
      </c>
      <c r="B147" s="44">
        <f t="shared" si="93"/>
        <v>43207037.64332182</v>
      </c>
      <c r="C147" s="44">
        <f t="shared" si="68"/>
        <v>703706.57409691263</v>
      </c>
      <c r="D147" s="44">
        <f t="shared" si="69"/>
        <v>151224.63175162638</v>
      </c>
      <c r="E147" s="52">
        <f t="shared" si="66"/>
        <v>0.15</v>
      </c>
      <c r="F147" s="52">
        <f t="shared" si="70"/>
        <v>1.3451947011868914E-2</v>
      </c>
      <c r="G147" s="44">
        <f t="shared" si="94"/>
        <v>275382.59122265433</v>
      </c>
      <c r="H147" s="44">
        <f t="shared" si="71"/>
        <v>124157.95947102795</v>
      </c>
      <c r="I147" s="44">
        <f t="shared" si="72"/>
        <v>43082879.683850795</v>
      </c>
      <c r="J147" s="44">
        <f t="shared" si="73"/>
        <v>579548.61462588469</v>
      </c>
      <c r="K147" s="44">
        <f t="shared" si="74"/>
        <v>25204.105291937729</v>
      </c>
      <c r="L147" s="44">
        <f t="shared" si="75"/>
        <v>829727.1005566013</v>
      </c>
      <c r="M147" s="44">
        <f t="shared" si="76"/>
        <v>42503331.069224909</v>
      </c>
      <c r="N147" s="53">
        <f t="shared" si="95"/>
        <v>0</v>
      </c>
      <c r="O147" s="41">
        <f t="shared" si="77"/>
        <v>0</v>
      </c>
      <c r="P147" s="41">
        <f t="shared" si="78"/>
        <v>0</v>
      </c>
      <c r="Q147" s="41">
        <f t="shared" si="79"/>
        <v>0</v>
      </c>
      <c r="R147" s="54">
        <f t="shared" si="80"/>
        <v>0</v>
      </c>
      <c r="S147" s="45">
        <f t="shared" si="97"/>
        <v>0</v>
      </c>
      <c r="T147" s="44">
        <f t="shared" si="81"/>
        <v>0</v>
      </c>
      <c r="U147" s="41">
        <f t="shared" si="67"/>
        <v>0</v>
      </c>
      <c r="V147" s="44">
        <f t="shared" si="82"/>
        <v>0</v>
      </c>
      <c r="W147" s="44">
        <f t="shared" si="96"/>
        <v>0</v>
      </c>
      <c r="X147" s="45">
        <f t="shared" si="98"/>
        <v>43207037.643321894</v>
      </c>
      <c r="Y147" s="44">
        <f t="shared" si="83"/>
        <v>703706.57409691263</v>
      </c>
      <c r="Z147" s="44">
        <f t="shared" si="84"/>
        <v>126020.52645968886</v>
      </c>
      <c r="AA147" s="46">
        <f t="shared" si="85"/>
        <v>829727.10055660154</v>
      </c>
      <c r="AC147" s="55">
        <f t="shared" si="86"/>
        <v>703706.57409691263</v>
      </c>
      <c r="AD147" s="56">
        <f t="shared" si="87"/>
        <v>703706.57409691263</v>
      </c>
      <c r="AE147" s="57" t="str">
        <f t="shared" si="88"/>
        <v>yes</v>
      </c>
      <c r="AF147" s="55">
        <f t="shared" si="89"/>
        <v>126020.52645968866</v>
      </c>
      <c r="AG147" s="56">
        <f t="shared" si="90"/>
        <v>126020.52645968886</v>
      </c>
      <c r="AH147" s="57" t="str">
        <f t="shared" si="91"/>
        <v>yes</v>
      </c>
      <c r="AL147" s="15"/>
      <c r="AQ147" s="15"/>
    </row>
    <row r="148" spans="1:43" s="47" customFormat="1" ht="12" x14ac:dyDescent="0.25">
      <c r="A148" s="51">
        <f t="shared" si="92"/>
        <v>134</v>
      </c>
      <c r="B148" s="44">
        <f t="shared" si="93"/>
        <v>42503331.069224909</v>
      </c>
      <c r="C148" s="44">
        <f t="shared" si="68"/>
        <v>693015.59157537576</v>
      </c>
      <c r="D148" s="44">
        <f t="shared" si="69"/>
        <v>148761.6587422872</v>
      </c>
      <c r="E148" s="52">
        <f t="shared" si="66"/>
        <v>0.15</v>
      </c>
      <c r="F148" s="52">
        <f t="shared" si="70"/>
        <v>1.3451947011868914E-2</v>
      </c>
      <c r="G148" s="44">
        <f t="shared" si="94"/>
        <v>271678.15919753606</v>
      </c>
      <c r="H148" s="44">
        <f t="shared" si="71"/>
        <v>122916.50045524887</v>
      </c>
      <c r="I148" s="44">
        <f t="shared" si="72"/>
        <v>42380414.568769664</v>
      </c>
      <c r="J148" s="44">
        <f t="shared" si="73"/>
        <v>570099.09112012689</v>
      </c>
      <c r="K148" s="44">
        <f t="shared" si="74"/>
        <v>24793.609790381201</v>
      </c>
      <c r="L148" s="44">
        <f t="shared" si="75"/>
        <v>816983.64052728179</v>
      </c>
      <c r="M148" s="44">
        <f t="shared" si="76"/>
        <v>41810315.47764954</v>
      </c>
      <c r="N148" s="53">
        <f t="shared" si="95"/>
        <v>0</v>
      </c>
      <c r="O148" s="41">
        <f t="shared" si="77"/>
        <v>0</v>
      </c>
      <c r="P148" s="41">
        <f t="shared" si="78"/>
        <v>0</v>
      </c>
      <c r="Q148" s="41">
        <f t="shared" si="79"/>
        <v>0</v>
      </c>
      <c r="R148" s="54">
        <f t="shared" si="80"/>
        <v>0</v>
      </c>
      <c r="S148" s="45">
        <f t="shared" si="97"/>
        <v>0</v>
      </c>
      <c r="T148" s="44">
        <f t="shared" si="81"/>
        <v>0</v>
      </c>
      <c r="U148" s="41">
        <f t="shared" si="67"/>
        <v>0</v>
      </c>
      <c r="V148" s="44">
        <f t="shared" si="82"/>
        <v>0</v>
      </c>
      <c r="W148" s="44">
        <f t="shared" si="96"/>
        <v>0</v>
      </c>
      <c r="X148" s="45">
        <f t="shared" si="98"/>
        <v>42503331.069224983</v>
      </c>
      <c r="Y148" s="44">
        <f t="shared" si="83"/>
        <v>693015.59157537576</v>
      </c>
      <c r="Z148" s="44">
        <f t="shared" si="84"/>
        <v>123968.04895190621</v>
      </c>
      <c r="AA148" s="46">
        <f t="shared" si="85"/>
        <v>816983.64052728191</v>
      </c>
      <c r="AC148" s="55">
        <f t="shared" si="86"/>
        <v>693015.59157537576</v>
      </c>
      <c r="AD148" s="56">
        <f t="shared" si="87"/>
        <v>693015.59157537576</v>
      </c>
      <c r="AE148" s="57" t="str">
        <f t="shared" si="88"/>
        <v>yes</v>
      </c>
      <c r="AF148" s="55">
        <f t="shared" si="89"/>
        <v>123968.04895190599</v>
      </c>
      <c r="AG148" s="56">
        <f t="shared" si="90"/>
        <v>123968.04895190621</v>
      </c>
      <c r="AH148" s="57" t="str">
        <f t="shared" si="91"/>
        <v>yes</v>
      </c>
      <c r="AL148" s="15"/>
      <c r="AQ148" s="15"/>
    </row>
    <row r="149" spans="1:43" s="47" customFormat="1" ht="12" x14ac:dyDescent="0.25">
      <c r="A149" s="51">
        <f t="shared" si="92"/>
        <v>135</v>
      </c>
      <c r="B149" s="44">
        <f t="shared" si="93"/>
        <v>41810315.47764954</v>
      </c>
      <c r="C149" s="44">
        <f t="shared" si="68"/>
        <v>682480.66998451867</v>
      </c>
      <c r="D149" s="44">
        <f t="shared" si="69"/>
        <v>146336.10417177339</v>
      </c>
      <c r="E149" s="52">
        <f t="shared" si="66"/>
        <v>0.15</v>
      </c>
      <c r="F149" s="52">
        <f t="shared" si="70"/>
        <v>1.3451947011868914E-2</v>
      </c>
      <c r="G149" s="44">
        <f t="shared" si="94"/>
        <v>268023.55899572867</v>
      </c>
      <c r="H149" s="44">
        <f t="shared" si="71"/>
        <v>121687.45482395528</v>
      </c>
      <c r="I149" s="44">
        <f t="shared" si="72"/>
        <v>41688628.022825584</v>
      </c>
      <c r="J149" s="44">
        <f t="shared" si="73"/>
        <v>560793.21516056336</v>
      </c>
      <c r="K149" s="44">
        <f t="shared" si="74"/>
        <v>24389.350695295565</v>
      </c>
      <c r="L149" s="44">
        <f t="shared" si="75"/>
        <v>804427.42346099636</v>
      </c>
      <c r="M149" s="44">
        <f t="shared" si="76"/>
        <v>41127834.80766502</v>
      </c>
      <c r="N149" s="53">
        <f t="shared" si="95"/>
        <v>0</v>
      </c>
      <c r="O149" s="41">
        <f t="shared" si="77"/>
        <v>0</v>
      </c>
      <c r="P149" s="41">
        <f t="shared" si="78"/>
        <v>0</v>
      </c>
      <c r="Q149" s="41">
        <f t="shared" si="79"/>
        <v>0</v>
      </c>
      <c r="R149" s="54">
        <f t="shared" si="80"/>
        <v>0</v>
      </c>
      <c r="S149" s="45">
        <f t="shared" si="97"/>
        <v>0</v>
      </c>
      <c r="T149" s="44">
        <f t="shared" si="81"/>
        <v>0</v>
      </c>
      <c r="U149" s="41">
        <f t="shared" si="67"/>
        <v>0</v>
      </c>
      <c r="V149" s="44">
        <f t="shared" si="82"/>
        <v>0</v>
      </c>
      <c r="W149" s="44">
        <f t="shared" si="96"/>
        <v>0</v>
      </c>
      <c r="X149" s="45">
        <f t="shared" si="98"/>
        <v>41810315.477649607</v>
      </c>
      <c r="Y149" s="44">
        <f t="shared" si="83"/>
        <v>682480.66998451867</v>
      </c>
      <c r="Z149" s="44">
        <f t="shared" si="84"/>
        <v>121946.75347647803</v>
      </c>
      <c r="AA149" s="46">
        <f t="shared" si="85"/>
        <v>804427.42346099671</v>
      </c>
      <c r="AC149" s="55">
        <f t="shared" si="86"/>
        <v>682480.66998451867</v>
      </c>
      <c r="AD149" s="56">
        <f t="shared" si="87"/>
        <v>682480.66998451867</v>
      </c>
      <c r="AE149" s="57" t="str">
        <f t="shared" si="88"/>
        <v>yes</v>
      </c>
      <c r="AF149" s="55">
        <f t="shared" si="89"/>
        <v>121946.75347647782</v>
      </c>
      <c r="AG149" s="56">
        <f t="shared" si="90"/>
        <v>121946.75347647803</v>
      </c>
      <c r="AH149" s="57" t="str">
        <f t="shared" si="91"/>
        <v>yes</v>
      </c>
      <c r="AL149" s="15"/>
      <c r="AQ149" s="15"/>
    </row>
    <row r="150" spans="1:43" s="47" customFormat="1" ht="12" x14ac:dyDescent="0.25">
      <c r="A150" s="51">
        <f t="shared" si="92"/>
        <v>136</v>
      </c>
      <c r="B150" s="44">
        <f t="shared" si="93"/>
        <v>41127834.80766502</v>
      </c>
      <c r="C150" s="44">
        <f t="shared" si="68"/>
        <v>672099.58754886163</v>
      </c>
      <c r="D150" s="44">
        <f t="shared" si="69"/>
        <v>143947.42182682757</v>
      </c>
      <c r="E150" s="52">
        <f t="shared" si="66"/>
        <v>0.15</v>
      </c>
      <c r="F150" s="52">
        <f t="shared" si="70"/>
        <v>1.3451947011868914E-2</v>
      </c>
      <c r="G150" s="44">
        <f t="shared" si="94"/>
        <v>264418.12028218573</v>
      </c>
      <c r="H150" s="44">
        <f t="shared" si="71"/>
        <v>120470.69845535816</v>
      </c>
      <c r="I150" s="44">
        <f t="shared" si="72"/>
        <v>41007364.109209664</v>
      </c>
      <c r="J150" s="44">
        <f t="shared" si="73"/>
        <v>551628.88909350347</v>
      </c>
      <c r="K150" s="44">
        <f t="shared" si="74"/>
        <v>23991.236971137929</v>
      </c>
      <c r="L150" s="44">
        <f t="shared" si="75"/>
        <v>792055.77240455127</v>
      </c>
      <c r="M150" s="44">
        <f t="shared" si="76"/>
        <v>40455735.220116161</v>
      </c>
      <c r="N150" s="53">
        <f t="shared" si="95"/>
        <v>0</v>
      </c>
      <c r="O150" s="41">
        <f t="shared" si="77"/>
        <v>0</v>
      </c>
      <c r="P150" s="41">
        <f t="shared" si="78"/>
        <v>0</v>
      </c>
      <c r="Q150" s="41">
        <f t="shared" si="79"/>
        <v>0</v>
      </c>
      <c r="R150" s="54">
        <f t="shared" si="80"/>
        <v>0</v>
      </c>
      <c r="S150" s="45">
        <f t="shared" si="97"/>
        <v>0</v>
      </c>
      <c r="T150" s="44">
        <f t="shared" si="81"/>
        <v>0</v>
      </c>
      <c r="U150" s="41">
        <f t="shared" si="67"/>
        <v>0</v>
      </c>
      <c r="V150" s="44">
        <f t="shared" si="82"/>
        <v>0</v>
      </c>
      <c r="W150" s="44">
        <f t="shared" si="96"/>
        <v>0</v>
      </c>
      <c r="X150" s="45">
        <f t="shared" si="98"/>
        <v>41127834.807665087</v>
      </c>
      <c r="Y150" s="44">
        <f t="shared" si="83"/>
        <v>672099.58754886163</v>
      </c>
      <c r="Z150" s="44">
        <f t="shared" si="84"/>
        <v>119956.18485568986</v>
      </c>
      <c r="AA150" s="46">
        <f t="shared" si="85"/>
        <v>792055.77240455151</v>
      </c>
      <c r="AC150" s="55">
        <f t="shared" si="86"/>
        <v>672099.58754886163</v>
      </c>
      <c r="AD150" s="56">
        <f t="shared" si="87"/>
        <v>672099.58754886163</v>
      </c>
      <c r="AE150" s="57" t="str">
        <f t="shared" si="88"/>
        <v>yes</v>
      </c>
      <c r="AF150" s="55">
        <f t="shared" si="89"/>
        <v>119956.18485568964</v>
      </c>
      <c r="AG150" s="56">
        <f t="shared" si="90"/>
        <v>119956.18485568986</v>
      </c>
      <c r="AH150" s="57" t="str">
        <f t="shared" si="91"/>
        <v>yes</v>
      </c>
      <c r="AL150" s="15"/>
      <c r="AQ150" s="15"/>
    </row>
    <row r="151" spans="1:43" s="47" customFormat="1" ht="12" x14ac:dyDescent="0.25">
      <c r="A151" s="51">
        <f t="shared" si="92"/>
        <v>137</v>
      </c>
      <c r="B151" s="44">
        <f t="shared" si="93"/>
        <v>40455735.220116161</v>
      </c>
      <c r="C151" s="44">
        <f t="shared" si="68"/>
        <v>661870.15360453317</v>
      </c>
      <c r="D151" s="44">
        <f t="shared" si="69"/>
        <v>141595.07327040657</v>
      </c>
      <c r="E151" s="52">
        <f t="shared" si="66"/>
        <v>0.15</v>
      </c>
      <c r="F151" s="52">
        <f t="shared" si="70"/>
        <v>1.3451947011868914E-2</v>
      </c>
      <c r="G151" s="44">
        <f t="shared" si="94"/>
        <v>260861.18173917173</v>
      </c>
      <c r="H151" s="44">
        <f t="shared" si="71"/>
        <v>119266.10846876516</v>
      </c>
      <c r="I151" s="44">
        <f t="shared" si="72"/>
        <v>40336469.111647397</v>
      </c>
      <c r="J151" s="44">
        <f t="shared" si="73"/>
        <v>542604.04513576801</v>
      </c>
      <c r="K151" s="44">
        <f t="shared" si="74"/>
        <v>23599.178878401097</v>
      </c>
      <c r="L151" s="44">
        <f t="shared" si="75"/>
        <v>779866.04799653869</v>
      </c>
      <c r="M151" s="44">
        <f t="shared" si="76"/>
        <v>39793865.066511631</v>
      </c>
      <c r="N151" s="53">
        <f t="shared" si="95"/>
        <v>0</v>
      </c>
      <c r="O151" s="41">
        <f t="shared" si="77"/>
        <v>0</v>
      </c>
      <c r="P151" s="41">
        <f t="shared" si="78"/>
        <v>0</v>
      </c>
      <c r="Q151" s="41">
        <f t="shared" si="79"/>
        <v>0</v>
      </c>
      <c r="R151" s="54">
        <f t="shared" si="80"/>
        <v>0</v>
      </c>
      <c r="S151" s="45">
        <f t="shared" si="97"/>
        <v>0</v>
      </c>
      <c r="T151" s="44">
        <f t="shared" si="81"/>
        <v>0</v>
      </c>
      <c r="U151" s="41">
        <f t="shared" si="67"/>
        <v>0</v>
      </c>
      <c r="V151" s="44">
        <f t="shared" si="82"/>
        <v>0</v>
      </c>
      <c r="W151" s="44">
        <f t="shared" si="96"/>
        <v>0</v>
      </c>
      <c r="X151" s="45">
        <f t="shared" si="98"/>
        <v>40455735.220116228</v>
      </c>
      <c r="Y151" s="44">
        <f t="shared" si="83"/>
        <v>661870.15360453317</v>
      </c>
      <c r="Z151" s="44">
        <f t="shared" si="84"/>
        <v>117995.89439200568</v>
      </c>
      <c r="AA151" s="46">
        <f t="shared" si="85"/>
        <v>779866.04799653881</v>
      </c>
      <c r="AC151" s="55">
        <f t="shared" si="86"/>
        <v>661870.15360453317</v>
      </c>
      <c r="AD151" s="56">
        <f t="shared" si="87"/>
        <v>661870.15360453317</v>
      </c>
      <c r="AE151" s="57" t="str">
        <f t="shared" si="88"/>
        <v>yes</v>
      </c>
      <c r="AF151" s="55">
        <f t="shared" si="89"/>
        <v>117995.89439200547</v>
      </c>
      <c r="AG151" s="56">
        <f t="shared" si="90"/>
        <v>117995.89439200568</v>
      </c>
      <c r="AH151" s="57" t="str">
        <f t="shared" si="91"/>
        <v>yes</v>
      </c>
      <c r="AL151" s="15"/>
      <c r="AQ151" s="15"/>
    </row>
    <row r="152" spans="1:43" s="47" customFormat="1" ht="12" x14ac:dyDescent="0.25">
      <c r="A152" s="51">
        <f t="shared" si="92"/>
        <v>138</v>
      </c>
      <c r="B152" s="44">
        <f t="shared" si="93"/>
        <v>39793865.066511631</v>
      </c>
      <c r="C152" s="44">
        <f t="shared" si="68"/>
        <v>651790.20816851547</v>
      </c>
      <c r="D152" s="44">
        <f t="shared" si="69"/>
        <v>139278.52773279071</v>
      </c>
      <c r="E152" s="52">
        <f t="shared" si="66"/>
        <v>0.15</v>
      </c>
      <c r="F152" s="52">
        <f t="shared" si="70"/>
        <v>1.3451947011868914E-2</v>
      </c>
      <c r="G152" s="44">
        <f t="shared" si="94"/>
        <v>257352.0909449629</v>
      </c>
      <c r="H152" s="44">
        <f t="shared" si="71"/>
        <v>118073.56321217219</v>
      </c>
      <c r="I152" s="44">
        <f t="shared" si="72"/>
        <v>39675791.50329946</v>
      </c>
      <c r="J152" s="44">
        <f t="shared" si="73"/>
        <v>533716.64495634323</v>
      </c>
      <c r="K152" s="44">
        <f t="shared" si="74"/>
        <v>23213.087955465118</v>
      </c>
      <c r="L152" s="44">
        <f t="shared" si="75"/>
        <v>767855.64794584108</v>
      </c>
      <c r="M152" s="44">
        <f t="shared" si="76"/>
        <v>39142074.858343117</v>
      </c>
      <c r="N152" s="53">
        <f t="shared" si="95"/>
        <v>0</v>
      </c>
      <c r="O152" s="41">
        <f t="shared" si="77"/>
        <v>0</v>
      </c>
      <c r="P152" s="41">
        <f t="shared" si="78"/>
        <v>0</v>
      </c>
      <c r="Q152" s="41">
        <f t="shared" si="79"/>
        <v>0</v>
      </c>
      <c r="R152" s="54">
        <f t="shared" si="80"/>
        <v>0</v>
      </c>
      <c r="S152" s="45">
        <f t="shared" si="97"/>
        <v>0</v>
      </c>
      <c r="T152" s="44">
        <f t="shared" si="81"/>
        <v>0</v>
      </c>
      <c r="U152" s="41">
        <f t="shared" si="67"/>
        <v>0</v>
      </c>
      <c r="V152" s="44">
        <f t="shared" si="82"/>
        <v>0</v>
      </c>
      <c r="W152" s="44">
        <f t="shared" si="96"/>
        <v>0</v>
      </c>
      <c r="X152" s="45">
        <f t="shared" si="98"/>
        <v>39793865.066511698</v>
      </c>
      <c r="Y152" s="44">
        <f t="shared" si="83"/>
        <v>651790.20816851547</v>
      </c>
      <c r="Z152" s="44">
        <f t="shared" si="84"/>
        <v>116065.4397773258</v>
      </c>
      <c r="AA152" s="46">
        <f t="shared" si="85"/>
        <v>767855.64794584131</v>
      </c>
      <c r="AC152" s="55">
        <f t="shared" si="86"/>
        <v>651790.20816851547</v>
      </c>
      <c r="AD152" s="56">
        <f t="shared" si="87"/>
        <v>651790.20816851547</v>
      </c>
      <c r="AE152" s="57" t="str">
        <f t="shared" si="88"/>
        <v>yes</v>
      </c>
      <c r="AF152" s="55">
        <f t="shared" si="89"/>
        <v>116065.43977732559</v>
      </c>
      <c r="AG152" s="56">
        <f t="shared" si="90"/>
        <v>116065.4397773258</v>
      </c>
      <c r="AH152" s="57" t="str">
        <f t="shared" si="91"/>
        <v>yes</v>
      </c>
      <c r="AL152" s="15"/>
      <c r="AQ152" s="15"/>
    </row>
    <row r="153" spans="1:43" s="47" customFormat="1" ht="12" x14ac:dyDescent="0.25">
      <c r="A153" s="51">
        <f t="shared" si="92"/>
        <v>139</v>
      </c>
      <c r="B153" s="44">
        <f t="shared" si="93"/>
        <v>39142074.858343117</v>
      </c>
      <c r="C153" s="44">
        <f t="shared" si="68"/>
        <v>641857.62151380663</v>
      </c>
      <c r="D153" s="44">
        <f t="shared" si="69"/>
        <v>136997.26200420092</v>
      </c>
      <c r="E153" s="52">
        <f t="shared" si="66"/>
        <v>0.15</v>
      </c>
      <c r="F153" s="52">
        <f t="shared" si="70"/>
        <v>1.3451947011868914E-2</v>
      </c>
      <c r="G153" s="44">
        <f t="shared" si="94"/>
        <v>253890.20425417757</v>
      </c>
      <c r="H153" s="44">
        <f t="shared" si="71"/>
        <v>116892.94224997665</v>
      </c>
      <c r="I153" s="44">
        <f t="shared" si="72"/>
        <v>39025181.916093141</v>
      </c>
      <c r="J153" s="44">
        <f t="shared" si="73"/>
        <v>524964.67926382995</v>
      </c>
      <c r="K153" s="44">
        <f t="shared" si="74"/>
        <v>22832.877000700155</v>
      </c>
      <c r="L153" s="44">
        <f t="shared" si="75"/>
        <v>756022.00651730748</v>
      </c>
      <c r="M153" s="44">
        <f t="shared" si="76"/>
        <v>38500217.236829311</v>
      </c>
      <c r="N153" s="53">
        <f t="shared" si="95"/>
        <v>0</v>
      </c>
      <c r="O153" s="41">
        <f t="shared" si="77"/>
        <v>0</v>
      </c>
      <c r="P153" s="41">
        <f t="shared" si="78"/>
        <v>0</v>
      </c>
      <c r="Q153" s="41">
        <f t="shared" si="79"/>
        <v>0</v>
      </c>
      <c r="R153" s="54">
        <f t="shared" si="80"/>
        <v>0</v>
      </c>
      <c r="S153" s="45">
        <f t="shared" si="97"/>
        <v>0</v>
      </c>
      <c r="T153" s="44">
        <f t="shared" si="81"/>
        <v>0</v>
      </c>
      <c r="U153" s="41">
        <f t="shared" si="67"/>
        <v>0</v>
      </c>
      <c r="V153" s="44">
        <f t="shared" si="82"/>
        <v>0</v>
      </c>
      <c r="W153" s="44">
        <f t="shared" si="96"/>
        <v>0</v>
      </c>
      <c r="X153" s="45">
        <f t="shared" si="98"/>
        <v>39142074.858343184</v>
      </c>
      <c r="Y153" s="44">
        <f t="shared" si="83"/>
        <v>641857.62151380663</v>
      </c>
      <c r="Z153" s="44">
        <f t="shared" si="84"/>
        <v>114164.38500350097</v>
      </c>
      <c r="AA153" s="46">
        <f t="shared" si="85"/>
        <v>756022.0065173076</v>
      </c>
      <c r="AC153" s="55">
        <f t="shared" si="86"/>
        <v>641857.62151380663</v>
      </c>
      <c r="AD153" s="56">
        <f t="shared" si="87"/>
        <v>641857.62151380663</v>
      </c>
      <c r="AE153" s="57" t="str">
        <f t="shared" si="88"/>
        <v>yes</v>
      </c>
      <c r="AF153" s="55">
        <f t="shared" si="89"/>
        <v>114164.38500350076</v>
      </c>
      <c r="AG153" s="56">
        <f t="shared" si="90"/>
        <v>114164.38500350097</v>
      </c>
      <c r="AH153" s="57" t="str">
        <f t="shared" si="91"/>
        <v>yes</v>
      </c>
      <c r="AL153" s="15"/>
      <c r="AQ153" s="15"/>
    </row>
    <row r="154" spans="1:43" s="47" customFormat="1" ht="12" x14ac:dyDescent="0.25">
      <c r="A154" s="51">
        <f t="shared" si="92"/>
        <v>140</v>
      </c>
      <c r="B154" s="44">
        <f t="shared" si="93"/>
        <v>38500217.236829311</v>
      </c>
      <c r="C154" s="44">
        <f t="shared" si="68"/>
        <v>632070.2937504194</v>
      </c>
      <c r="D154" s="44">
        <f t="shared" si="69"/>
        <v>134750.7603289026</v>
      </c>
      <c r="E154" s="52">
        <f t="shared" si="66"/>
        <v>0.15</v>
      </c>
      <c r="F154" s="52">
        <f t="shared" si="70"/>
        <v>1.3451947011868914E-2</v>
      </c>
      <c r="G154" s="44">
        <f t="shared" si="94"/>
        <v>250474.88667971783</v>
      </c>
      <c r="H154" s="44">
        <f t="shared" si="71"/>
        <v>115724.12635081523</v>
      </c>
      <c r="I154" s="44">
        <f t="shared" si="72"/>
        <v>38384493.110478498</v>
      </c>
      <c r="J154" s="44">
        <f t="shared" si="73"/>
        <v>516346.16739960416</v>
      </c>
      <c r="K154" s="44">
        <f t="shared" si="74"/>
        <v>22458.4600548171</v>
      </c>
      <c r="L154" s="44">
        <f t="shared" si="75"/>
        <v>744362.59402450488</v>
      </c>
      <c r="M154" s="44">
        <f t="shared" si="76"/>
        <v>37868146.94307889</v>
      </c>
      <c r="N154" s="53">
        <f t="shared" si="95"/>
        <v>0</v>
      </c>
      <c r="O154" s="41">
        <f t="shared" si="77"/>
        <v>0</v>
      </c>
      <c r="P154" s="41">
        <f t="shared" si="78"/>
        <v>0</v>
      </c>
      <c r="Q154" s="41">
        <f t="shared" si="79"/>
        <v>0</v>
      </c>
      <c r="R154" s="54">
        <f t="shared" si="80"/>
        <v>0</v>
      </c>
      <c r="S154" s="45">
        <f t="shared" si="97"/>
        <v>0</v>
      </c>
      <c r="T154" s="44">
        <f t="shared" si="81"/>
        <v>0</v>
      </c>
      <c r="U154" s="41">
        <f t="shared" si="67"/>
        <v>0</v>
      </c>
      <c r="V154" s="44">
        <f t="shared" si="82"/>
        <v>0</v>
      </c>
      <c r="W154" s="44">
        <f t="shared" si="96"/>
        <v>0</v>
      </c>
      <c r="X154" s="45">
        <f t="shared" si="98"/>
        <v>38500217.236829378</v>
      </c>
      <c r="Y154" s="44">
        <f t="shared" si="83"/>
        <v>632070.2937504194</v>
      </c>
      <c r="Z154" s="44">
        <f t="shared" si="84"/>
        <v>112292.3002740857</v>
      </c>
      <c r="AA154" s="46">
        <f t="shared" si="85"/>
        <v>744362.59402450512</v>
      </c>
      <c r="AC154" s="55">
        <f t="shared" si="86"/>
        <v>632070.2937504194</v>
      </c>
      <c r="AD154" s="56">
        <f t="shared" si="87"/>
        <v>632070.2937504194</v>
      </c>
      <c r="AE154" s="57" t="str">
        <f t="shared" si="88"/>
        <v>yes</v>
      </c>
      <c r="AF154" s="55">
        <f t="shared" si="89"/>
        <v>112292.3002740855</v>
      </c>
      <c r="AG154" s="56">
        <f t="shared" si="90"/>
        <v>112292.3002740857</v>
      </c>
      <c r="AH154" s="57" t="str">
        <f t="shared" si="91"/>
        <v>yes</v>
      </c>
      <c r="AL154" s="15"/>
      <c r="AQ154" s="15"/>
    </row>
    <row r="155" spans="1:43" s="47" customFormat="1" ht="12" x14ac:dyDescent="0.25">
      <c r="A155" s="51">
        <f t="shared" si="92"/>
        <v>141</v>
      </c>
      <c r="B155" s="44">
        <f t="shared" si="93"/>
        <v>37868146.94307889</v>
      </c>
      <c r="C155" s="44">
        <f t="shared" si="68"/>
        <v>622426.15441213571</v>
      </c>
      <c r="D155" s="44">
        <f t="shared" si="69"/>
        <v>132538.51430077612</v>
      </c>
      <c r="E155" s="52">
        <f t="shared" si="66"/>
        <v>0.15</v>
      </c>
      <c r="F155" s="52">
        <f t="shared" si="70"/>
        <v>1.3451947011868914E-2</v>
      </c>
      <c r="G155" s="44">
        <f t="shared" si="94"/>
        <v>247105.51177629837</v>
      </c>
      <c r="H155" s="44">
        <f t="shared" si="71"/>
        <v>114566.99747552225</v>
      </c>
      <c r="I155" s="44">
        <f t="shared" si="72"/>
        <v>37753579.945603371</v>
      </c>
      <c r="J155" s="44">
        <f t="shared" si="73"/>
        <v>507859.15693661344</v>
      </c>
      <c r="K155" s="44">
        <f t="shared" si="74"/>
        <v>22089.752383462688</v>
      </c>
      <c r="L155" s="44">
        <f t="shared" si="75"/>
        <v>732874.91632944904</v>
      </c>
      <c r="M155" s="44">
        <f t="shared" si="76"/>
        <v>37245720.788666755</v>
      </c>
      <c r="N155" s="53">
        <f t="shared" si="95"/>
        <v>0</v>
      </c>
      <c r="O155" s="41">
        <f t="shared" si="77"/>
        <v>0</v>
      </c>
      <c r="P155" s="41">
        <f t="shared" si="78"/>
        <v>0</v>
      </c>
      <c r="Q155" s="41">
        <f t="shared" si="79"/>
        <v>0</v>
      </c>
      <c r="R155" s="54">
        <f t="shared" si="80"/>
        <v>0</v>
      </c>
      <c r="S155" s="45">
        <f t="shared" si="97"/>
        <v>0</v>
      </c>
      <c r="T155" s="44">
        <f t="shared" si="81"/>
        <v>0</v>
      </c>
      <c r="U155" s="41">
        <f t="shared" si="67"/>
        <v>0</v>
      </c>
      <c r="V155" s="44">
        <f t="shared" si="82"/>
        <v>0</v>
      </c>
      <c r="W155" s="44">
        <f t="shared" si="96"/>
        <v>0</v>
      </c>
      <c r="X155" s="45">
        <f t="shared" si="98"/>
        <v>37868146.943078957</v>
      </c>
      <c r="Y155" s="44">
        <f t="shared" si="83"/>
        <v>622426.15441213571</v>
      </c>
      <c r="Z155" s="44">
        <f t="shared" si="84"/>
        <v>110448.76191731363</v>
      </c>
      <c r="AA155" s="46">
        <f t="shared" si="85"/>
        <v>732874.91632944939</v>
      </c>
      <c r="AC155" s="55">
        <f t="shared" si="86"/>
        <v>622426.15441213571</v>
      </c>
      <c r="AD155" s="56">
        <f t="shared" si="87"/>
        <v>622426.15441213571</v>
      </c>
      <c r="AE155" s="57" t="str">
        <f t="shared" si="88"/>
        <v>yes</v>
      </c>
      <c r="AF155" s="55">
        <f t="shared" si="89"/>
        <v>110448.76191731343</v>
      </c>
      <c r="AG155" s="56">
        <f t="shared" si="90"/>
        <v>110448.76191731363</v>
      </c>
      <c r="AH155" s="57" t="str">
        <f t="shared" si="91"/>
        <v>yes</v>
      </c>
      <c r="AL155" s="15"/>
      <c r="AQ155" s="15"/>
    </row>
    <row r="156" spans="1:43" s="47" customFormat="1" ht="12" x14ac:dyDescent="0.25">
      <c r="A156" s="51">
        <f t="shared" si="92"/>
        <v>142</v>
      </c>
      <c r="B156" s="44">
        <f t="shared" si="93"/>
        <v>37245720.788666755</v>
      </c>
      <c r="C156" s="44">
        <f t="shared" si="68"/>
        <v>612923.16204893938</v>
      </c>
      <c r="D156" s="44">
        <f t="shared" si="69"/>
        <v>130360.02276033365</v>
      </c>
      <c r="E156" s="52">
        <f t="shared" si="66"/>
        <v>0.15</v>
      </c>
      <c r="F156" s="52">
        <f t="shared" si="70"/>
        <v>1.3451947011868914E-2</v>
      </c>
      <c r="G156" s="44">
        <f t="shared" si="94"/>
        <v>243781.46152554289</v>
      </c>
      <c r="H156" s="44">
        <f t="shared" si="71"/>
        <v>113421.43876520924</v>
      </c>
      <c r="I156" s="44">
        <f t="shared" si="72"/>
        <v>37132299.349901542</v>
      </c>
      <c r="J156" s="44">
        <f t="shared" si="73"/>
        <v>499501.7232837301</v>
      </c>
      <c r="K156" s="44">
        <f t="shared" si="74"/>
        <v>21726.670460055608</v>
      </c>
      <c r="L156" s="44">
        <f t="shared" si="75"/>
        <v>721556.51434921741</v>
      </c>
      <c r="M156" s="44">
        <f t="shared" si="76"/>
        <v>36632797.626617812</v>
      </c>
      <c r="N156" s="53">
        <f t="shared" si="95"/>
        <v>0</v>
      </c>
      <c r="O156" s="41">
        <f t="shared" si="77"/>
        <v>0</v>
      </c>
      <c r="P156" s="41">
        <f t="shared" si="78"/>
        <v>0</v>
      </c>
      <c r="Q156" s="41">
        <f t="shared" si="79"/>
        <v>0</v>
      </c>
      <c r="R156" s="54">
        <f t="shared" si="80"/>
        <v>0</v>
      </c>
      <c r="S156" s="45">
        <f t="shared" si="97"/>
        <v>0</v>
      </c>
      <c r="T156" s="44">
        <f t="shared" si="81"/>
        <v>0</v>
      </c>
      <c r="U156" s="41">
        <f t="shared" si="67"/>
        <v>0</v>
      </c>
      <c r="V156" s="44">
        <f t="shared" si="82"/>
        <v>0</v>
      </c>
      <c r="W156" s="44">
        <f t="shared" si="96"/>
        <v>0</v>
      </c>
      <c r="X156" s="45">
        <f t="shared" si="98"/>
        <v>37245720.788666822</v>
      </c>
      <c r="Y156" s="44">
        <f t="shared" si="83"/>
        <v>612923.16204893938</v>
      </c>
      <c r="Z156" s="44">
        <f t="shared" si="84"/>
        <v>108633.35230027825</v>
      </c>
      <c r="AA156" s="46">
        <f t="shared" si="85"/>
        <v>721556.51434921764</v>
      </c>
      <c r="AC156" s="55">
        <f t="shared" si="86"/>
        <v>612923.16204893938</v>
      </c>
      <c r="AD156" s="56">
        <f t="shared" si="87"/>
        <v>612923.16204893938</v>
      </c>
      <c r="AE156" s="57" t="str">
        <f t="shared" si="88"/>
        <v>yes</v>
      </c>
      <c r="AF156" s="55">
        <f t="shared" si="89"/>
        <v>108633.35230027804</v>
      </c>
      <c r="AG156" s="56">
        <f t="shared" si="90"/>
        <v>108633.35230027825</v>
      </c>
      <c r="AH156" s="57" t="str">
        <f t="shared" si="91"/>
        <v>yes</v>
      </c>
      <c r="AL156" s="15"/>
      <c r="AQ156" s="15"/>
    </row>
    <row r="157" spans="1:43" s="47" customFormat="1" ht="12" x14ac:dyDescent="0.25">
      <c r="A157" s="51">
        <f t="shared" si="92"/>
        <v>143</v>
      </c>
      <c r="B157" s="44">
        <f t="shared" si="93"/>
        <v>36632797.626617812</v>
      </c>
      <c r="C157" s="44">
        <f t="shared" si="68"/>
        <v>603559.30382504885</v>
      </c>
      <c r="D157" s="44">
        <f t="shared" si="69"/>
        <v>128214.79169316235</v>
      </c>
      <c r="E157" s="52">
        <f t="shared" si="66"/>
        <v>0.15</v>
      </c>
      <c r="F157" s="52">
        <f t="shared" si="70"/>
        <v>1.3451947011868914E-2</v>
      </c>
      <c r="G157" s="44">
        <f t="shared" si="94"/>
        <v>240502.12622262535</v>
      </c>
      <c r="H157" s="44">
        <f t="shared" si="71"/>
        <v>112287.334529463</v>
      </c>
      <c r="I157" s="44">
        <f t="shared" si="72"/>
        <v>36520510.292088352</v>
      </c>
      <c r="J157" s="44">
        <f t="shared" si="73"/>
        <v>491271.96929558582</v>
      </c>
      <c r="K157" s="44">
        <f t="shared" si="74"/>
        <v>21369.131948860391</v>
      </c>
      <c r="L157" s="44">
        <f t="shared" si="75"/>
        <v>710404.96356935077</v>
      </c>
      <c r="M157" s="44">
        <f t="shared" si="76"/>
        <v>36029238.322792768</v>
      </c>
      <c r="N157" s="53">
        <f t="shared" si="95"/>
        <v>0</v>
      </c>
      <c r="O157" s="41">
        <f t="shared" si="77"/>
        <v>0</v>
      </c>
      <c r="P157" s="41">
        <f t="shared" si="78"/>
        <v>0</v>
      </c>
      <c r="Q157" s="41">
        <f t="shared" si="79"/>
        <v>0</v>
      </c>
      <c r="R157" s="54">
        <f t="shared" si="80"/>
        <v>0</v>
      </c>
      <c r="S157" s="45">
        <f t="shared" si="97"/>
        <v>0</v>
      </c>
      <c r="T157" s="44">
        <f t="shared" si="81"/>
        <v>0</v>
      </c>
      <c r="U157" s="41">
        <f t="shared" si="67"/>
        <v>0</v>
      </c>
      <c r="V157" s="44">
        <f t="shared" si="82"/>
        <v>0</v>
      </c>
      <c r="W157" s="44">
        <f t="shared" si="96"/>
        <v>0</v>
      </c>
      <c r="X157" s="45">
        <f t="shared" si="98"/>
        <v>36632797.626617886</v>
      </c>
      <c r="Y157" s="44">
        <f t="shared" si="83"/>
        <v>603559.30382504885</v>
      </c>
      <c r="Z157" s="44">
        <f t="shared" si="84"/>
        <v>106845.65974430217</v>
      </c>
      <c r="AA157" s="46">
        <f t="shared" si="85"/>
        <v>710404.96356935101</v>
      </c>
      <c r="AC157" s="55">
        <f t="shared" si="86"/>
        <v>603559.30382504885</v>
      </c>
      <c r="AD157" s="56">
        <f t="shared" si="87"/>
        <v>603559.30382504885</v>
      </c>
      <c r="AE157" s="57" t="str">
        <f t="shared" si="88"/>
        <v>yes</v>
      </c>
      <c r="AF157" s="55">
        <f t="shared" si="89"/>
        <v>106845.65974430196</v>
      </c>
      <c r="AG157" s="56">
        <f t="shared" si="90"/>
        <v>106845.65974430217</v>
      </c>
      <c r="AH157" s="57" t="str">
        <f t="shared" si="91"/>
        <v>yes</v>
      </c>
      <c r="AL157" s="15"/>
      <c r="AQ157" s="15"/>
    </row>
    <row r="158" spans="1:43" s="47" customFormat="1" ht="12" x14ac:dyDescent="0.25">
      <c r="A158" s="51">
        <f t="shared" si="92"/>
        <v>144</v>
      </c>
      <c r="B158" s="44">
        <f t="shared" si="93"/>
        <v>36029238.322792768</v>
      </c>
      <c r="C158" s="44">
        <f t="shared" si="68"/>
        <v>594332.59512247343</v>
      </c>
      <c r="D158" s="44">
        <f t="shared" si="69"/>
        <v>126102.3341297747</v>
      </c>
      <c r="E158" s="52">
        <f t="shared" si="66"/>
        <v>0.15</v>
      </c>
      <c r="F158" s="52">
        <f t="shared" si="70"/>
        <v>1.3451947011868914E-2</v>
      </c>
      <c r="G158" s="44">
        <f t="shared" si="94"/>
        <v>237266.90436443681</v>
      </c>
      <c r="H158" s="44">
        <f t="shared" si="71"/>
        <v>111164.57023466211</v>
      </c>
      <c r="I158" s="44">
        <f t="shared" si="72"/>
        <v>35918073.752558105</v>
      </c>
      <c r="J158" s="44">
        <f t="shared" si="73"/>
        <v>483168.02488781128</v>
      </c>
      <c r="K158" s="44">
        <f t="shared" si="74"/>
        <v>21017.055688295783</v>
      </c>
      <c r="L158" s="44">
        <f t="shared" si="75"/>
        <v>699417.87356395228</v>
      </c>
      <c r="M158" s="44">
        <f t="shared" si="76"/>
        <v>35434905.727670297</v>
      </c>
      <c r="N158" s="53">
        <f t="shared" si="95"/>
        <v>0</v>
      </c>
      <c r="O158" s="41">
        <f t="shared" si="77"/>
        <v>0</v>
      </c>
      <c r="P158" s="41">
        <f t="shared" si="78"/>
        <v>0</v>
      </c>
      <c r="Q158" s="41">
        <f t="shared" si="79"/>
        <v>0</v>
      </c>
      <c r="R158" s="54">
        <f t="shared" si="80"/>
        <v>0</v>
      </c>
      <c r="S158" s="45">
        <f t="shared" si="97"/>
        <v>0</v>
      </c>
      <c r="T158" s="44">
        <f t="shared" si="81"/>
        <v>0</v>
      </c>
      <c r="U158" s="41">
        <f t="shared" si="67"/>
        <v>0</v>
      </c>
      <c r="V158" s="44">
        <f t="shared" si="82"/>
        <v>0</v>
      </c>
      <c r="W158" s="44">
        <f t="shared" si="96"/>
        <v>0</v>
      </c>
      <c r="X158" s="45">
        <f t="shared" si="98"/>
        <v>36029238.322792836</v>
      </c>
      <c r="Y158" s="44">
        <f t="shared" si="83"/>
        <v>594332.59512247343</v>
      </c>
      <c r="Z158" s="44">
        <f t="shared" si="84"/>
        <v>105085.27844147912</v>
      </c>
      <c r="AA158" s="46">
        <f t="shared" si="85"/>
        <v>699417.87356395251</v>
      </c>
      <c r="AC158" s="55">
        <f t="shared" si="86"/>
        <v>594332.59512247343</v>
      </c>
      <c r="AD158" s="56">
        <f t="shared" si="87"/>
        <v>594332.59512247343</v>
      </c>
      <c r="AE158" s="57" t="str">
        <f t="shared" si="88"/>
        <v>yes</v>
      </c>
      <c r="AF158" s="55">
        <f t="shared" si="89"/>
        <v>105085.27844147891</v>
      </c>
      <c r="AG158" s="56">
        <f t="shared" si="90"/>
        <v>105085.27844147912</v>
      </c>
      <c r="AH158" s="57" t="str">
        <f t="shared" si="91"/>
        <v>yes</v>
      </c>
      <c r="AL158" s="15"/>
      <c r="AQ158" s="15"/>
    </row>
    <row r="159" spans="1:43" s="47" customFormat="1" ht="12" x14ac:dyDescent="0.25">
      <c r="A159" s="51">
        <f t="shared" si="92"/>
        <v>145</v>
      </c>
      <c r="B159" s="44">
        <f t="shared" si="93"/>
        <v>35434905.727670297</v>
      </c>
      <c r="C159" s="44">
        <f t="shared" si="68"/>
        <v>585241.07915001793</v>
      </c>
      <c r="D159" s="44">
        <f t="shared" si="69"/>
        <v>124022.17004684605</v>
      </c>
      <c r="E159" s="52">
        <f t="shared" si="66"/>
        <v>0.15</v>
      </c>
      <c r="F159" s="52">
        <f t="shared" si="70"/>
        <v>1.3451947011868914E-2</v>
      </c>
      <c r="G159" s="44">
        <f t="shared" si="94"/>
        <v>234075.20253925625</v>
      </c>
      <c r="H159" s="44">
        <f t="shared" si="71"/>
        <v>110053.0324924102</v>
      </c>
      <c r="I159" s="44">
        <f t="shared" si="72"/>
        <v>35324852.69517789</v>
      </c>
      <c r="J159" s="44">
        <f t="shared" si="73"/>
        <v>475188.04665760777</v>
      </c>
      <c r="K159" s="44">
        <f t="shared" si="74"/>
        <v>20670.361674474341</v>
      </c>
      <c r="L159" s="44">
        <f t="shared" si="75"/>
        <v>688592.88752238965</v>
      </c>
      <c r="M159" s="44">
        <f t="shared" si="76"/>
        <v>34849664.648520283</v>
      </c>
      <c r="N159" s="53">
        <f t="shared" si="95"/>
        <v>0</v>
      </c>
      <c r="O159" s="41">
        <f t="shared" si="77"/>
        <v>0</v>
      </c>
      <c r="P159" s="41">
        <f t="shared" si="78"/>
        <v>0</v>
      </c>
      <c r="Q159" s="41">
        <f t="shared" si="79"/>
        <v>0</v>
      </c>
      <c r="R159" s="54">
        <f t="shared" si="80"/>
        <v>0</v>
      </c>
      <c r="S159" s="45">
        <f t="shared" si="97"/>
        <v>0</v>
      </c>
      <c r="T159" s="44">
        <f t="shared" si="81"/>
        <v>0</v>
      </c>
      <c r="U159" s="41">
        <f t="shared" si="67"/>
        <v>0</v>
      </c>
      <c r="V159" s="44">
        <f t="shared" si="82"/>
        <v>0</v>
      </c>
      <c r="W159" s="44">
        <f t="shared" si="96"/>
        <v>0</v>
      </c>
      <c r="X159" s="45">
        <f t="shared" si="98"/>
        <v>35434905.727670364</v>
      </c>
      <c r="Y159" s="44">
        <f t="shared" si="83"/>
        <v>585241.07915001793</v>
      </c>
      <c r="Z159" s="44">
        <f t="shared" si="84"/>
        <v>103351.8083723719</v>
      </c>
      <c r="AA159" s="46">
        <f t="shared" si="85"/>
        <v>688592.88752238988</v>
      </c>
      <c r="AC159" s="55">
        <f t="shared" si="86"/>
        <v>585241.07915001793</v>
      </c>
      <c r="AD159" s="56">
        <f t="shared" si="87"/>
        <v>585241.07915001793</v>
      </c>
      <c r="AE159" s="57" t="str">
        <f t="shared" si="88"/>
        <v>yes</v>
      </c>
      <c r="AF159" s="55">
        <f t="shared" si="89"/>
        <v>103351.80837237171</v>
      </c>
      <c r="AG159" s="56">
        <f t="shared" si="90"/>
        <v>103351.8083723719</v>
      </c>
      <c r="AH159" s="57" t="str">
        <f t="shared" si="91"/>
        <v>yes</v>
      </c>
      <c r="AL159" s="15"/>
      <c r="AQ159" s="15"/>
    </row>
    <row r="160" spans="1:43" s="47" customFormat="1" ht="12" x14ac:dyDescent="0.25">
      <c r="A160" s="51">
        <f t="shared" si="92"/>
        <v>146</v>
      </c>
      <c r="B160" s="44">
        <f t="shared" si="93"/>
        <v>34849664.648520283</v>
      </c>
      <c r="C160" s="44">
        <f t="shared" si="68"/>
        <v>576282.82655766117</v>
      </c>
      <c r="D160" s="44">
        <f t="shared" si="69"/>
        <v>121973.82626982099</v>
      </c>
      <c r="E160" s="52">
        <f t="shared" si="66"/>
        <v>0.15</v>
      </c>
      <c r="F160" s="52">
        <f t="shared" si="70"/>
        <v>1.3451947011868914E-2</v>
      </c>
      <c r="G160" s="44">
        <f t="shared" si="94"/>
        <v>230926.43531790568</v>
      </c>
      <c r="H160" s="44">
        <f t="shared" si="71"/>
        <v>108952.60904808469</v>
      </c>
      <c r="I160" s="44">
        <f t="shared" si="72"/>
        <v>34740712.0394722</v>
      </c>
      <c r="J160" s="44">
        <f t="shared" si="73"/>
        <v>467330.21750957647</v>
      </c>
      <c r="K160" s="44">
        <f t="shared" si="74"/>
        <v>20328.971044970163</v>
      </c>
      <c r="L160" s="44">
        <f t="shared" si="75"/>
        <v>677927.68178251199</v>
      </c>
      <c r="M160" s="44">
        <f t="shared" si="76"/>
        <v>34273381.821962625</v>
      </c>
      <c r="N160" s="53">
        <f t="shared" si="95"/>
        <v>0</v>
      </c>
      <c r="O160" s="41">
        <f t="shared" si="77"/>
        <v>0</v>
      </c>
      <c r="P160" s="41">
        <f t="shared" si="78"/>
        <v>0</v>
      </c>
      <c r="Q160" s="41">
        <f t="shared" si="79"/>
        <v>0</v>
      </c>
      <c r="R160" s="54">
        <f t="shared" si="80"/>
        <v>0</v>
      </c>
      <c r="S160" s="45">
        <f t="shared" si="97"/>
        <v>0</v>
      </c>
      <c r="T160" s="44">
        <f t="shared" si="81"/>
        <v>0</v>
      </c>
      <c r="U160" s="41">
        <f t="shared" si="67"/>
        <v>0</v>
      </c>
      <c r="V160" s="44">
        <f t="shared" si="82"/>
        <v>0</v>
      </c>
      <c r="W160" s="44">
        <f t="shared" si="96"/>
        <v>0</v>
      </c>
      <c r="X160" s="45">
        <f t="shared" si="98"/>
        <v>34849664.648520343</v>
      </c>
      <c r="Y160" s="44">
        <f t="shared" si="83"/>
        <v>576282.82655766117</v>
      </c>
      <c r="Z160" s="44">
        <f t="shared" si="84"/>
        <v>101644.85522485101</v>
      </c>
      <c r="AA160" s="46">
        <f t="shared" si="85"/>
        <v>677927.68178251223</v>
      </c>
      <c r="AC160" s="55">
        <f t="shared" si="86"/>
        <v>576282.82655766117</v>
      </c>
      <c r="AD160" s="56">
        <f t="shared" si="87"/>
        <v>576282.82655766117</v>
      </c>
      <c r="AE160" s="57" t="str">
        <f t="shared" si="88"/>
        <v>yes</v>
      </c>
      <c r="AF160" s="55">
        <f t="shared" si="89"/>
        <v>101644.85522485082</v>
      </c>
      <c r="AG160" s="56">
        <f t="shared" si="90"/>
        <v>101644.85522485101</v>
      </c>
      <c r="AH160" s="57" t="str">
        <f t="shared" si="91"/>
        <v>yes</v>
      </c>
      <c r="AL160" s="15"/>
      <c r="AQ160" s="15"/>
    </row>
    <row r="161" spans="1:43" s="47" customFormat="1" ht="12" x14ac:dyDescent="0.25">
      <c r="A161" s="51">
        <f t="shared" si="92"/>
        <v>147</v>
      </c>
      <c r="B161" s="44">
        <f t="shared" si="93"/>
        <v>34273381.821962625</v>
      </c>
      <c r="C161" s="44">
        <f t="shared" si="68"/>
        <v>567455.93505623424</v>
      </c>
      <c r="D161" s="44">
        <f t="shared" si="69"/>
        <v>119956.83637686919</v>
      </c>
      <c r="E161" s="52">
        <f t="shared" si="66"/>
        <v>0.15</v>
      </c>
      <c r="F161" s="52">
        <f t="shared" si="70"/>
        <v>1.3451947011868914E-2</v>
      </c>
      <c r="G161" s="44">
        <f t="shared" si="94"/>
        <v>227820.02514636947</v>
      </c>
      <c r="H161" s="44">
        <f t="shared" si="71"/>
        <v>107863.18876950028</v>
      </c>
      <c r="I161" s="44">
        <f t="shared" si="72"/>
        <v>34165518.633193128</v>
      </c>
      <c r="J161" s="44">
        <f t="shared" si="73"/>
        <v>459592.74628673401</v>
      </c>
      <c r="K161" s="44">
        <f t="shared" si="74"/>
        <v>19992.806062811531</v>
      </c>
      <c r="L161" s="44">
        <f t="shared" si="75"/>
        <v>667419.96537029196</v>
      </c>
      <c r="M161" s="44">
        <f t="shared" si="76"/>
        <v>33705925.886906393</v>
      </c>
      <c r="N161" s="53">
        <f t="shared" si="95"/>
        <v>0</v>
      </c>
      <c r="O161" s="41">
        <f t="shared" si="77"/>
        <v>0</v>
      </c>
      <c r="P161" s="41">
        <f t="shared" si="78"/>
        <v>0</v>
      </c>
      <c r="Q161" s="41">
        <f t="shared" si="79"/>
        <v>0</v>
      </c>
      <c r="R161" s="54">
        <f t="shared" si="80"/>
        <v>0</v>
      </c>
      <c r="S161" s="45">
        <f t="shared" si="97"/>
        <v>0</v>
      </c>
      <c r="T161" s="44">
        <f t="shared" si="81"/>
        <v>0</v>
      </c>
      <c r="U161" s="41">
        <f t="shared" si="67"/>
        <v>0</v>
      </c>
      <c r="V161" s="44">
        <f t="shared" si="82"/>
        <v>0</v>
      </c>
      <c r="W161" s="44">
        <f t="shared" si="96"/>
        <v>0</v>
      </c>
      <c r="X161" s="45">
        <f t="shared" si="98"/>
        <v>34273381.821962684</v>
      </c>
      <c r="Y161" s="44">
        <f t="shared" si="83"/>
        <v>567455.93505623424</v>
      </c>
      <c r="Z161" s="44">
        <f t="shared" si="84"/>
        <v>99964.030314057833</v>
      </c>
      <c r="AA161" s="46">
        <f t="shared" si="85"/>
        <v>667419.96537029208</v>
      </c>
      <c r="AC161" s="55">
        <f t="shared" si="86"/>
        <v>567455.93505623424</v>
      </c>
      <c r="AD161" s="56">
        <f t="shared" si="87"/>
        <v>567455.93505623424</v>
      </c>
      <c r="AE161" s="57" t="str">
        <f t="shared" si="88"/>
        <v>yes</v>
      </c>
      <c r="AF161" s="55">
        <f t="shared" si="89"/>
        <v>99964.030314057658</v>
      </c>
      <c r="AG161" s="56">
        <f t="shared" si="90"/>
        <v>99964.030314057833</v>
      </c>
      <c r="AH161" s="57" t="str">
        <f t="shared" si="91"/>
        <v>yes</v>
      </c>
      <c r="AL161" s="15"/>
      <c r="AQ161" s="15"/>
    </row>
    <row r="162" spans="1:43" s="47" customFormat="1" ht="12" x14ac:dyDescent="0.25">
      <c r="A162" s="51">
        <f t="shared" si="92"/>
        <v>148</v>
      </c>
      <c r="B162" s="44">
        <f t="shared" si="93"/>
        <v>33705925.886906393</v>
      </c>
      <c r="C162" s="44">
        <f t="shared" si="68"/>
        <v>558758.52904232754</v>
      </c>
      <c r="D162" s="44">
        <f t="shared" si="69"/>
        <v>117970.74060417239</v>
      </c>
      <c r="E162" s="52">
        <f t="shared" si="66"/>
        <v>0.15</v>
      </c>
      <c r="F162" s="52">
        <f t="shared" si="70"/>
        <v>1.3451947011868914E-2</v>
      </c>
      <c r="G162" s="44">
        <f t="shared" si="94"/>
        <v>224755.40223985788</v>
      </c>
      <c r="H162" s="44">
        <f t="shared" si="71"/>
        <v>106784.66163568549</v>
      </c>
      <c r="I162" s="44">
        <f t="shared" si="72"/>
        <v>33599141.225270711</v>
      </c>
      <c r="J162" s="44">
        <f t="shared" si="73"/>
        <v>451973.86740664201</v>
      </c>
      <c r="K162" s="44">
        <f t="shared" si="74"/>
        <v>19661.790100695394</v>
      </c>
      <c r="L162" s="44">
        <f t="shared" si="75"/>
        <v>657067.47954580444</v>
      </c>
      <c r="M162" s="44">
        <f t="shared" si="76"/>
        <v>33147167.357864071</v>
      </c>
      <c r="N162" s="53">
        <f t="shared" si="95"/>
        <v>0</v>
      </c>
      <c r="O162" s="41">
        <f t="shared" si="77"/>
        <v>0</v>
      </c>
      <c r="P162" s="41">
        <f t="shared" si="78"/>
        <v>0</v>
      </c>
      <c r="Q162" s="41">
        <f t="shared" si="79"/>
        <v>0</v>
      </c>
      <c r="R162" s="54">
        <f t="shared" si="80"/>
        <v>0</v>
      </c>
      <c r="S162" s="45">
        <f t="shared" si="97"/>
        <v>0</v>
      </c>
      <c r="T162" s="44">
        <f t="shared" si="81"/>
        <v>0</v>
      </c>
      <c r="U162" s="41">
        <f t="shared" si="67"/>
        <v>0</v>
      </c>
      <c r="V162" s="44">
        <f t="shared" si="82"/>
        <v>0</v>
      </c>
      <c r="W162" s="44">
        <f t="shared" si="96"/>
        <v>0</v>
      </c>
      <c r="X162" s="45">
        <f t="shared" si="98"/>
        <v>33705925.886906452</v>
      </c>
      <c r="Y162" s="44">
        <f>IF(S162-T162&gt;0,-P162-U162,H162+J162-T162)</f>
        <v>558758.52904232754</v>
      </c>
      <c r="Z162" s="44">
        <f t="shared" si="84"/>
        <v>98308.950503477172</v>
      </c>
      <c r="AA162" s="46">
        <f t="shared" si="85"/>
        <v>657067.47954580467</v>
      </c>
      <c r="AC162" s="55">
        <f t="shared" si="86"/>
        <v>558758.52904232754</v>
      </c>
      <c r="AD162" s="56">
        <f t="shared" si="87"/>
        <v>558758.52904232754</v>
      </c>
      <c r="AE162" s="57" t="str">
        <f t="shared" si="88"/>
        <v>yes</v>
      </c>
      <c r="AF162" s="55">
        <f t="shared" si="89"/>
        <v>98308.950503476997</v>
      </c>
      <c r="AG162" s="56">
        <f t="shared" si="90"/>
        <v>98308.950503477172</v>
      </c>
      <c r="AH162" s="57" t="str">
        <f t="shared" si="91"/>
        <v>yes</v>
      </c>
      <c r="AL162" s="15"/>
      <c r="AQ162" s="15"/>
    </row>
    <row r="163" spans="1:43" s="47" customFormat="1" ht="12" x14ac:dyDescent="0.25">
      <c r="A163" s="51">
        <f t="shared" si="92"/>
        <v>149</v>
      </c>
      <c r="B163" s="44">
        <f t="shared" si="93"/>
        <v>33147167.357864071</v>
      </c>
      <c r="C163" s="44">
        <f t="shared" si="68"/>
        <v>550188.75922835316</v>
      </c>
      <c r="D163" s="44">
        <f t="shared" si="69"/>
        <v>116015.08575252426</v>
      </c>
      <c r="E163" s="52">
        <f t="shared" si="66"/>
        <v>0.15</v>
      </c>
      <c r="F163" s="52">
        <f t="shared" si="70"/>
        <v>1.3451947011868914E-2</v>
      </c>
      <c r="G163" s="44">
        <f t="shared" si="94"/>
        <v>221732.00447829609</v>
      </c>
      <c r="H163" s="44">
        <f t="shared" si="71"/>
        <v>105716.91872577183</v>
      </c>
      <c r="I163" s="44">
        <f t="shared" si="72"/>
        <v>33041450.439138301</v>
      </c>
      <c r="J163" s="44">
        <f t="shared" si="73"/>
        <v>444471.84050258127</v>
      </c>
      <c r="K163" s="44">
        <f t="shared" si="74"/>
        <v>19335.847625420709</v>
      </c>
      <c r="L163" s="44">
        <f t="shared" si="75"/>
        <v>646867.9973554567</v>
      </c>
      <c r="M163" s="44">
        <f t="shared" si="76"/>
        <v>32596978.598635718</v>
      </c>
      <c r="N163" s="53">
        <f t="shared" si="95"/>
        <v>0</v>
      </c>
      <c r="O163" s="41">
        <f t="shared" si="77"/>
        <v>0</v>
      </c>
      <c r="P163" s="41">
        <f t="shared" si="78"/>
        <v>0</v>
      </c>
      <c r="Q163" s="41">
        <f t="shared" si="79"/>
        <v>0</v>
      </c>
      <c r="R163" s="54">
        <f t="shared" si="80"/>
        <v>0</v>
      </c>
      <c r="S163" s="45">
        <f t="shared" si="97"/>
        <v>0</v>
      </c>
      <c r="T163" s="44">
        <f t="shared" si="81"/>
        <v>0</v>
      </c>
      <c r="U163" s="41">
        <f t="shared" si="67"/>
        <v>0</v>
      </c>
      <c r="V163" s="44">
        <f t="shared" si="82"/>
        <v>0</v>
      </c>
      <c r="W163" s="44">
        <f t="shared" si="96"/>
        <v>0</v>
      </c>
      <c r="X163" s="45">
        <f t="shared" si="98"/>
        <v>33147167.357864127</v>
      </c>
      <c r="Y163" s="44">
        <f t="shared" ref="Y163:Y226" si="99">IF(S163-T163&gt;0,-P163-U163,H163+J163-T163)</f>
        <v>550188.75922835316</v>
      </c>
      <c r="Z163" s="44">
        <f t="shared" si="84"/>
        <v>96679.238127103716</v>
      </c>
      <c r="AA163" s="46">
        <f t="shared" si="85"/>
        <v>646867.99735545693</v>
      </c>
      <c r="AC163" s="55">
        <f t="shared" si="86"/>
        <v>550188.75922835316</v>
      </c>
      <c r="AD163" s="56">
        <f t="shared" si="87"/>
        <v>550188.75922835316</v>
      </c>
      <c r="AE163" s="57" t="str">
        <f t="shared" si="88"/>
        <v>yes</v>
      </c>
      <c r="AF163" s="55">
        <f t="shared" si="89"/>
        <v>96679.238127103556</v>
      </c>
      <c r="AG163" s="56">
        <f t="shared" si="90"/>
        <v>96679.238127103716</v>
      </c>
      <c r="AH163" s="57" t="str">
        <f t="shared" si="91"/>
        <v>yes</v>
      </c>
      <c r="AL163" s="15"/>
      <c r="AQ163" s="15"/>
    </row>
    <row r="164" spans="1:43" s="47" customFormat="1" ht="12" x14ac:dyDescent="0.25">
      <c r="A164" s="51">
        <f t="shared" si="92"/>
        <v>150</v>
      </c>
      <c r="B164" s="44">
        <f t="shared" si="93"/>
        <v>32596978.598635718</v>
      </c>
      <c r="C164" s="44">
        <f t="shared" si="68"/>
        <v>541744.80227769434</v>
      </c>
      <c r="D164" s="44">
        <f t="shared" si="69"/>
        <v>114089.42509522503</v>
      </c>
      <c r="E164" s="52">
        <f t="shared" si="66"/>
        <v>0.15</v>
      </c>
      <c r="F164" s="52">
        <f t="shared" si="70"/>
        <v>1.3451947011868914E-2</v>
      </c>
      <c r="G164" s="44">
        <f t="shared" si="94"/>
        <v>218749.27730321855</v>
      </c>
      <c r="H164" s="44">
        <f t="shared" si="71"/>
        <v>104659.85220799352</v>
      </c>
      <c r="I164" s="44">
        <f t="shared" si="72"/>
        <v>32492318.746427726</v>
      </c>
      <c r="J164" s="44">
        <f t="shared" si="73"/>
        <v>437084.95006970078</v>
      </c>
      <c r="K164" s="44">
        <f t="shared" si="74"/>
        <v>19014.904182537502</v>
      </c>
      <c r="L164" s="44">
        <f t="shared" si="75"/>
        <v>636819.32319038187</v>
      </c>
      <c r="M164" s="44">
        <f t="shared" si="76"/>
        <v>32055233.796358027</v>
      </c>
      <c r="N164" s="53">
        <f t="shared" si="95"/>
        <v>0</v>
      </c>
      <c r="O164" s="41">
        <f t="shared" si="77"/>
        <v>0</v>
      </c>
      <c r="P164" s="41">
        <f t="shared" si="78"/>
        <v>0</v>
      </c>
      <c r="Q164" s="41">
        <f t="shared" si="79"/>
        <v>0</v>
      </c>
      <c r="R164" s="54">
        <f t="shared" si="80"/>
        <v>0</v>
      </c>
      <c r="S164" s="45">
        <f t="shared" si="97"/>
        <v>0</v>
      </c>
      <c r="T164" s="44">
        <f t="shared" si="81"/>
        <v>0</v>
      </c>
      <c r="U164" s="41">
        <f t="shared" si="67"/>
        <v>0</v>
      </c>
      <c r="V164" s="44">
        <f t="shared" si="82"/>
        <v>0</v>
      </c>
      <c r="W164" s="44">
        <f t="shared" si="96"/>
        <v>0</v>
      </c>
      <c r="X164" s="45">
        <f t="shared" si="98"/>
        <v>32596978.598635774</v>
      </c>
      <c r="Y164" s="44">
        <f t="shared" si="99"/>
        <v>541744.80227769434</v>
      </c>
      <c r="Z164" s="44">
        <f t="shared" si="84"/>
        <v>95074.520912687687</v>
      </c>
      <c r="AA164" s="46">
        <f t="shared" si="85"/>
        <v>636819.32319038198</v>
      </c>
      <c r="AC164" s="55">
        <f t="shared" si="86"/>
        <v>541744.80227769434</v>
      </c>
      <c r="AD164" s="56">
        <f t="shared" si="87"/>
        <v>541744.80227769434</v>
      </c>
      <c r="AE164" s="57" t="str">
        <f t="shared" si="88"/>
        <v>yes</v>
      </c>
      <c r="AF164" s="55">
        <f t="shared" si="89"/>
        <v>95074.520912687527</v>
      </c>
      <c r="AG164" s="56">
        <f t="shared" si="90"/>
        <v>95074.520912687687</v>
      </c>
      <c r="AH164" s="57" t="str">
        <f t="shared" si="91"/>
        <v>yes</v>
      </c>
      <c r="AL164" s="15"/>
      <c r="AQ164" s="15"/>
    </row>
    <row r="165" spans="1:43" s="47" customFormat="1" ht="12" x14ac:dyDescent="0.25">
      <c r="A165" s="51">
        <f t="shared" si="92"/>
        <v>151</v>
      </c>
      <c r="B165" s="44">
        <f t="shared" si="93"/>
        <v>32055233.796358027</v>
      </c>
      <c r="C165" s="44">
        <f t="shared" si="68"/>
        <v>533424.86044487078</v>
      </c>
      <c r="D165" s="44">
        <f t="shared" si="69"/>
        <v>112193.3182872531</v>
      </c>
      <c r="E165" s="52">
        <f t="shared" si="66"/>
        <v>0.15</v>
      </c>
      <c r="F165" s="52">
        <f t="shared" si="70"/>
        <v>1.3451947011868914E-2</v>
      </c>
      <c r="G165" s="44">
        <f t="shared" si="94"/>
        <v>215806.67361605103</v>
      </c>
      <c r="H165" s="44">
        <f t="shared" si="71"/>
        <v>103613.35532879793</v>
      </c>
      <c r="I165" s="44">
        <f t="shared" si="72"/>
        <v>31951620.441029228</v>
      </c>
      <c r="J165" s="44">
        <f t="shared" si="73"/>
        <v>429811.50511607283</v>
      </c>
      <c r="K165" s="44">
        <f t="shared" si="74"/>
        <v>18698.886381208849</v>
      </c>
      <c r="L165" s="44">
        <f t="shared" si="75"/>
        <v>626919.29235091503</v>
      </c>
      <c r="M165" s="44">
        <f t="shared" si="76"/>
        <v>31521808.935913157</v>
      </c>
      <c r="N165" s="53">
        <f t="shared" si="95"/>
        <v>0</v>
      </c>
      <c r="O165" s="41">
        <f t="shared" si="77"/>
        <v>0</v>
      </c>
      <c r="P165" s="41">
        <f t="shared" si="78"/>
        <v>0</v>
      </c>
      <c r="Q165" s="41">
        <f t="shared" si="79"/>
        <v>0</v>
      </c>
      <c r="R165" s="54">
        <f t="shared" si="80"/>
        <v>0</v>
      </c>
      <c r="S165" s="45">
        <f t="shared" si="97"/>
        <v>0</v>
      </c>
      <c r="T165" s="44">
        <f t="shared" si="81"/>
        <v>0</v>
      </c>
      <c r="U165" s="41">
        <f t="shared" si="67"/>
        <v>0</v>
      </c>
      <c r="V165" s="44">
        <f t="shared" si="82"/>
        <v>0</v>
      </c>
      <c r="W165" s="44">
        <f t="shared" si="96"/>
        <v>0</v>
      </c>
      <c r="X165" s="45">
        <f t="shared" si="98"/>
        <v>32055233.796358079</v>
      </c>
      <c r="Y165" s="44">
        <f t="shared" si="99"/>
        <v>533424.86044487078</v>
      </c>
      <c r="Z165" s="44">
        <f t="shared" si="84"/>
        <v>93494.43190604441</v>
      </c>
      <c r="AA165" s="46">
        <f t="shared" si="85"/>
        <v>626919.29235091514</v>
      </c>
      <c r="AC165" s="55">
        <f t="shared" si="86"/>
        <v>533424.86044487078</v>
      </c>
      <c r="AD165" s="56">
        <f t="shared" si="87"/>
        <v>533424.86044487078</v>
      </c>
      <c r="AE165" s="57" t="str">
        <f t="shared" si="88"/>
        <v>yes</v>
      </c>
      <c r="AF165" s="55">
        <f t="shared" si="89"/>
        <v>93494.43190604425</v>
      </c>
      <c r="AG165" s="56">
        <f t="shared" si="90"/>
        <v>93494.43190604441</v>
      </c>
      <c r="AH165" s="57" t="str">
        <f t="shared" si="91"/>
        <v>yes</v>
      </c>
      <c r="AL165" s="15"/>
      <c r="AQ165" s="15"/>
    </row>
    <row r="166" spans="1:43" s="47" customFormat="1" ht="12" x14ac:dyDescent="0.25">
      <c r="A166" s="51">
        <f t="shared" si="92"/>
        <v>152</v>
      </c>
      <c r="B166" s="44">
        <f t="shared" si="93"/>
        <v>31521808.935913157</v>
      </c>
      <c r="C166" s="44">
        <f t="shared" si="68"/>
        <v>525227.16122065205</v>
      </c>
      <c r="D166" s="44">
        <f t="shared" si="69"/>
        <v>110326.33127569605</v>
      </c>
      <c r="E166" s="52">
        <f t="shared" si="66"/>
        <v>0.15</v>
      </c>
      <c r="F166" s="52">
        <f t="shared" si="70"/>
        <v>1.3451947011868914E-2</v>
      </c>
      <c r="G166" s="44">
        <f t="shared" si="94"/>
        <v>212903.65367776025</v>
      </c>
      <c r="H166" s="44">
        <f t="shared" si="71"/>
        <v>102577.32240206419</v>
      </c>
      <c r="I166" s="44">
        <f t="shared" si="72"/>
        <v>31419231.613511093</v>
      </c>
      <c r="J166" s="44">
        <f t="shared" si="73"/>
        <v>422649.83881858789</v>
      </c>
      <c r="K166" s="44">
        <f t="shared" si="74"/>
        <v>18387.721879282675</v>
      </c>
      <c r="L166" s="44">
        <f t="shared" si="75"/>
        <v>617165.77061706549</v>
      </c>
      <c r="M166" s="44">
        <f t="shared" si="76"/>
        <v>30996581.774692506</v>
      </c>
      <c r="N166" s="53">
        <f t="shared" si="95"/>
        <v>0</v>
      </c>
      <c r="O166" s="41">
        <f t="shared" si="77"/>
        <v>0</v>
      </c>
      <c r="P166" s="41">
        <f t="shared" si="78"/>
        <v>0</v>
      </c>
      <c r="Q166" s="41">
        <f t="shared" si="79"/>
        <v>0</v>
      </c>
      <c r="R166" s="54">
        <f t="shared" si="80"/>
        <v>0</v>
      </c>
      <c r="S166" s="45">
        <f t="shared" si="97"/>
        <v>0</v>
      </c>
      <c r="T166" s="44">
        <f t="shared" si="81"/>
        <v>0</v>
      </c>
      <c r="U166" s="41">
        <f t="shared" si="67"/>
        <v>0</v>
      </c>
      <c r="V166" s="44">
        <f t="shared" si="82"/>
        <v>0</v>
      </c>
      <c r="W166" s="44">
        <f t="shared" si="96"/>
        <v>0</v>
      </c>
      <c r="X166" s="45">
        <f t="shared" si="98"/>
        <v>31521808.935913209</v>
      </c>
      <c r="Y166" s="44">
        <f t="shared" si="99"/>
        <v>525227.16122065205</v>
      </c>
      <c r="Z166" s="44">
        <f t="shared" si="84"/>
        <v>91938.609396413536</v>
      </c>
      <c r="AA166" s="46">
        <f t="shared" si="85"/>
        <v>617165.7706170656</v>
      </c>
      <c r="AC166" s="55">
        <f t="shared" si="86"/>
        <v>525227.16122065205</v>
      </c>
      <c r="AD166" s="56">
        <f t="shared" si="87"/>
        <v>525227.16122065205</v>
      </c>
      <c r="AE166" s="57" t="str">
        <f t="shared" si="88"/>
        <v>yes</v>
      </c>
      <c r="AF166" s="55">
        <f t="shared" si="89"/>
        <v>91938.609396413376</v>
      </c>
      <c r="AG166" s="56">
        <f t="shared" si="90"/>
        <v>91938.609396413536</v>
      </c>
      <c r="AH166" s="57" t="str">
        <f t="shared" si="91"/>
        <v>yes</v>
      </c>
      <c r="AL166" s="15"/>
      <c r="AQ166" s="15"/>
    </row>
    <row r="167" spans="1:43" s="47" customFormat="1" ht="12" x14ac:dyDescent="0.25">
      <c r="A167" s="51">
        <f t="shared" si="92"/>
        <v>153</v>
      </c>
      <c r="B167" s="44">
        <f t="shared" si="93"/>
        <v>30996581.774692506</v>
      </c>
      <c r="C167" s="44">
        <f t="shared" si="68"/>
        <v>517149.95698205091</v>
      </c>
      <c r="D167" s="44">
        <f t="shared" si="69"/>
        <v>108488.03621142377</v>
      </c>
      <c r="E167" s="52">
        <f t="shared" si="66"/>
        <v>0.15</v>
      </c>
      <c r="F167" s="52">
        <f t="shared" si="70"/>
        <v>1.3451947011868914E-2</v>
      </c>
      <c r="G167" s="44">
        <f t="shared" si="94"/>
        <v>210039.68500985374</v>
      </c>
      <c r="H167" s="44">
        <f t="shared" si="71"/>
        <v>101551.64879842997</v>
      </c>
      <c r="I167" s="44">
        <f t="shared" si="72"/>
        <v>30895030.125894077</v>
      </c>
      <c r="J167" s="44">
        <f t="shared" si="73"/>
        <v>415598.30818362092</v>
      </c>
      <c r="K167" s="44">
        <f t="shared" si="74"/>
        <v>18081.339368570629</v>
      </c>
      <c r="L167" s="44">
        <f t="shared" si="75"/>
        <v>607556.653824904</v>
      </c>
      <c r="M167" s="44">
        <f t="shared" si="76"/>
        <v>30479431.817710456</v>
      </c>
      <c r="N167" s="53">
        <f t="shared" si="95"/>
        <v>0</v>
      </c>
      <c r="O167" s="41">
        <f t="shared" si="77"/>
        <v>0</v>
      </c>
      <c r="P167" s="41">
        <f t="shared" si="78"/>
        <v>0</v>
      </c>
      <c r="Q167" s="41">
        <f t="shared" si="79"/>
        <v>0</v>
      </c>
      <c r="R167" s="54">
        <f t="shared" si="80"/>
        <v>0</v>
      </c>
      <c r="S167" s="45">
        <f t="shared" si="97"/>
        <v>0</v>
      </c>
      <c r="T167" s="44">
        <f t="shared" si="81"/>
        <v>0</v>
      </c>
      <c r="U167" s="41">
        <f t="shared" si="67"/>
        <v>0</v>
      </c>
      <c r="V167" s="44">
        <f t="shared" si="82"/>
        <v>0</v>
      </c>
      <c r="W167" s="44">
        <f t="shared" si="96"/>
        <v>0</v>
      </c>
      <c r="X167" s="45">
        <f t="shared" si="98"/>
        <v>30996581.774692558</v>
      </c>
      <c r="Y167" s="44">
        <f t="shared" si="99"/>
        <v>517149.95698205091</v>
      </c>
      <c r="Z167" s="44">
        <f t="shared" si="84"/>
        <v>90406.696842853315</v>
      </c>
      <c r="AA167" s="46">
        <f t="shared" si="85"/>
        <v>607556.65382490424</v>
      </c>
      <c r="AC167" s="55">
        <f t="shared" si="86"/>
        <v>517149.95698205091</v>
      </c>
      <c r="AD167" s="56">
        <f t="shared" si="87"/>
        <v>517149.95698205091</v>
      </c>
      <c r="AE167" s="57" t="str">
        <f t="shared" si="88"/>
        <v>yes</v>
      </c>
      <c r="AF167" s="55">
        <f t="shared" si="89"/>
        <v>90406.69684285314</v>
      </c>
      <c r="AG167" s="56">
        <f t="shared" si="90"/>
        <v>90406.696842853315</v>
      </c>
      <c r="AH167" s="57" t="str">
        <f t="shared" si="91"/>
        <v>yes</v>
      </c>
      <c r="AL167" s="15"/>
      <c r="AQ167" s="15"/>
    </row>
    <row r="168" spans="1:43" s="47" customFormat="1" ht="12" x14ac:dyDescent="0.25">
      <c r="A168" s="51">
        <f t="shared" si="92"/>
        <v>154</v>
      </c>
      <c r="B168" s="44">
        <f t="shared" si="93"/>
        <v>30479431.817710456</v>
      </c>
      <c r="C168" s="44">
        <f t="shared" si="68"/>
        <v>509191.52464713051</v>
      </c>
      <c r="D168" s="44">
        <f t="shared" si="69"/>
        <v>106678.01136198659</v>
      </c>
      <c r="E168" s="52">
        <f t="shared" si="66"/>
        <v>0.15</v>
      </c>
      <c r="F168" s="52">
        <f t="shared" si="70"/>
        <v>1.3451947011868914E-2</v>
      </c>
      <c r="G168" s="44">
        <f t="shared" si="94"/>
        <v>207214.24229671154</v>
      </c>
      <c r="H168" s="44">
        <f t="shared" si="71"/>
        <v>100536.23093472495</v>
      </c>
      <c r="I168" s="44">
        <f t="shared" si="72"/>
        <v>30378895.586775731</v>
      </c>
      <c r="J168" s="44">
        <f t="shared" si="73"/>
        <v>408655.29371240555</v>
      </c>
      <c r="K168" s="44">
        <f t="shared" si="74"/>
        <v>17779.668560331102</v>
      </c>
      <c r="L168" s="44">
        <f t="shared" si="75"/>
        <v>598089.86744878592</v>
      </c>
      <c r="M168" s="44">
        <f t="shared" si="76"/>
        <v>29970240.293063324</v>
      </c>
      <c r="N168" s="53">
        <f t="shared" si="95"/>
        <v>0</v>
      </c>
      <c r="O168" s="41">
        <f t="shared" si="77"/>
        <v>0</v>
      </c>
      <c r="P168" s="41">
        <f t="shared" si="78"/>
        <v>0</v>
      </c>
      <c r="Q168" s="41">
        <f t="shared" si="79"/>
        <v>0</v>
      </c>
      <c r="R168" s="54">
        <f t="shared" si="80"/>
        <v>0</v>
      </c>
      <c r="S168" s="45">
        <f t="shared" si="97"/>
        <v>0</v>
      </c>
      <c r="T168" s="44">
        <f t="shared" si="81"/>
        <v>0</v>
      </c>
      <c r="U168" s="41">
        <f t="shared" si="67"/>
        <v>0</v>
      </c>
      <c r="V168" s="44">
        <f t="shared" si="82"/>
        <v>0</v>
      </c>
      <c r="W168" s="44">
        <f t="shared" si="96"/>
        <v>0</v>
      </c>
      <c r="X168" s="45">
        <f t="shared" si="98"/>
        <v>30479431.817710508</v>
      </c>
      <c r="Y168" s="44">
        <f t="shared" si="99"/>
        <v>509191.52464713051</v>
      </c>
      <c r="Z168" s="44">
        <f t="shared" si="84"/>
        <v>88898.342801655657</v>
      </c>
      <c r="AA168" s="46">
        <f t="shared" si="85"/>
        <v>598089.86744878616</v>
      </c>
      <c r="AC168" s="55">
        <f t="shared" si="86"/>
        <v>509191.52464713051</v>
      </c>
      <c r="AD168" s="56">
        <f t="shared" si="87"/>
        <v>509191.52464713051</v>
      </c>
      <c r="AE168" s="57" t="str">
        <f t="shared" si="88"/>
        <v>yes</v>
      </c>
      <c r="AF168" s="55">
        <f t="shared" si="89"/>
        <v>88898.342801655483</v>
      </c>
      <c r="AG168" s="56">
        <f t="shared" si="90"/>
        <v>88898.342801655657</v>
      </c>
      <c r="AH168" s="57" t="str">
        <f t="shared" si="91"/>
        <v>yes</v>
      </c>
      <c r="AL168" s="15"/>
      <c r="AQ168" s="15"/>
    </row>
    <row r="169" spans="1:43" s="47" customFormat="1" ht="12" x14ac:dyDescent="0.25">
      <c r="A169" s="51">
        <f t="shared" si="92"/>
        <v>155</v>
      </c>
      <c r="B169" s="44">
        <f t="shared" si="93"/>
        <v>29970240.293063324</v>
      </c>
      <c r="C169" s="44">
        <f t="shared" si="68"/>
        <v>501350.16533455969</v>
      </c>
      <c r="D169" s="44">
        <f t="shared" si="69"/>
        <v>104895.84102572163</v>
      </c>
      <c r="E169" s="52">
        <f t="shared" si="66"/>
        <v>0.15</v>
      </c>
      <c r="F169" s="52">
        <f t="shared" si="70"/>
        <v>1.3451947011868914E-2</v>
      </c>
      <c r="G169" s="44">
        <f t="shared" si="94"/>
        <v>204426.80728923163</v>
      </c>
      <c r="H169" s="44">
        <f t="shared" si="71"/>
        <v>99530.966263509996</v>
      </c>
      <c r="I169" s="44">
        <f t="shared" si="72"/>
        <v>29870709.326799814</v>
      </c>
      <c r="J169" s="44">
        <f t="shared" si="73"/>
        <v>401819.19907104969</v>
      </c>
      <c r="K169" s="44">
        <f t="shared" si="74"/>
        <v>17482.640170953604</v>
      </c>
      <c r="L169" s="44">
        <f t="shared" si="75"/>
        <v>588763.36618932767</v>
      </c>
      <c r="M169" s="44">
        <f t="shared" si="76"/>
        <v>29468890.127728764</v>
      </c>
      <c r="N169" s="53">
        <f t="shared" si="95"/>
        <v>0</v>
      </c>
      <c r="O169" s="41">
        <f t="shared" si="77"/>
        <v>0</v>
      </c>
      <c r="P169" s="41">
        <f t="shared" si="78"/>
        <v>0</v>
      </c>
      <c r="Q169" s="41">
        <f t="shared" si="79"/>
        <v>0</v>
      </c>
      <c r="R169" s="54">
        <f t="shared" si="80"/>
        <v>0</v>
      </c>
      <c r="S169" s="45">
        <f t="shared" si="97"/>
        <v>0</v>
      </c>
      <c r="T169" s="44">
        <f t="shared" si="81"/>
        <v>0</v>
      </c>
      <c r="U169" s="41">
        <f t="shared" si="67"/>
        <v>0</v>
      </c>
      <c r="V169" s="44">
        <f t="shared" si="82"/>
        <v>0</v>
      </c>
      <c r="W169" s="44">
        <f t="shared" si="96"/>
        <v>0</v>
      </c>
      <c r="X169" s="45">
        <f t="shared" si="98"/>
        <v>29970240.293063376</v>
      </c>
      <c r="Y169" s="44">
        <f t="shared" si="99"/>
        <v>501350.16533455969</v>
      </c>
      <c r="Z169" s="44">
        <f t="shared" si="84"/>
        <v>87413.200854768176</v>
      </c>
      <c r="AA169" s="46">
        <f t="shared" si="85"/>
        <v>588763.36618932791</v>
      </c>
      <c r="AC169" s="55">
        <f t="shared" si="86"/>
        <v>501350.16533455969</v>
      </c>
      <c r="AD169" s="56">
        <f t="shared" si="87"/>
        <v>501350.16533455969</v>
      </c>
      <c r="AE169" s="57" t="str">
        <f t="shared" si="88"/>
        <v>yes</v>
      </c>
      <c r="AF169" s="55">
        <f t="shared" si="89"/>
        <v>87413.200854768031</v>
      </c>
      <c r="AG169" s="56">
        <f t="shared" si="90"/>
        <v>87413.200854768176</v>
      </c>
      <c r="AH169" s="57" t="str">
        <f t="shared" si="91"/>
        <v>yes</v>
      </c>
      <c r="AL169" s="15"/>
      <c r="AQ169" s="15"/>
    </row>
    <row r="170" spans="1:43" s="47" customFormat="1" ht="12" x14ac:dyDescent="0.25">
      <c r="A170" s="51">
        <f t="shared" si="92"/>
        <v>156</v>
      </c>
      <c r="B170" s="44">
        <f t="shared" si="93"/>
        <v>29468890.127728764</v>
      </c>
      <c r="C170" s="44">
        <f t="shared" si="68"/>
        <v>493624.20402785024</v>
      </c>
      <c r="D170" s="44">
        <f t="shared" si="69"/>
        <v>103141.11544705067</v>
      </c>
      <c r="E170" s="52">
        <f t="shared" si="66"/>
        <v>0.15</v>
      </c>
      <c r="F170" s="52">
        <f t="shared" si="70"/>
        <v>1.3451947011868914E-2</v>
      </c>
      <c r="G170" s="44">
        <f t="shared" si="94"/>
        <v>201676.86870977134</v>
      </c>
      <c r="H170" s="44">
        <f t="shared" si="71"/>
        <v>98535.753262720667</v>
      </c>
      <c r="I170" s="44">
        <f t="shared" si="72"/>
        <v>29370354.374466043</v>
      </c>
      <c r="J170" s="44">
        <f t="shared" si="73"/>
        <v>395088.45076512959</v>
      </c>
      <c r="K170" s="44">
        <f t="shared" si="74"/>
        <v>17190.18590784178</v>
      </c>
      <c r="L170" s="44">
        <f t="shared" si="75"/>
        <v>579575.13356705918</v>
      </c>
      <c r="M170" s="44">
        <f t="shared" si="76"/>
        <v>28975265.923700914</v>
      </c>
      <c r="N170" s="53">
        <f t="shared" si="95"/>
        <v>0</v>
      </c>
      <c r="O170" s="41">
        <f t="shared" si="77"/>
        <v>0</v>
      </c>
      <c r="P170" s="41">
        <f t="shared" si="78"/>
        <v>0</v>
      </c>
      <c r="Q170" s="41">
        <f t="shared" si="79"/>
        <v>0</v>
      </c>
      <c r="R170" s="54">
        <f t="shared" si="80"/>
        <v>0</v>
      </c>
      <c r="S170" s="45">
        <f t="shared" si="97"/>
        <v>0</v>
      </c>
      <c r="T170" s="44">
        <f t="shared" si="81"/>
        <v>0</v>
      </c>
      <c r="U170" s="41">
        <f t="shared" si="67"/>
        <v>0</v>
      </c>
      <c r="V170" s="44">
        <f t="shared" si="82"/>
        <v>0</v>
      </c>
      <c r="W170" s="44">
        <f t="shared" si="96"/>
        <v>0</v>
      </c>
      <c r="X170" s="45">
        <f t="shared" si="98"/>
        <v>29468890.127728816</v>
      </c>
      <c r="Y170" s="44">
        <f t="shared" si="99"/>
        <v>493624.20402785024</v>
      </c>
      <c r="Z170" s="44">
        <f t="shared" si="84"/>
        <v>85950.929539209057</v>
      </c>
      <c r="AA170" s="46">
        <f t="shared" si="85"/>
        <v>579575.1335670593</v>
      </c>
      <c r="AC170" s="55">
        <f t="shared" si="86"/>
        <v>493624.20402785024</v>
      </c>
      <c r="AD170" s="56">
        <f t="shared" si="87"/>
        <v>493624.20402785024</v>
      </c>
      <c r="AE170" s="57" t="str">
        <f t="shared" si="88"/>
        <v>yes</v>
      </c>
      <c r="AF170" s="55">
        <f t="shared" si="89"/>
        <v>85950.929539208897</v>
      </c>
      <c r="AG170" s="56">
        <f t="shared" si="90"/>
        <v>85950.929539209057</v>
      </c>
      <c r="AH170" s="57" t="str">
        <f t="shared" si="91"/>
        <v>yes</v>
      </c>
      <c r="AL170" s="15"/>
      <c r="AQ170" s="15"/>
    </row>
    <row r="171" spans="1:43" s="47" customFormat="1" ht="12" x14ac:dyDescent="0.25">
      <c r="A171" s="51">
        <f t="shared" si="92"/>
        <v>157</v>
      </c>
      <c r="B171" s="44">
        <f t="shared" si="93"/>
        <v>28975265.923700914</v>
      </c>
      <c r="C171" s="44">
        <f t="shared" si="68"/>
        <v>486011.98924421385</v>
      </c>
      <c r="D171" s="44">
        <f t="shared" si="69"/>
        <v>101413.4307329532</v>
      </c>
      <c r="E171" s="52">
        <f t="shared" si="66"/>
        <v>0.15</v>
      </c>
      <c r="F171" s="52">
        <f t="shared" si="70"/>
        <v>1.3451947011868914E-2</v>
      </c>
      <c r="G171" s="44">
        <f t="shared" si="94"/>
        <v>198963.92215836782</v>
      </c>
      <c r="H171" s="44">
        <f t="shared" si="71"/>
        <v>97550.491425414613</v>
      </c>
      <c r="I171" s="44">
        <f t="shared" si="72"/>
        <v>28877715.4322755</v>
      </c>
      <c r="J171" s="44">
        <f t="shared" si="73"/>
        <v>388461.49781879922</v>
      </c>
      <c r="K171" s="44">
        <f t="shared" si="74"/>
        <v>16902.238455492199</v>
      </c>
      <c r="L171" s="44">
        <f t="shared" si="75"/>
        <v>570523.18152167485</v>
      </c>
      <c r="M171" s="44">
        <f t="shared" si="76"/>
        <v>28489253.934456702</v>
      </c>
      <c r="N171" s="53">
        <f t="shared" si="95"/>
        <v>0</v>
      </c>
      <c r="O171" s="41">
        <f t="shared" si="77"/>
        <v>0</v>
      </c>
      <c r="P171" s="41">
        <f t="shared" si="78"/>
        <v>0</v>
      </c>
      <c r="Q171" s="41">
        <f t="shared" si="79"/>
        <v>0</v>
      </c>
      <c r="R171" s="54">
        <f t="shared" si="80"/>
        <v>0</v>
      </c>
      <c r="S171" s="45">
        <f t="shared" si="97"/>
        <v>0</v>
      </c>
      <c r="T171" s="44">
        <f t="shared" si="81"/>
        <v>0</v>
      </c>
      <c r="U171" s="41">
        <f t="shared" si="67"/>
        <v>0</v>
      </c>
      <c r="V171" s="44">
        <f t="shared" si="82"/>
        <v>0</v>
      </c>
      <c r="W171" s="44">
        <f t="shared" si="96"/>
        <v>0</v>
      </c>
      <c r="X171" s="45">
        <f t="shared" si="98"/>
        <v>28975265.923700966</v>
      </c>
      <c r="Y171" s="44">
        <f t="shared" si="99"/>
        <v>486011.98924421385</v>
      </c>
      <c r="Z171" s="44">
        <f t="shared" si="84"/>
        <v>84511.192277461159</v>
      </c>
      <c r="AA171" s="46">
        <f t="shared" si="85"/>
        <v>570523.18152167497</v>
      </c>
      <c r="AC171" s="55">
        <f t="shared" si="86"/>
        <v>486011.98924421385</v>
      </c>
      <c r="AD171" s="56">
        <f t="shared" si="87"/>
        <v>486011.98924421385</v>
      </c>
      <c r="AE171" s="57" t="str">
        <f t="shared" si="88"/>
        <v>yes</v>
      </c>
      <c r="AF171" s="55">
        <f t="shared" si="89"/>
        <v>84511.192277460999</v>
      </c>
      <c r="AG171" s="56">
        <f t="shared" si="90"/>
        <v>84511.192277461159</v>
      </c>
      <c r="AH171" s="57" t="str">
        <f t="shared" si="91"/>
        <v>yes</v>
      </c>
      <c r="AL171" s="15"/>
      <c r="AQ171" s="15"/>
    </row>
    <row r="172" spans="1:43" s="47" customFormat="1" ht="12" x14ac:dyDescent="0.25">
      <c r="A172" s="51">
        <f t="shared" si="92"/>
        <v>158</v>
      </c>
      <c r="B172" s="44">
        <f t="shared" si="93"/>
        <v>28489253.934456702</v>
      </c>
      <c r="C172" s="44">
        <f t="shared" si="68"/>
        <v>478511.89270797413</v>
      </c>
      <c r="D172" s="44">
        <f t="shared" si="69"/>
        <v>99712.388770598467</v>
      </c>
      <c r="E172" s="52">
        <f t="shared" si="66"/>
        <v>0.15</v>
      </c>
      <c r="F172" s="52">
        <f t="shared" si="70"/>
        <v>1.3451947011868914E-2</v>
      </c>
      <c r="G172" s="44">
        <f t="shared" si="94"/>
        <v>196287.47002021989</v>
      </c>
      <c r="H172" s="44">
        <f t="shared" si="71"/>
        <v>96575.08124962142</v>
      </c>
      <c r="I172" s="44">
        <f t="shared" si="72"/>
        <v>28392678.853207082</v>
      </c>
      <c r="J172" s="44">
        <f t="shared" si="73"/>
        <v>381936.81145835272</v>
      </c>
      <c r="K172" s="44">
        <f t="shared" si="74"/>
        <v>16618.731461766412</v>
      </c>
      <c r="L172" s="44">
        <f t="shared" si="75"/>
        <v>561605.55001680623</v>
      </c>
      <c r="M172" s="44">
        <f t="shared" si="76"/>
        <v>28010742.041748729</v>
      </c>
      <c r="N172" s="53">
        <f t="shared" si="95"/>
        <v>0</v>
      </c>
      <c r="O172" s="41">
        <f t="shared" si="77"/>
        <v>0</v>
      </c>
      <c r="P172" s="41">
        <f t="shared" si="78"/>
        <v>0</v>
      </c>
      <c r="Q172" s="41">
        <f t="shared" si="79"/>
        <v>0</v>
      </c>
      <c r="R172" s="54">
        <f t="shared" si="80"/>
        <v>0</v>
      </c>
      <c r="S172" s="45">
        <f t="shared" si="97"/>
        <v>0</v>
      </c>
      <c r="T172" s="44">
        <f t="shared" si="81"/>
        <v>0</v>
      </c>
      <c r="U172" s="41">
        <f t="shared" si="67"/>
        <v>0</v>
      </c>
      <c r="V172" s="44">
        <f t="shared" si="82"/>
        <v>0</v>
      </c>
      <c r="W172" s="44">
        <f t="shared" si="96"/>
        <v>0</v>
      </c>
      <c r="X172" s="45">
        <f t="shared" si="98"/>
        <v>28489253.934456751</v>
      </c>
      <c r="Y172" s="44">
        <f t="shared" si="99"/>
        <v>478511.89270797413</v>
      </c>
      <c r="Z172" s="44">
        <f t="shared" si="84"/>
        <v>83093.657308832204</v>
      </c>
      <c r="AA172" s="46">
        <f t="shared" si="85"/>
        <v>561605.55001680634</v>
      </c>
      <c r="AC172" s="55">
        <f t="shared" si="86"/>
        <v>478511.89270797413</v>
      </c>
      <c r="AD172" s="56">
        <f t="shared" si="87"/>
        <v>478511.89270797413</v>
      </c>
      <c r="AE172" s="57" t="str">
        <f t="shared" si="88"/>
        <v>yes</v>
      </c>
      <c r="AF172" s="55">
        <f t="shared" si="89"/>
        <v>83093.657308832058</v>
      </c>
      <c r="AG172" s="56">
        <f t="shared" si="90"/>
        <v>83093.657308832204</v>
      </c>
      <c r="AH172" s="57" t="str">
        <f t="shared" si="91"/>
        <v>yes</v>
      </c>
      <c r="AL172" s="15"/>
      <c r="AQ172" s="15"/>
    </row>
    <row r="173" spans="1:43" s="47" customFormat="1" ht="12" x14ac:dyDescent="0.25">
      <c r="A173" s="51">
        <f t="shared" si="92"/>
        <v>159</v>
      </c>
      <c r="B173" s="44">
        <f t="shared" si="93"/>
        <v>28010742.041748729</v>
      </c>
      <c r="C173" s="44">
        <f t="shared" si="68"/>
        <v>471122.30902847205</v>
      </c>
      <c r="D173" s="44">
        <f t="shared" si="69"/>
        <v>98037.597146120563</v>
      </c>
      <c r="E173" s="52">
        <f t="shared" ref="E173:E236" si="100">E172</f>
        <v>0.15</v>
      </c>
      <c r="F173" s="52">
        <f t="shared" si="70"/>
        <v>1.3451947011868914E-2</v>
      </c>
      <c r="G173" s="44">
        <f t="shared" si="94"/>
        <v>193647.02137441406</v>
      </c>
      <c r="H173" s="44">
        <f t="shared" si="71"/>
        <v>95609.424228293501</v>
      </c>
      <c r="I173" s="44">
        <f t="shared" si="72"/>
        <v>27915132.617520437</v>
      </c>
      <c r="J173" s="44">
        <f t="shared" si="73"/>
        <v>375512.88480017852</v>
      </c>
      <c r="K173" s="44">
        <f t="shared" si="74"/>
        <v>16339.599524353425</v>
      </c>
      <c r="L173" s="44">
        <f t="shared" si="75"/>
        <v>552820.30665023916</v>
      </c>
      <c r="M173" s="44">
        <f t="shared" si="76"/>
        <v>27539619.73272026</v>
      </c>
      <c r="N173" s="53">
        <f t="shared" si="95"/>
        <v>0</v>
      </c>
      <c r="O173" s="41">
        <f t="shared" si="77"/>
        <v>0</v>
      </c>
      <c r="P173" s="41">
        <f t="shared" si="78"/>
        <v>0</v>
      </c>
      <c r="Q173" s="41">
        <f t="shared" si="79"/>
        <v>0</v>
      </c>
      <c r="R173" s="54">
        <f t="shared" si="80"/>
        <v>0</v>
      </c>
      <c r="S173" s="45">
        <f t="shared" si="97"/>
        <v>0</v>
      </c>
      <c r="T173" s="44">
        <f t="shared" si="81"/>
        <v>0</v>
      </c>
      <c r="U173" s="41">
        <f t="shared" si="67"/>
        <v>0</v>
      </c>
      <c r="V173" s="44">
        <f t="shared" si="82"/>
        <v>0</v>
      </c>
      <c r="W173" s="44">
        <f t="shared" si="96"/>
        <v>0</v>
      </c>
      <c r="X173" s="45">
        <f t="shared" si="98"/>
        <v>28010742.041748777</v>
      </c>
      <c r="Y173" s="44">
        <f t="shared" si="99"/>
        <v>471122.30902847205</v>
      </c>
      <c r="Z173" s="44">
        <f t="shared" si="84"/>
        <v>81697.997621767267</v>
      </c>
      <c r="AA173" s="46">
        <f t="shared" si="85"/>
        <v>552820.30665023928</v>
      </c>
      <c r="AC173" s="55">
        <f t="shared" si="86"/>
        <v>471122.30902847205</v>
      </c>
      <c r="AD173" s="56">
        <f t="shared" si="87"/>
        <v>471122.30902847205</v>
      </c>
      <c r="AE173" s="57" t="str">
        <f t="shared" si="88"/>
        <v>yes</v>
      </c>
      <c r="AF173" s="55">
        <f t="shared" si="89"/>
        <v>81697.997621767136</v>
      </c>
      <c r="AG173" s="56">
        <f t="shared" si="90"/>
        <v>81697.997621767267</v>
      </c>
      <c r="AH173" s="57" t="str">
        <f t="shared" si="91"/>
        <v>yes</v>
      </c>
      <c r="AL173" s="15"/>
      <c r="AQ173" s="15"/>
    </row>
    <row r="174" spans="1:43" s="47" customFormat="1" ht="12" x14ac:dyDescent="0.25">
      <c r="A174" s="51">
        <f t="shared" si="92"/>
        <v>160</v>
      </c>
      <c r="B174" s="44">
        <f t="shared" si="93"/>
        <v>27539619.73272026</v>
      </c>
      <c r="C174" s="44">
        <f t="shared" si="68"/>
        <v>463841.65538240375</v>
      </c>
      <c r="D174" s="44">
        <f t="shared" si="69"/>
        <v>96388.669064520916</v>
      </c>
      <c r="E174" s="52">
        <f t="shared" si="100"/>
        <v>0.15</v>
      </c>
      <c r="F174" s="52">
        <f t="shared" si="70"/>
        <v>1.3451947011868914E-2</v>
      </c>
      <c r="G174" s="44">
        <f t="shared" si="94"/>
        <v>191042.09190387922</v>
      </c>
      <c r="H174" s="44">
        <f t="shared" si="71"/>
        <v>94653.422839358303</v>
      </c>
      <c r="I174" s="44">
        <f t="shared" si="72"/>
        <v>27444966.309880901</v>
      </c>
      <c r="J174" s="44">
        <f t="shared" si="73"/>
        <v>369188.23254304542</v>
      </c>
      <c r="K174" s="44">
        <f t="shared" si="74"/>
        <v>16064.778177420152</v>
      </c>
      <c r="L174" s="44">
        <f t="shared" si="75"/>
        <v>544165.54626950447</v>
      </c>
      <c r="M174" s="44">
        <f t="shared" si="76"/>
        <v>27075778.077337857</v>
      </c>
      <c r="N174" s="53">
        <f t="shared" si="95"/>
        <v>0</v>
      </c>
      <c r="O174" s="41">
        <f t="shared" si="77"/>
        <v>0</v>
      </c>
      <c r="P174" s="41">
        <f t="shared" si="78"/>
        <v>0</v>
      </c>
      <c r="Q174" s="41">
        <f t="shared" si="79"/>
        <v>0</v>
      </c>
      <c r="R174" s="54">
        <f t="shared" si="80"/>
        <v>0</v>
      </c>
      <c r="S174" s="45">
        <f t="shared" si="97"/>
        <v>0</v>
      </c>
      <c r="T174" s="44">
        <f t="shared" si="81"/>
        <v>0</v>
      </c>
      <c r="U174" s="41">
        <f t="shared" si="67"/>
        <v>0</v>
      </c>
      <c r="V174" s="44">
        <f t="shared" si="82"/>
        <v>0</v>
      </c>
      <c r="W174" s="44">
        <f t="shared" si="96"/>
        <v>0</v>
      </c>
      <c r="X174" s="45">
        <f t="shared" si="98"/>
        <v>27539619.732720304</v>
      </c>
      <c r="Y174" s="44">
        <f t="shared" si="99"/>
        <v>463841.65538240375</v>
      </c>
      <c r="Z174" s="44">
        <f t="shared" si="84"/>
        <v>80323.890887100904</v>
      </c>
      <c r="AA174" s="46">
        <f t="shared" si="85"/>
        <v>544165.5462695047</v>
      </c>
      <c r="AC174" s="55">
        <f t="shared" si="86"/>
        <v>463841.65538240375</v>
      </c>
      <c r="AD174" s="56">
        <f t="shared" si="87"/>
        <v>463841.65538240375</v>
      </c>
      <c r="AE174" s="57" t="str">
        <f t="shared" si="88"/>
        <v>yes</v>
      </c>
      <c r="AF174" s="55">
        <f t="shared" si="89"/>
        <v>80323.890887100759</v>
      </c>
      <c r="AG174" s="56">
        <f t="shared" si="90"/>
        <v>80323.890887100904</v>
      </c>
      <c r="AH174" s="57" t="str">
        <f t="shared" si="91"/>
        <v>yes</v>
      </c>
      <c r="AL174" s="15"/>
      <c r="AQ174" s="15"/>
    </row>
    <row r="175" spans="1:43" s="47" customFormat="1" ht="12" x14ac:dyDescent="0.25">
      <c r="A175" s="51">
        <f t="shared" si="92"/>
        <v>161</v>
      </c>
      <c r="B175" s="44">
        <f t="shared" si="93"/>
        <v>27075778.077337857</v>
      </c>
      <c r="C175" s="44">
        <f t="shared" si="68"/>
        <v>456668.37120052928</v>
      </c>
      <c r="D175" s="44">
        <f t="shared" si="69"/>
        <v>94765.223270682502</v>
      </c>
      <c r="E175" s="52">
        <f t="shared" si="100"/>
        <v>0.15</v>
      </c>
      <c r="F175" s="52">
        <f t="shared" si="70"/>
        <v>1.3451947011868914E-2</v>
      </c>
      <c r="G175" s="44">
        <f t="shared" si="94"/>
        <v>188472.20380655167</v>
      </c>
      <c r="H175" s="44">
        <f t="shared" si="71"/>
        <v>93706.980535869166</v>
      </c>
      <c r="I175" s="44">
        <f t="shared" si="72"/>
        <v>26982071.096801989</v>
      </c>
      <c r="J175" s="44">
        <f t="shared" si="73"/>
        <v>362961.39066466014</v>
      </c>
      <c r="K175" s="44">
        <f t="shared" si="74"/>
        <v>15794.203878447084</v>
      </c>
      <c r="L175" s="44">
        <f t="shared" si="75"/>
        <v>535639.39059276471</v>
      </c>
      <c r="M175" s="44">
        <f t="shared" si="76"/>
        <v>26619109.706137329</v>
      </c>
      <c r="N175" s="53">
        <f t="shared" si="95"/>
        <v>0</v>
      </c>
      <c r="O175" s="41">
        <f t="shared" si="77"/>
        <v>0</v>
      </c>
      <c r="P175" s="41">
        <f t="shared" si="78"/>
        <v>0</v>
      </c>
      <c r="Q175" s="41">
        <f t="shared" si="79"/>
        <v>0</v>
      </c>
      <c r="R175" s="54">
        <f t="shared" si="80"/>
        <v>0</v>
      </c>
      <c r="S175" s="45">
        <f t="shared" si="97"/>
        <v>0</v>
      </c>
      <c r="T175" s="44">
        <f t="shared" si="81"/>
        <v>0</v>
      </c>
      <c r="U175" s="41">
        <f t="shared" si="67"/>
        <v>0</v>
      </c>
      <c r="V175" s="44">
        <f t="shared" si="82"/>
        <v>0</v>
      </c>
      <c r="W175" s="44">
        <f t="shared" si="96"/>
        <v>0</v>
      </c>
      <c r="X175" s="45">
        <f t="shared" si="98"/>
        <v>27075778.077337902</v>
      </c>
      <c r="Y175" s="44">
        <f t="shared" si="99"/>
        <v>456668.37120052928</v>
      </c>
      <c r="Z175" s="44">
        <f t="shared" si="84"/>
        <v>78971.019392235554</v>
      </c>
      <c r="AA175" s="46">
        <f t="shared" si="85"/>
        <v>535639.39059276483</v>
      </c>
      <c r="AC175" s="55">
        <f t="shared" si="86"/>
        <v>456668.37120052928</v>
      </c>
      <c r="AD175" s="56">
        <f t="shared" si="87"/>
        <v>456668.37120052928</v>
      </c>
      <c r="AE175" s="57" t="str">
        <f t="shared" si="88"/>
        <v>yes</v>
      </c>
      <c r="AF175" s="55">
        <f t="shared" si="89"/>
        <v>78971.019392235423</v>
      </c>
      <c r="AG175" s="56">
        <f t="shared" si="90"/>
        <v>78971.019392235554</v>
      </c>
      <c r="AH175" s="57" t="str">
        <f t="shared" si="91"/>
        <v>yes</v>
      </c>
      <c r="AL175" s="15"/>
      <c r="AQ175" s="15"/>
    </row>
    <row r="176" spans="1:43" s="47" customFormat="1" ht="12" x14ac:dyDescent="0.25">
      <c r="A176" s="51">
        <f t="shared" si="92"/>
        <v>162</v>
      </c>
      <c r="B176" s="44">
        <f t="shared" si="93"/>
        <v>26619109.706137329</v>
      </c>
      <c r="C176" s="44">
        <f t="shared" si="68"/>
        <v>449600.91785869293</v>
      </c>
      <c r="D176" s="44">
        <f t="shared" si="69"/>
        <v>93166.883971480653</v>
      </c>
      <c r="E176" s="52">
        <f t="shared" si="100"/>
        <v>0.15</v>
      </c>
      <c r="F176" s="52">
        <f t="shared" si="70"/>
        <v>1.3451947011868914E-2</v>
      </c>
      <c r="G176" s="44">
        <f t="shared" si="94"/>
        <v>185936.88570773578</v>
      </c>
      <c r="H176" s="44">
        <f t="shared" si="71"/>
        <v>92770.00173625513</v>
      </c>
      <c r="I176" s="44">
        <f t="shared" si="72"/>
        <v>26526339.704401076</v>
      </c>
      <c r="J176" s="44">
        <f t="shared" si="73"/>
        <v>356830.9161224378</v>
      </c>
      <c r="K176" s="44">
        <f t="shared" si="74"/>
        <v>15527.813995246775</v>
      </c>
      <c r="L176" s="44">
        <f t="shared" si="75"/>
        <v>527239.98783492681</v>
      </c>
      <c r="M176" s="44">
        <f t="shared" si="76"/>
        <v>26169508.788278639</v>
      </c>
      <c r="N176" s="53">
        <f t="shared" si="95"/>
        <v>0</v>
      </c>
      <c r="O176" s="41">
        <f t="shared" si="77"/>
        <v>0</v>
      </c>
      <c r="P176" s="41">
        <f t="shared" si="78"/>
        <v>0</v>
      </c>
      <c r="Q176" s="41">
        <f t="shared" si="79"/>
        <v>0</v>
      </c>
      <c r="R176" s="54">
        <f t="shared" si="80"/>
        <v>0</v>
      </c>
      <c r="S176" s="45">
        <f t="shared" si="97"/>
        <v>0</v>
      </c>
      <c r="T176" s="44">
        <f t="shared" si="81"/>
        <v>0</v>
      </c>
      <c r="U176" s="41">
        <f t="shared" si="67"/>
        <v>0</v>
      </c>
      <c r="V176" s="44">
        <f t="shared" si="82"/>
        <v>0</v>
      </c>
      <c r="W176" s="44">
        <f t="shared" si="96"/>
        <v>0</v>
      </c>
      <c r="X176" s="45">
        <f t="shared" si="98"/>
        <v>26619109.706137374</v>
      </c>
      <c r="Y176" s="44">
        <f t="shared" si="99"/>
        <v>449600.91785869293</v>
      </c>
      <c r="Z176" s="44">
        <f t="shared" si="84"/>
        <v>77639.069976234008</v>
      </c>
      <c r="AA176" s="46">
        <f t="shared" si="85"/>
        <v>527239.98783492693</v>
      </c>
      <c r="AC176" s="55">
        <f t="shared" si="86"/>
        <v>449600.91785869293</v>
      </c>
      <c r="AD176" s="56">
        <f t="shared" si="87"/>
        <v>449600.91785869293</v>
      </c>
      <c r="AE176" s="57" t="str">
        <f t="shared" si="88"/>
        <v>yes</v>
      </c>
      <c r="AF176" s="55">
        <f t="shared" si="89"/>
        <v>77639.069976233877</v>
      </c>
      <c r="AG176" s="56">
        <f t="shared" si="90"/>
        <v>77639.069976234008</v>
      </c>
      <c r="AH176" s="57" t="str">
        <f t="shared" si="91"/>
        <v>yes</v>
      </c>
      <c r="AL176" s="15"/>
      <c r="AQ176" s="15"/>
    </row>
    <row r="177" spans="1:43" s="47" customFormat="1" ht="12" x14ac:dyDescent="0.25">
      <c r="A177" s="51">
        <f t="shared" si="92"/>
        <v>163</v>
      </c>
      <c r="B177" s="44">
        <f t="shared" si="93"/>
        <v>26169508.788278639</v>
      </c>
      <c r="C177" s="44">
        <f t="shared" si="68"/>
        <v>442637.77837309614</v>
      </c>
      <c r="D177" s="44">
        <f t="shared" si="69"/>
        <v>91593.280758975248</v>
      </c>
      <c r="E177" s="52">
        <f t="shared" si="100"/>
        <v>0.15</v>
      </c>
      <c r="F177" s="52">
        <f t="shared" si="70"/>
        <v>1.3451947011868914E-2</v>
      </c>
      <c r="G177" s="44">
        <f t="shared" si="94"/>
        <v>183435.67257364342</v>
      </c>
      <c r="H177" s="44">
        <f t="shared" si="71"/>
        <v>91842.391814668168</v>
      </c>
      <c r="I177" s="44">
        <f t="shared" si="72"/>
        <v>26077666.396463972</v>
      </c>
      <c r="J177" s="44">
        <f t="shared" si="73"/>
        <v>350795.38655842794</v>
      </c>
      <c r="K177" s="44">
        <f t="shared" si="74"/>
        <v>15265.546793162539</v>
      </c>
      <c r="L177" s="44">
        <f t="shared" si="75"/>
        <v>518965.5123389088</v>
      </c>
      <c r="M177" s="44">
        <f t="shared" si="76"/>
        <v>25726871.009905543</v>
      </c>
      <c r="N177" s="53">
        <f t="shared" si="95"/>
        <v>0</v>
      </c>
      <c r="O177" s="41">
        <f t="shared" si="77"/>
        <v>0</v>
      </c>
      <c r="P177" s="41">
        <f t="shared" si="78"/>
        <v>0</v>
      </c>
      <c r="Q177" s="41">
        <f t="shared" si="79"/>
        <v>0</v>
      </c>
      <c r="R177" s="54">
        <f t="shared" si="80"/>
        <v>0</v>
      </c>
      <c r="S177" s="45">
        <f t="shared" si="97"/>
        <v>0</v>
      </c>
      <c r="T177" s="44">
        <f t="shared" si="81"/>
        <v>0</v>
      </c>
      <c r="U177" s="41">
        <f t="shared" si="67"/>
        <v>0</v>
      </c>
      <c r="V177" s="44">
        <f t="shared" si="82"/>
        <v>0</v>
      </c>
      <c r="W177" s="44">
        <f t="shared" si="96"/>
        <v>0</v>
      </c>
      <c r="X177" s="45">
        <f t="shared" si="98"/>
        <v>26169508.78827868</v>
      </c>
      <c r="Y177" s="44">
        <f t="shared" si="99"/>
        <v>442637.77837309614</v>
      </c>
      <c r="Z177" s="44">
        <f t="shared" si="84"/>
        <v>76327.733965812818</v>
      </c>
      <c r="AA177" s="46">
        <f t="shared" si="85"/>
        <v>518965.51233890897</v>
      </c>
      <c r="AC177" s="55">
        <f t="shared" si="86"/>
        <v>442637.77837309614</v>
      </c>
      <c r="AD177" s="56">
        <f t="shared" si="87"/>
        <v>442637.77837309614</v>
      </c>
      <c r="AE177" s="57" t="str">
        <f t="shared" si="88"/>
        <v>yes</v>
      </c>
      <c r="AF177" s="55">
        <f t="shared" si="89"/>
        <v>76327.733965812717</v>
      </c>
      <c r="AG177" s="56">
        <f t="shared" si="90"/>
        <v>76327.733965812818</v>
      </c>
      <c r="AH177" s="57" t="str">
        <f t="shared" si="91"/>
        <v>yes</v>
      </c>
      <c r="AL177" s="15"/>
      <c r="AQ177" s="15"/>
    </row>
    <row r="178" spans="1:43" s="47" customFormat="1" ht="12" x14ac:dyDescent="0.25">
      <c r="A178" s="51">
        <f t="shared" si="92"/>
        <v>164</v>
      </c>
      <c r="B178" s="44">
        <f t="shared" si="93"/>
        <v>25726871.009905543</v>
      </c>
      <c r="C178" s="44">
        <f t="shared" si="68"/>
        <v>435777.45709976467</v>
      </c>
      <c r="D178" s="44">
        <f t="shared" si="69"/>
        <v>90044.048534669404</v>
      </c>
      <c r="E178" s="52">
        <f t="shared" si="100"/>
        <v>0.15</v>
      </c>
      <c r="F178" s="52">
        <f t="shared" si="70"/>
        <v>1.3451947011868914E-2</v>
      </c>
      <c r="G178" s="44">
        <f t="shared" si="94"/>
        <v>180968.10562609622</v>
      </c>
      <c r="H178" s="44">
        <f t="shared" si="71"/>
        <v>90924.057091426817</v>
      </c>
      <c r="I178" s="44">
        <f t="shared" si="72"/>
        <v>25635946.952814117</v>
      </c>
      <c r="J178" s="44">
        <f t="shared" si="73"/>
        <v>344853.40000833786</v>
      </c>
      <c r="K178" s="44">
        <f t="shared" si="74"/>
        <v>15007.341422444901</v>
      </c>
      <c r="L178" s="44">
        <f t="shared" si="75"/>
        <v>510814.16421198915</v>
      </c>
      <c r="M178" s="44">
        <f t="shared" si="76"/>
        <v>25291093.552805778</v>
      </c>
      <c r="N178" s="53">
        <f t="shared" si="95"/>
        <v>0</v>
      </c>
      <c r="O178" s="41">
        <f t="shared" si="77"/>
        <v>0</v>
      </c>
      <c r="P178" s="41">
        <f t="shared" si="78"/>
        <v>0</v>
      </c>
      <c r="Q178" s="41">
        <f t="shared" si="79"/>
        <v>0</v>
      </c>
      <c r="R178" s="54">
        <f t="shared" si="80"/>
        <v>0</v>
      </c>
      <c r="S178" s="45">
        <f t="shared" si="97"/>
        <v>0</v>
      </c>
      <c r="T178" s="44">
        <f t="shared" si="81"/>
        <v>0</v>
      </c>
      <c r="U178" s="41">
        <f t="shared" si="67"/>
        <v>0</v>
      </c>
      <c r="V178" s="44">
        <f t="shared" si="82"/>
        <v>0</v>
      </c>
      <c r="W178" s="44">
        <f t="shared" si="96"/>
        <v>0</v>
      </c>
      <c r="X178" s="45">
        <f t="shared" si="98"/>
        <v>25726871.009905584</v>
      </c>
      <c r="Y178" s="44">
        <f t="shared" si="99"/>
        <v>435777.45709976467</v>
      </c>
      <c r="Z178" s="44">
        <f t="shared" si="84"/>
        <v>75036.707112224627</v>
      </c>
      <c r="AA178" s="46">
        <f t="shared" si="85"/>
        <v>510814.16421198926</v>
      </c>
      <c r="AC178" s="55">
        <f t="shared" si="86"/>
        <v>435777.45709976467</v>
      </c>
      <c r="AD178" s="56">
        <f t="shared" si="87"/>
        <v>435777.45709976467</v>
      </c>
      <c r="AE178" s="57" t="str">
        <f t="shared" si="88"/>
        <v>yes</v>
      </c>
      <c r="AF178" s="55">
        <f t="shared" si="89"/>
        <v>75036.707112224511</v>
      </c>
      <c r="AG178" s="56">
        <f t="shared" si="90"/>
        <v>75036.707112224627</v>
      </c>
      <c r="AH178" s="57" t="str">
        <f t="shared" si="91"/>
        <v>yes</v>
      </c>
      <c r="AL178" s="15"/>
      <c r="AQ178" s="15"/>
    </row>
    <row r="179" spans="1:43" s="47" customFormat="1" ht="12" x14ac:dyDescent="0.25">
      <c r="A179" s="51">
        <f t="shared" si="92"/>
        <v>165</v>
      </c>
      <c r="B179" s="44">
        <f t="shared" si="93"/>
        <v>25291093.552805778</v>
      </c>
      <c r="C179" s="44">
        <f t="shared" si="68"/>
        <v>429018.47943815339</v>
      </c>
      <c r="D179" s="44">
        <f t="shared" si="69"/>
        <v>88518.827434820225</v>
      </c>
      <c r="E179" s="52">
        <f t="shared" si="100"/>
        <v>0.15</v>
      </c>
      <c r="F179" s="52">
        <f t="shared" si="70"/>
        <v>1.3451947011868914E-2</v>
      </c>
      <c r="G179" s="44">
        <f t="shared" si="94"/>
        <v>178533.73225837568</v>
      </c>
      <c r="H179" s="44">
        <f t="shared" si="71"/>
        <v>90014.904823555451</v>
      </c>
      <c r="I179" s="44">
        <f t="shared" si="72"/>
        <v>25201078.647982221</v>
      </c>
      <c r="J179" s="44">
        <f t="shared" si="73"/>
        <v>339003.57461459795</v>
      </c>
      <c r="K179" s="44">
        <f t="shared" si="74"/>
        <v>14753.137905803371</v>
      </c>
      <c r="L179" s="44">
        <f t="shared" si="75"/>
        <v>502784.16896717023</v>
      </c>
      <c r="M179" s="44">
        <f t="shared" si="76"/>
        <v>24862075.073367622</v>
      </c>
      <c r="N179" s="53">
        <f t="shared" si="95"/>
        <v>0</v>
      </c>
      <c r="O179" s="41">
        <f t="shared" si="77"/>
        <v>0</v>
      </c>
      <c r="P179" s="41">
        <f t="shared" si="78"/>
        <v>0</v>
      </c>
      <c r="Q179" s="41">
        <f t="shared" si="79"/>
        <v>0</v>
      </c>
      <c r="R179" s="54">
        <f t="shared" si="80"/>
        <v>0</v>
      </c>
      <c r="S179" s="45">
        <f t="shared" si="97"/>
        <v>0</v>
      </c>
      <c r="T179" s="44">
        <f t="shared" si="81"/>
        <v>0</v>
      </c>
      <c r="U179" s="41">
        <f t="shared" si="67"/>
        <v>0</v>
      </c>
      <c r="V179" s="44">
        <f t="shared" si="82"/>
        <v>0</v>
      </c>
      <c r="W179" s="44">
        <f t="shared" si="96"/>
        <v>0</v>
      </c>
      <c r="X179" s="45">
        <f t="shared" si="98"/>
        <v>25291093.552805819</v>
      </c>
      <c r="Y179" s="44">
        <f t="shared" si="99"/>
        <v>429018.47943815339</v>
      </c>
      <c r="Z179" s="44">
        <f t="shared" si="84"/>
        <v>73765.689529016978</v>
      </c>
      <c r="AA179" s="46">
        <f t="shared" si="85"/>
        <v>502784.16896717035</v>
      </c>
      <c r="AC179" s="55">
        <f t="shared" si="86"/>
        <v>429018.47943815339</v>
      </c>
      <c r="AD179" s="56">
        <f t="shared" si="87"/>
        <v>429018.47943815339</v>
      </c>
      <c r="AE179" s="57" t="str">
        <f t="shared" si="88"/>
        <v>yes</v>
      </c>
      <c r="AF179" s="55">
        <f t="shared" si="89"/>
        <v>73765.689529016847</v>
      </c>
      <c r="AG179" s="56">
        <f t="shared" si="90"/>
        <v>73765.689529016978</v>
      </c>
      <c r="AH179" s="57" t="str">
        <f t="shared" si="91"/>
        <v>yes</v>
      </c>
      <c r="AL179" s="15"/>
      <c r="AQ179" s="15"/>
    </row>
    <row r="180" spans="1:43" s="47" customFormat="1" ht="12" x14ac:dyDescent="0.25">
      <c r="A180" s="51">
        <f t="shared" si="92"/>
        <v>166</v>
      </c>
      <c r="B180" s="44">
        <f t="shared" si="93"/>
        <v>24862075.073367622</v>
      </c>
      <c r="C180" s="44">
        <f t="shared" si="68"/>
        <v>422359.39153883053</v>
      </c>
      <c r="D180" s="44">
        <f t="shared" si="69"/>
        <v>87017.262756786673</v>
      </c>
      <c r="E180" s="52">
        <f t="shared" si="100"/>
        <v>0.15</v>
      </c>
      <c r="F180" s="52">
        <f t="shared" si="70"/>
        <v>1.3451947011868914E-2</v>
      </c>
      <c r="G180" s="44">
        <f t="shared" si="94"/>
        <v>176132.10595220479</v>
      </c>
      <c r="H180" s="44">
        <f t="shared" si="71"/>
        <v>89114.843195418114</v>
      </c>
      <c r="I180" s="44">
        <f t="shared" si="72"/>
        <v>24772960.230172202</v>
      </c>
      <c r="J180" s="44">
        <f t="shared" si="73"/>
        <v>333244.5483434124</v>
      </c>
      <c r="K180" s="44">
        <f t="shared" si="74"/>
        <v>14502.877126131112</v>
      </c>
      <c r="L180" s="44">
        <f t="shared" si="75"/>
        <v>494873.7771694861</v>
      </c>
      <c r="M180" s="44">
        <f t="shared" si="76"/>
        <v>24439715.681828789</v>
      </c>
      <c r="N180" s="53">
        <f t="shared" si="95"/>
        <v>0</v>
      </c>
      <c r="O180" s="41">
        <f t="shared" si="77"/>
        <v>0</v>
      </c>
      <c r="P180" s="41">
        <f t="shared" si="78"/>
        <v>0</v>
      </c>
      <c r="Q180" s="41">
        <f t="shared" si="79"/>
        <v>0</v>
      </c>
      <c r="R180" s="54">
        <f t="shared" si="80"/>
        <v>0</v>
      </c>
      <c r="S180" s="45">
        <f t="shared" si="97"/>
        <v>0</v>
      </c>
      <c r="T180" s="44">
        <f t="shared" si="81"/>
        <v>0</v>
      </c>
      <c r="U180" s="41">
        <f t="shared" si="67"/>
        <v>0</v>
      </c>
      <c r="V180" s="44">
        <f t="shared" si="82"/>
        <v>0</v>
      </c>
      <c r="W180" s="44">
        <f t="shared" si="96"/>
        <v>0</v>
      </c>
      <c r="X180" s="45">
        <f t="shared" si="98"/>
        <v>24862075.073367666</v>
      </c>
      <c r="Y180" s="44">
        <f t="shared" si="99"/>
        <v>422359.39153883053</v>
      </c>
      <c r="Z180" s="44">
        <f t="shared" si="84"/>
        <v>72514.385630655699</v>
      </c>
      <c r="AA180" s="46">
        <f t="shared" si="85"/>
        <v>494873.77716948622</v>
      </c>
      <c r="AC180" s="55">
        <f t="shared" si="86"/>
        <v>422359.39153883053</v>
      </c>
      <c r="AD180" s="56">
        <f t="shared" si="87"/>
        <v>422359.39153883053</v>
      </c>
      <c r="AE180" s="57" t="str">
        <f t="shared" si="88"/>
        <v>yes</v>
      </c>
      <c r="AF180" s="55">
        <f t="shared" si="89"/>
        <v>72514.385630655568</v>
      </c>
      <c r="AG180" s="56">
        <f t="shared" si="90"/>
        <v>72514.385630655699</v>
      </c>
      <c r="AH180" s="57" t="str">
        <f t="shared" si="91"/>
        <v>yes</v>
      </c>
      <c r="AL180" s="15"/>
      <c r="AQ180" s="15"/>
    </row>
    <row r="181" spans="1:43" s="47" customFormat="1" ht="12" x14ac:dyDescent="0.25">
      <c r="A181" s="51">
        <f t="shared" si="92"/>
        <v>167</v>
      </c>
      <c r="B181" s="44">
        <f t="shared" si="93"/>
        <v>24439715.681828789</v>
      </c>
      <c r="C181" s="44">
        <f t="shared" si="68"/>
        <v>415798.76001518738</v>
      </c>
      <c r="D181" s="44">
        <f t="shared" si="69"/>
        <v>85539.004886400769</v>
      </c>
      <c r="E181" s="52">
        <f t="shared" si="100"/>
        <v>0.15</v>
      </c>
      <c r="F181" s="52">
        <f t="shared" si="70"/>
        <v>1.3451947011868914E-2</v>
      </c>
      <c r="G181" s="44">
        <f t="shared" si="94"/>
        <v>173762.78619584686</v>
      </c>
      <c r="H181" s="44">
        <f t="shared" si="71"/>
        <v>88223.781309446087</v>
      </c>
      <c r="I181" s="44">
        <f t="shared" si="72"/>
        <v>24351491.900519345</v>
      </c>
      <c r="J181" s="44">
        <f t="shared" si="73"/>
        <v>327574.97870574129</v>
      </c>
      <c r="K181" s="44">
        <f t="shared" si="74"/>
        <v>14256.500814400128</v>
      </c>
      <c r="L181" s="44">
        <f t="shared" si="75"/>
        <v>487081.264087188</v>
      </c>
      <c r="M181" s="44">
        <f t="shared" si="76"/>
        <v>24023916.921813603</v>
      </c>
      <c r="N181" s="53">
        <f t="shared" si="95"/>
        <v>0</v>
      </c>
      <c r="O181" s="41">
        <f t="shared" si="77"/>
        <v>0</v>
      </c>
      <c r="P181" s="41">
        <f t="shared" si="78"/>
        <v>0</v>
      </c>
      <c r="Q181" s="41">
        <f t="shared" si="79"/>
        <v>0</v>
      </c>
      <c r="R181" s="54">
        <f t="shared" si="80"/>
        <v>0</v>
      </c>
      <c r="S181" s="45">
        <f t="shared" si="97"/>
        <v>0</v>
      </c>
      <c r="T181" s="44">
        <f t="shared" si="81"/>
        <v>0</v>
      </c>
      <c r="U181" s="41">
        <f t="shared" si="67"/>
        <v>0</v>
      </c>
      <c r="V181" s="44">
        <f t="shared" si="82"/>
        <v>0</v>
      </c>
      <c r="W181" s="44">
        <f t="shared" si="96"/>
        <v>0</v>
      </c>
      <c r="X181" s="45">
        <f t="shared" si="98"/>
        <v>24439715.681828834</v>
      </c>
      <c r="Y181" s="44">
        <f t="shared" si="99"/>
        <v>415798.76001518738</v>
      </c>
      <c r="Z181" s="44">
        <f t="shared" si="84"/>
        <v>71282.504072000782</v>
      </c>
      <c r="AA181" s="46">
        <f t="shared" si="85"/>
        <v>487081.26408718817</v>
      </c>
      <c r="AC181" s="55">
        <f t="shared" si="86"/>
        <v>415798.76001518738</v>
      </c>
      <c r="AD181" s="56">
        <f t="shared" si="87"/>
        <v>415798.76001518738</v>
      </c>
      <c r="AE181" s="57" t="str">
        <f t="shared" si="88"/>
        <v>yes</v>
      </c>
      <c r="AF181" s="55">
        <f t="shared" si="89"/>
        <v>71282.504072000636</v>
      </c>
      <c r="AG181" s="56">
        <f t="shared" si="90"/>
        <v>71282.504072000782</v>
      </c>
      <c r="AH181" s="57" t="str">
        <f t="shared" si="91"/>
        <v>yes</v>
      </c>
      <c r="AL181" s="15"/>
      <c r="AQ181" s="15"/>
    </row>
    <row r="182" spans="1:43" s="47" customFormat="1" ht="12" x14ac:dyDescent="0.25">
      <c r="A182" s="51">
        <f t="shared" si="92"/>
        <v>168</v>
      </c>
      <c r="B182" s="44">
        <f t="shared" si="93"/>
        <v>24023916.921813603</v>
      </c>
      <c r="C182" s="44">
        <f t="shared" si="68"/>
        <v>409335.17165911681</v>
      </c>
      <c r="D182" s="44">
        <f t="shared" si="69"/>
        <v>84083.709226347608</v>
      </c>
      <c r="E182" s="52">
        <f t="shared" si="100"/>
        <v>0.15</v>
      </c>
      <c r="F182" s="52">
        <f t="shared" si="70"/>
        <v>1.3451947011868914E-2</v>
      </c>
      <c r="G182" s="44">
        <f t="shared" si="94"/>
        <v>171425.33840330562</v>
      </c>
      <c r="H182" s="44">
        <f t="shared" si="71"/>
        <v>87341.629176958013</v>
      </c>
      <c r="I182" s="44">
        <f t="shared" si="72"/>
        <v>23936575.292636644</v>
      </c>
      <c r="J182" s="44">
        <f t="shared" si="73"/>
        <v>321993.54248215881</v>
      </c>
      <c r="K182" s="44">
        <f t="shared" si="74"/>
        <v>14013.951537724601</v>
      </c>
      <c r="L182" s="44">
        <f t="shared" si="75"/>
        <v>479404.92934773985</v>
      </c>
      <c r="M182" s="44">
        <f t="shared" si="76"/>
        <v>23614581.750154484</v>
      </c>
      <c r="N182" s="53">
        <f t="shared" si="95"/>
        <v>0</v>
      </c>
      <c r="O182" s="41">
        <f t="shared" si="77"/>
        <v>0</v>
      </c>
      <c r="P182" s="41">
        <f t="shared" si="78"/>
        <v>0</v>
      </c>
      <c r="Q182" s="41">
        <f t="shared" si="79"/>
        <v>0</v>
      </c>
      <c r="R182" s="54">
        <f t="shared" si="80"/>
        <v>0</v>
      </c>
      <c r="S182" s="45">
        <f t="shared" si="97"/>
        <v>0</v>
      </c>
      <c r="T182" s="44">
        <f t="shared" si="81"/>
        <v>0</v>
      </c>
      <c r="U182" s="41">
        <f t="shared" ref="U182:U245" si="101">MIN(X182*$F$5/12-P182,S182-T182)</f>
        <v>0</v>
      </c>
      <c r="V182" s="44">
        <f t="shared" si="82"/>
        <v>0</v>
      </c>
      <c r="W182" s="44">
        <f t="shared" si="96"/>
        <v>0</v>
      </c>
      <c r="X182" s="45">
        <f t="shared" si="98"/>
        <v>24023916.921813648</v>
      </c>
      <c r="Y182" s="44">
        <f t="shared" si="99"/>
        <v>409335.17165911681</v>
      </c>
      <c r="Z182" s="44">
        <f t="shared" si="84"/>
        <v>70069.75768862314</v>
      </c>
      <c r="AA182" s="46">
        <f t="shared" si="85"/>
        <v>479404.92934773996</v>
      </c>
      <c r="AC182" s="55">
        <f t="shared" si="86"/>
        <v>409335.17165911681</v>
      </c>
      <c r="AD182" s="56">
        <f t="shared" si="87"/>
        <v>409335.17165911681</v>
      </c>
      <c r="AE182" s="57" t="str">
        <f t="shared" si="88"/>
        <v>yes</v>
      </c>
      <c r="AF182" s="55">
        <f t="shared" si="89"/>
        <v>70069.757688623009</v>
      </c>
      <c r="AG182" s="56">
        <f t="shared" si="90"/>
        <v>70069.75768862314</v>
      </c>
      <c r="AH182" s="57" t="str">
        <f t="shared" si="91"/>
        <v>yes</v>
      </c>
      <c r="AL182" s="15"/>
      <c r="AQ182" s="15"/>
    </row>
    <row r="183" spans="1:43" s="47" customFormat="1" ht="12" x14ac:dyDescent="0.25">
      <c r="A183" s="51">
        <f t="shared" si="92"/>
        <v>169</v>
      </c>
      <c r="B183" s="44">
        <f t="shared" si="93"/>
        <v>23614581.750154484</v>
      </c>
      <c r="C183" s="44">
        <f t="shared" si="68"/>
        <v>402967.23316060787</v>
      </c>
      <c r="D183" s="44">
        <f t="shared" si="69"/>
        <v>82651.03612554069</v>
      </c>
      <c r="E183" s="52">
        <f t="shared" si="100"/>
        <v>0.15</v>
      </c>
      <c r="F183" s="52">
        <f t="shared" si="70"/>
        <v>1.3451947011868914E-2</v>
      </c>
      <c r="G183" s="44">
        <f t="shared" si="94"/>
        <v>169119.33383461263</v>
      </c>
      <c r="H183" s="44">
        <f t="shared" si="71"/>
        <v>86468.297709071936</v>
      </c>
      <c r="I183" s="44">
        <f t="shared" si="72"/>
        <v>23528113.452445414</v>
      </c>
      <c r="J183" s="44">
        <f t="shared" si="73"/>
        <v>316498.93545153592</v>
      </c>
      <c r="K183" s="44">
        <f t="shared" si="74"/>
        <v>13775.172687590115</v>
      </c>
      <c r="L183" s="44">
        <f t="shared" si="75"/>
        <v>471843.09659855842</v>
      </c>
      <c r="M183" s="44">
        <f t="shared" si="76"/>
        <v>23211614.516993877</v>
      </c>
      <c r="N183" s="53">
        <f t="shared" si="95"/>
        <v>0</v>
      </c>
      <c r="O183" s="41">
        <f t="shared" si="77"/>
        <v>0</v>
      </c>
      <c r="P183" s="41">
        <f t="shared" si="78"/>
        <v>0</v>
      </c>
      <c r="Q183" s="41">
        <f t="shared" si="79"/>
        <v>0</v>
      </c>
      <c r="R183" s="54">
        <f t="shared" si="80"/>
        <v>0</v>
      </c>
      <c r="S183" s="45">
        <f t="shared" si="97"/>
        <v>0</v>
      </c>
      <c r="T183" s="44">
        <f t="shared" si="81"/>
        <v>0</v>
      </c>
      <c r="U183" s="41">
        <f t="shared" si="101"/>
        <v>0</v>
      </c>
      <c r="V183" s="44">
        <f t="shared" si="82"/>
        <v>0</v>
      </c>
      <c r="W183" s="44">
        <f t="shared" si="96"/>
        <v>0</v>
      </c>
      <c r="X183" s="45">
        <f t="shared" si="98"/>
        <v>23614581.750154532</v>
      </c>
      <c r="Y183" s="44">
        <f t="shared" si="99"/>
        <v>402967.23316060787</v>
      </c>
      <c r="Z183" s="44">
        <f t="shared" si="84"/>
        <v>68875.863437950728</v>
      </c>
      <c r="AA183" s="46">
        <f t="shared" si="85"/>
        <v>471843.09659855859</v>
      </c>
      <c r="AC183" s="55">
        <f t="shared" si="86"/>
        <v>402967.23316060787</v>
      </c>
      <c r="AD183" s="56">
        <f t="shared" si="87"/>
        <v>402967.23316060787</v>
      </c>
      <c r="AE183" s="57" t="str">
        <f t="shared" si="88"/>
        <v>yes</v>
      </c>
      <c r="AF183" s="55">
        <f t="shared" si="89"/>
        <v>68875.863437950582</v>
      </c>
      <c r="AG183" s="56">
        <f t="shared" si="90"/>
        <v>68875.863437950728</v>
      </c>
      <c r="AH183" s="57" t="str">
        <f t="shared" si="91"/>
        <v>yes</v>
      </c>
      <c r="AL183" s="15"/>
      <c r="AQ183" s="15"/>
    </row>
    <row r="184" spans="1:43" s="47" customFormat="1" ht="12" x14ac:dyDescent="0.25">
      <c r="A184" s="51">
        <f t="shared" si="92"/>
        <v>170</v>
      </c>
      <c r="B184" s="44">
        <f t="shared" si="93"/>
        <v>23211614.516993877</v>
      </c>
      <c r="C184" s="44">
        <f t="shared" si="68"/>
        <v>396693.5708312011</v>
      </c>
      <c r="D184" s="44">
        <f t="shared" si="69"/>
        <v>81240.650809478582</v>
      </c>
      <c r="E184" s="52">
        <f t="shared" si="100"/>
        <v>0.15</v>
      </c>
      <c r="F184" s="52">
        <f t="shared" si="70"/>
        <v>1.3451947011868914E-2</v>
      </c>
      <c r="G184" s="44">
        <f t="shared" si="94"/>
        <v>166844.34951718687</v>
      </c>
      <c r="H184" s="44">
        <f t="shared" si="71"/>
        <v>85603.698707708289</v>
      </c>
      <c r="I184" s="44">
        <f t="shared" si="72"/>
        <v>23126010.818286169</v>
      </c>
      <c r="J184" s="44">
        <f t="shared" si="73"/>
        <v>311089.87212349282</v>
      </c>
      <c r="K184" s="44">
        <f t="shared" si="74"/>
        <v>13540.108468246428</v>
      </c>
      <c r="L184" s="44">
        <f t="shared" si="75"/>
        <v>464394.11317243328</v>
      </c>
      <c r="M184" s="44">
        <f t="shared" si="76"/>
        <v>22814920.946162678</v>
      </c>
      <c r="N184" s="53">
        <f t="shared" si="95"/>
        <v>0</v>
      </c>
      <c r="O184" s="41">
        <f t="shared" si="77"/>
        <v>0</v>
      </c>
      <c r="P184" s="41">
        <f t="shared" si="78"/>
        <v>0</v>
      </c>
      <c r="Q184" s="41">
        <f t="shared" si="79"/>
        <v>0</v>
      </c>
      <c r="R184" s="54">
        <f t="shared" si="80"/>
        <v>0</v>
      </c>
      <c r="S184" s="45">
        <f t="shared" si="97"/>
        <v>0</v>
      </c>
      <c r="T184" s="44">
        <f t="shared" si="81"/>
        <v>0</v>
      </c>
      <c r="U184" s="41">
        <f t="shared" si="101"/>
        <v>0</v>
      </c>
      <c r="V184" s="44">
        <f t="shared" si="82"/>
        <v>0</v>
      </c>
      <c r="W184" s="44">
        <f t="shared" si="96"/>
        <v>0</v>
      </c>
      <c r="X184" s="45">
        <f t="shared" si="98"/>
        <v>23211614.516993925</v>
      </c>
      <c r="Y184" s="44">
        <f t="shared" si="99"/>
        <v>396693.5708312011</v>
      </c>
      <c r="Z184" s="44">
        <f t="shared" si="84"/>
        <v>67700.542341232285</v>
      </c>
      <c r="AA184" s="46">
        <f t="shared" si="85"/>
        <v>464394.1131724334</v>
      </c>
      <c r="AC184" s="55">
        <f t="shared" si="86"/>
        <v>396693.5708312011</v>
      </c>
      <c r="AD184" s="56">
        <f t="shared" si="87"/>
        <v>396693.5708312011</v>
      </c>
      <c r="AE184" s="57" t="str">
        <f t="shared" si="88"/>
        <v>yes</v>
      </c>
      <c r="AF184" s="55">
        <f t="shared" si="89"/>
        <v>67700.542341232154</v>
      </c>
      <c r="AG184" s="56">
        <f t="shared" si="90"/>
        <v>67700.542341232285</v>
      </c>
      <c r="AH184" s="57" t="str">
        <f t="shared" si="91"/>
        <v>yes</v>
      </c>
      <c r="AL184" s="15"/>
      <c r="AQ184" s="15"/>
    </row>
    <row r="185" spans="1:43" s="47" customFormat="1" ht="12" x14ac:dyDescent="0.25">
      <c r="A185" s="51">
        <f t="shared" si="92"/>
        <v>171</v>
      </c>
      <c r="B185" s="44">
        <f t="shared" si="93"/>
        <v>22814920.946162678</v>
      </c>
      <c r="C185" s="44">
        <f t="shared" si="68"/>
        <v>390512.83033125364</v>
      </c>
      <c r="D185" s="44">
        <f t="shared" si="69"/>
        <v>79852.223311569382</v>
      </c>
      <c r="E185" s="52">
        <f t="shared" si="100"/>
        <v>0.15</v>
      </c>
      <c r="F185" s="52">
        <f t="shared" si="70"/>
        <v>1.3451947011868914E-2</v>
      </c>
      <c r="G185" s="44">
        <f t="shared" si="94"/>
        <v>164599.96816825191</v>
      </c>
      <c r="H185" s="44">
        <f t="shared" si="71"/>
        <v>84747.744856682533</v>
      </c>
      <c r="I185" s="44">
        <f t="shared" si="72"/>
        <v>22730173.201305997</v>
      </c>
      <c r="J185" s="44">
        <f t="shared" si="73"/>
        <v>305765.0854745711</v>
      </c>
      <c r="K185" s="44">
        <f t="shared" si="74"/>
        <v>13308.703885261564</v>
      </c>
      <c r="L185" s="44">
        <f t="shared" si="75"/>
        <v>457056.34975756146</v>
      </c>
      <c r="M185" s="44">
        <f t="shared" si="76"/>
        <v>22424408.115831427</v>
      </c>
      <c r="N185" s="53">
        <f t="shared" si="95"/>
        <v>0</v>
      </c>
      <c r="O185" s="41">
        <f t="shared" si="77"/>
        <v>0</v>
      </c>
      <c r="P185" s="41">
        <f t="shared" si="78"/>
        <v>0</v>
      </c>
      <c r="Q185" s="41">
        <f t="shared" si="79"/>
        <v>0</v>
      </c>
      <c r="R185" s="54">
        <f t="shared" si="80"/>
        <v>0</v>
      </c>
      <c r="S185" s="45">
        <f t="shared" si="97"/>
        <v>0</v>
      </c>
      <c r="T185" s="44">
        <f t="shared" si="81"/>
        <v>0</v>
      </c>
      <c r="U185" s="41">
        <f t="shared" si="101"/>
        <v>0</v>
      </c>
      <c r="V185" s="44">
        <f t="shared" si="82"/>
        <v>0</v>
      </c>
      <c r="W185" s="44">
        <f t="shared" si="96"/>
        <v>0</v>
      </c>
      <c r="X185" s="45">
        <f t="shared" si="98"/>
        <v>22814920.946162723</v>
      </c>
      <c r="Y185" s="44">
        <f t="shared" si="99"/>
        <v>390512.83033125364</v>
      </c>
      <c r="Z185" s="44">
        <f t="shared" si="84"/>
        <v>66543.519426307947</v>
      </c>
      <c r="AA185" s="46">
        <f t="shared" si="85"/>
        <v>457056.34975756158</v>
      </c>
      <c r="AC185" s="55">
        <f t="shared" si="86"/>
        <v>390512.83033125364</v>
      </c>
      <c r="AD185" s="56">
        <f t="shared" si="87"/>
        <v>390512.83033125364</v>
      </c>
      <c r="AE185" s="57" t="str">
        <f t="shared" si="88"/>
        <v>yes</v>
      </c>
      <c r="AF185" s="55">
        <f t="shared" si="89"/>
        <v>66543.519426307816</v>
      </c>
      <c r="AG185" s="56">
        <f t="shared" si="90"/>
        <v>66543.519426307947</v>
      </c>
      <c r="AH185" s="57" t="str">
        <f t="shared" si="91"/>
        <v>yes</v>
      </c>
      <c r="AL185" s="15"/>
      <c r="AQ185" s="15"/>
    </row>
    <row r="186" spans="1:43" s="47" customFormat="1" ht="12" x14ac:dyDescent="0.25">
      <c r="A186" s="51">
        <f t="shared" si="92"/>
        <v>172</v>
      </c>
      <c r="B186" s="44">
        <f t="shared" si="93"/>
        <v>22424408.115831427</v>
      </c>
      <c r="C186" s="44">
        <f t="shared" si="68"/>
        <v>384423.6764009599</v>
      </c>
      <c r="D186" s="44">
        <f t="shared" si="69"/>
        <v>78485.428405409999</v>
      </c>
      <c r="E186" s="52">
        <f t="shared" si="100"/>
        <v>0.15</v>
      </c>
      <c r="F186" s="52">
        <f t="shared" si="70"/>
        <v>1.3451947011868914E-2</v>
      </c>
      <c r="G186" s="44">
        <f t="shared" si="94"/>
        <v>162385.77811829731</v>
      </c>
      <c r="H186" s="44">
        <f t="shared" si="71"/>
        <v>83900.349712887313</v>
      </c>
      <c r="I186" s="44">
        <f t="shared" si="72"/>
        <v>22340507.766118541</v>
      </c>
      <c r="J186" s="44">
        <f t="shared" si="73"/>
        <v>300523.32668807259</v>
      </c>
      <c r="K186" s="44">
        <f t="shared" si="74"/>
        <v>13080.904734235</v>
      </c>
      <c r="L186" s="44">
        <f t="shared" si="75"/>
        <v>449828.20007213484</v>
      </c>
      <c r="M186" s="44">
        <f t="shared" si="76"/>
        <v>22039984.439430468</v>
      </c>
      <c r="N186" s="53">
        <f t="shared" si="95"/>
        <v>0</v>
      </c>
      <c r="O186" s="41">
        <f t="shared" si="77"/>
        <v>0</v>
      </c>
      <c r="P186" s="41">
        <f t="shared" si="78"/>
        <v>0</v>
      </c>
      <c r="Q186" s="41">
        <f t="shared" si="79"/>
        <v>0</v>
      </c>
      <c r="R186" s="54">
        <f t="shared" si="80"/>
        <v>0</v>
      </c>
      <c r="S186" s="45">
        <f t="shared" si="97"/>
        <v>0</v>
      </c>
      <c r="T186" s="44">
        <f t="shared" si="81"/>
        <v>0</v>
      </c>
      <c r="U186" s="41">
        <f t="shared" si="101"/>
        <v>0</v>
      </c>
      <c r="V186" s="44">
        <f t="shared" si="82"/>
        <v>0</v>
      </c>
      <c r="W186" s="44">
        <f t="shared" si="96"/>
        <v>0</v>
      </c>
      <c r="X186" s="45">
        <f t="shared" si="98"/>
        <v>22424408.115831468</v>
      </c>
      <c r="Y186" s="44">
        <f t="shared" si="99"/>
        <v>384423.6764009599</v>
      </c>
      <c r="Z186" s="44">
        <f t="shared" si="84"/>
        <v>65404.52367117512</v>
      </c>
      <c r="AA186" s="46">
        <f t="shared" si="85"/>
        <v>449828.20007213502</v>
      </c>
      <c r="AC186" s="55">
        <f t="shared" si="86"/>
        <v>384423.6764009599</v>
      </c>
      <c r="AD186" s="56">
        <f t="shared" si="87"/>
        <v>384423.6764009599</v>
      </c>
      <c r="AE186" s="57" t="str">
        <f t="shared" si="88"/>
        <v>yes</v>
      </c>
      <c r="AF186" s="55">
        <f t="shared" si="89"/>
        <v>65404.523671174997</v>
      </c>
      <c r="AG186" s="56">
        <f t="shared" si="90"/>
        <v>65404.52367117512</v>
      </c>
      <c r="AH186" s="57" t="str">
        <f t="shared" si="91"/>
        <v>yes</v>
      </c>
      <c r="AL186" s="15"/>
      <c r="AQ186" s="15"/>
    </row>
    <row r="187" spans="1:43" s="47" customFormat="1" ht="12" x14ac:dyDescent="0.25">
      <c r="A187" s="51">
        <f t="shared" si="92"/>
        <v>173</v>
      </c>
      <c r="B187" s="44">
        <f t="shared" si="93"/>
        <v>22039984.439430468</v>
      </c>
      <c r="C187" s="44">
        <f t="shared" si="68"/>
        <v>378424.79259507847</v>
      </c>
      <c r="D187" s="44">
        <f t="shared" si="69"/>
        <v>77139.94553800665</v>
      </c>
      <c r="E187" s="52">
        <f t="shared" si="100"/>
        <v>0.15</v>
      </c>
      <c r="F187" s="52">
        <f t="shared" si="70"/>
        <v>1.3451947011868914E-2</v>
      </c>
      <c r="G187" s="44">
        <f t="shared" si="94"/>
        <v>160201.37323556887</v>
      </c>
      <c r="H187" s="44">
        <f t="shared" si="71"/>
        <v>83061.42769756222</v>
      </c>
      <c r="I187" s="44">
        <f t="shared" si="72"/>
        <v>21956923.011732906</v>
      </c>
      <c r="J187" s="44">
        <f t="shared" si="73"/>
        <v>295363.36489751627</v>
      </c>
      <c r="K187" s="44">
        <f t="shared" si="74"/>
        <v>12856.657589667773</v>
      </c>
      <c r="L187" s="44">
        <f t="shared" si="75"/>
        <v>442708.08054341737</v>
      </c>
      <c r="M187" s="44">
        <f t="shared" si="76"/>
        <v>21661559.64683539</v>
      </c>
      <c r="N187" s="53">
        <f t="shared" si="95"/>
        <v>0</v>
      </c>
      <c r="O187" s="41">
        <f t="shared" si="77"/>
        <v>0</v>
      </c>
      <c r="P187" s="41">
        <f t="shared" si="78"/>
        <v>0</v>
      </c>
      <c r="Q187" s="41">
        <f t="shared" si="79"/>
        <v>0</v>
      </c>
      <c r="R187" s="54">
        <f t="shared" si="80"/>
        <v>0</v>
      </c>
      <c r="S187" s="45">
        <f t="shared" si="97"/>
        <v>0</v>
      </c>
      <c r="T187" s="44">
        <f t="shared" si="81"/>
        <v>0</v>
      </c>
      <c r="U187" s="41">
        <f t="shared" si="101"/>
        <v>0</v>
      </c>
      <c r="V187" s="44">
        <f t="shared" si="82"/>
        <v>0</v>
      </c>
      <c r="W187" s="44">
        <f t="shared" si="96"/>
        <v>0</v>
      </c>
      <c r="X187" s="45">
        <f t="shared" si="98"/>
        <v>22039984.439430509</v>
      </c>
      <c r="Y187" s="44">
        <f t="shared" si="99"/>
        <v>378424.79259507847</v>
      </c>
      <c r="Z187" s="44">
        <f t="shared" si="84"/>
        <v>64283.287948338992</v>
      </c>
      <c r="AA187" s="46">
        <f t="shared" si="85"/>
        <v>442708.08054341748</v>
      </c>
      <c r="AC187" s="55">
        <f t="shared" si="86"/>
        <v>378424.79259507847</v>
      </c>
      <c r="AD187" s="56">
        <f t="shared" si="87"/>
        <v>378424.79259507847</v>
      </c>
      <c r="AE187" s="57" t="str">
        <f t="shared" si="88"/>
        <v>yes</v>
      </c>
      <c r="AF187" s="55">
        <f t="shared" si="89"/>
        <v>64283.287948338875</v>
      </c>
      <c r="AG187" s="56">
        <f t="shared" si="90"/>
        <v>64283.287948338992</v>
      </c>
      <c r="AH187" s="57" t="str">
        <f t="shared" si="91"/>
        <v>yes</v>
      </c>
      <c r="AL187" s="15"/>
      <c r="AQ187" s="15"/>
    </row>
    <row r="188" spans="1:43" s="47" customFormat="1" ht="12" x14ac:dyDescent="0.25">
      <c r="A188" s="51">
        <f t="shared" si="92"/>
        <v>174</v>
      </c>
      <c r="B188" s="44">
        <f t="shared" si="93"/>
        <v>21661559.64683539</v>
      </c>
      <c r="C188" s="44">
        <f t="shared" si="68"/>
        <v>372514.88102131343</v>
      </c>
      <c r="D188" s="44">
        <f t="shared" si="69"/>
        <v>75815.458763923874</v>
      </c>
      <c r="E188" s="52">
        <f t="shared" si="100"/>
        <v>0.15</v>
      </c>
      <c r="F188" s="52">
        <f t="shared" si="70"/>
        <v>1.3451947011868914E-2</v>
      </c>
      <c r="G188" s="44">
        <f t="shared" si="94"/>
        <v>158046.35285157539</v>
      </c>
      <c r="H188" s="44">
        <f t="shared" si="71"/>
        <v>82230.894087651512</v>
      </c>
      <c r="I188" s="44">
        <f t="shared" si="72"/>
        <v>21579328.752747741</v>
      </c>
      <c r="J188" s="44">
        <f t="shared" si="73"/>
        <v>290283.98693366192</v>
      </c>
      <c r="K188" s="44">
        <f t="shared" si="74"/>
        <v>12635.909793987312</v>
      </c>
      <c r="L188" s="44">
        <f t="shared" si="75"/>
        <v>435694.42999125004</v>
      </c>
      <c r="M188" s="44">
        <f t="shared" si="76"/>
        <v>21289044.765814077</v>
      </c>
      <c r="N188" s="53">
        <f t="shared" si="95"/>
        <v>0</v>
      </c>
      <c r="O188" s="41">
        <f t="shared" si="77"/>
        <v>0</v>
      </c>
      <c r="P188" s="41">
        <f t="shared" si="78"/>
        <v>0</v>
      </c>
      <c r="Q188" s="41">
        <f t="shared" si="79"/>
        <v>0</v>
      </c>
      <c r="R188" s="54">
        <f t="shared" si="80"/>
        <v>0</v>
      </c>
      <c r="S188" s="45">
        <f t="shared" si="97"/>
        <v>0</v>
      </c>
      <c r="T188" s="44">
        <f t="shared" si="81"/>
        <v>0</v>
      </c>
      <c r="U188" s="41">
        <f t="shared" si="101"/>
        <v>0</v>
      </c>
      <c r="V188" s="44">
        <f t="shared" si="82"/>
        <v>0</v>
      </c>
      <c r="W188" s="44">
        <f t="shared" si="96"/>
        <v>0</v>
      </c>
      <c r="X188" s="45">
        <f t="shared" si="98"/>
        <v>21661559.646835431</v>
      </c>
      <c r="Y188" s="44">
        <f t="shared" si="99"/>
        <v>372514.88102131343</v>
      </c>
      <c r="Z188" s="44">
        <f t="shared" si="84"/>
        <v>63179.548969936681</v>
      </c>
      <c r="AA188" s="46">
        <f t="shared" si="85"/>
        <v>435694.4299912501</v>
      </c>
      <c r="AC188" s="55">
        <f t="shared" si="86"/>
        <v>372514.88102131343</v>
      </c>
      <c r="AD188" s="56">
        <f t="shared" si="87"/>
        <v>372514.88102131343</v>
      </c>
      <c r="AE188" s="57" t="str">
        <f t="shared" si="88"/>
        <v>yes</v>
      </c>
      <c r="AF188" s="55">
        <f t="shared" si="89"/>
        <v>63179.548969936564</v>
      </c>
      <c r="AG188" s="56">
        <f t="shared" si="90"/>
        <v>63179.548969936681</v>
      </c>
      <c r="AH188" s="57" t="str">
        <f t="shared" si="91"/>
        <v>yes</v>
      </c>
      <c r="AL188" s="15"/>
      <c r="AQ188" s="15"/>
    </row>
    <row r="189" spans="1:43" s="47" customFormat="1" ht="12" x14ac:dyDescent="0.25">
      <c r="A189" s="51">
        <f t="shared" si="92"/>
        <v>175</v>
      </c>
      <c r="B189" s="44">
        <f t="shared" si="93"/>
        <v>21289044.765814077</v>
      </c>
      <c r="C189" s="44">
        <f t="shared" si="68"/>
        <v>366692.6620822993</v>
      </c>
      <c r="D189" s="44">
        <f t="shared" si="69"/>
        <v>74511.656680349275</v>
      </c>
      <c r="E189" s="52">
        <f t="shared" si="100"/>
        <v>0.15</v>
      </c>
      <c r="F189" s="52">
        <f t="shared" si="70"/>
        <v>1.3451947011868914E-2</v>
      </c>
      <c r="G189" s="44">
        <f t="shared" si="94"/>
        <v>155920.32168759685</v>
      </c>
      <c r="H189" s="44">
        <f t="shared" si="71"/>
        <v>81408.665007247575</v>
      </c>
      <c r="I189" s="44">
        <f t="shared" si="72"/>
        <v>21207636.100806829</v>
      </c>
      <c r="J189" s="44">
        <f t="shared" si="73"/>
        <v>285283.99707505171</v>
      </c>
      <c r="K189" s="44">
        <f t="shared" si="74"/>
        <v>12418.609446724879</v>
      </c>
      <c r="L189" s="44">
        <f t="shared" si="75"/>
        <v>428785.70931592368</v>
      </c>
      <c r="M189" s="44">
        <f t="shared" si="76"/>
        <v>20922352.103731778</v>
      </c>
      <c r="N189" s="53">
        <f t="shared" si="95"/>
        <v>0</v>
      </c>
      <c r="O189" s="41">
        <f t="shared" si="77"/>
        <v>0</v>
      </c>
      <c r="P189" s="41">
        <f t="shared" si="78"/>
        <v>0</v>
      </c>
      <c r="Q189" s="41">
        <f t="shared" si="79"/>
        <v>0</v>
      </c>
      <c r="R189" s="54">
        <f t="shared" si="80"/>
        <v>0</v>
      </c>
      <c r="S189" s="45">
        <f t="shared" si="97"/>
        <v>0</v>
      </c>
      <c r="T189" s="44">
        <f t="shared" si="81"/>
        <v>0</v>
      </c>
      <c r="U189" s="41">
        <f t="shared" si="101"/>
        <v>0</v>
      </c>
      <c r="V189" s="44">
        <f t="shared" si="82"/>
        <v>0</v>
      </c>
      <c r="W189" s="44">
        <f t="shared" si="96"/>
        <v>0</v>
      </c>
      <c r="X189" s="45">
        <f t="shared" si="98"/>
        <v>21289044.765814118</v>
      </c>
      <c r="Y189" s="44">
        <f t="shared" si="99"/>
        <v>366692.6620822993</v>
      </c>
      <c r="Z189" s="44">
        <f t="shared" si="84"/>
        <v>62093.047233624522</v>
      </c>
      <c r="AA189" s="46">
        <f t="shared" si="85"/>
        <v>428785.7093159238</v>
      </c>
      <c r="AC189" s="55">
        <f t="shared" si="86"/>
        <v>366692.6620822993</v>
      </c>
      <c r="AD189" s="56">
        <f t="shared" si="87"/>
        <v>366692.6620822993</v>
      </c>
      <c r="AE189" s="57" t="str">
        <f t="shared" si="88"/>
        <v>yes</v>
      </c>
      <c r="AF189" s="55">
        <f t="shared" si="89"/>
        <v>62093.047233624398</v>
      </c>
      <c r="AG189" s="56">
        <f t="shared" si="90"/>
        <v>62093.047233624522</v>
      </c>
      <c r="AH189" s="57" t="str">
        <f t="shared" si="91"/>
        <v>yes</v>
      </c>
      <c r="AL189" s="15"/>
      <c r="AQ189" s="15"/>
    </row>
    <row r="190" spans="1:43" s="47" customFormat="1" ht="12" x14ac:dyDescent="0.25">
      <c r="A190" s="51">
        <f t="shared" si="92"/>
        <v>176</v>
      </c>
      <c r="B190" s="44">
        <f t="shared" si="93"/>
        <v>20922352.103731778</v>
      </c>
      <c r="C190" s="44">
        <f t="shared" si="68"/>
        <v>360956.87422114279</v>
      </c>
      <c r="D190" s="44">
        <f t="shared" si="69"/>
        <v>73228.232363061223</v>
      </c>
      <c r="E190" s="52">
        <f t="shared" si="100"/>
        <v>0.15</v>
      </c>
      <c r="F190" s="52">
        <f t="shared" si="70"/>
        <v>1.3451947011868914E-2</v>
      </c>
      <c r="G190" s="44">
        <f t="shared" si="94"/>
        <v>153822.88978218177</v>
      </c>
      <c r="H190" s="44">
        <f t="shared" si="71"/>
        <v>80594.657419120544</v>
      </c>
      <c r="I190" s="44">
        <f t="shared" si="72"/>
        <v>20841757.446312658</v>
      </c>
      <c r="J190" s="44">
        <f t="shared" si="73"/>
        <v>280362.21680202225</v>
      </c>
      <c r="K190" s="44">
        <f t="shared" si="74"/>
        <v>12204.705393843537</v>
      </c>
      <c r="L190" s="44">
        <f t="shared" si="75"/>
        <v>421980.40119036048</v>
      </c>
      <c r="M190" s="44">
        <f t="shared" si="76"/>
        <v>20561395.229510635</v>
      </c>
      <c r="N190" s="53">
        <f t="shared" si="95"/>
        <v>0</v>
      </c>
      <c r="O190" s="41">
        <f t="shared" si="77"/>
        <v>0</v>
      </c>
      <c r="P190" s="41">
        <f t="shared" si="78"/>
        <v>0</v>
      </c>
      <c r="Q190" s="41">
        <f t="shared" si="79"/>
        <v>0</v>
      </c>
      <c r="R190" s="54">
        <f t="shared" si="80"/>
        <v>0</v>
      </c>
      <c r="S190" s="45">
        <f t="shared" si="97"/>
        <v>0</v>
      </c>
      <c r="T190" s="44">
        <f t="shared" si="81"/>
        <v>0</v>
      </c>
      <c r="U190" s="41">
        <f t="shared" si="101"/>
        <v>0</v>
      </c>
      <c r="V190" s="44">
        <f t="shared" si="82"/>
        <v>0</v>
      </c>
      <c r="W190" s="44">
        <f t="shared" si="96"/>
        <v>0</v>
      </c>
      <c r="X190" s="45">
        <f t="shared" si="98"/>
        <v>20922352.103731818</v>
      </c>
      <c r="Y190" s="44">
        <f t="shared" si="99"/>
        <v>360956.87422114279</v>
      </c>
      <c r="Z190" s="44">
        <f t="shared" si="84"/>
        <v>61023.526969217812</v>
      </c>
      <c r="AA190" s="46">
        <f t="shared" si="85"/>
        <v>421980.4011903606</v>
      </c>
      <c r="AC190" s="55">
        <f t="shared" si="86"/>
        <v>360956.87422114279</v>
      </c>
      <c r="AD190" s="56">
        <f t="shared" si="87"/>
        <v>360956.87422114279</v>
      </c>
      <c r="AE190" s="57" t="str">
        <f t="shared" si="88"/>
        <v>yes</v>
      </c>
      <c r="AF190" s="55">
        <f t="shared" si="89"/>
        <v>61023.526969217688</v>
      </c>
      <c r="AG190" s="56">
        <f t="shared" si="90"/>
        <v>61023.526969217812</v>
      </c>
      <c r="AH190" s="57" t="str">
        <f t="shared" si="91"/>
        <v>yes</v>
      </c>
      <c r="AL190" s="15"/>
      <c r="AQ190" s="15"/>
    </row>
    <row r="191" spans="1:43" s="47" customFormat="1" ht="12" x14ac:dyDescent="0.25">
      <c r="A191" s="51">
        <f t="shared" si="92"/>
        <v>177</v>
      </c>
      <c r="B191" s="44">
        <f t="shared" si="93"/>
        <v>20561395.229510635</v>
      </c>
      <c r="C191" s="44">
        <f t="shared" si="68"/>
        <v>355306.27367046935</v>
      </c>
      <c r="D191" s="44">
        <f t="shared" si="69"/>
        <v>71964.883303287221</v>
      </c>
      <c r="E191" s="52">
        <f t="shared" si="100"/>
        <v>0.15</v>
      </c>
      <c r="F191" s="52">
        <f t="shared" si="70"/>
        <v>1.3451947011868914E-2</v>
      </c>
      <c r="G191" s="44">
        <f t="shared" si="94"/>
        <v>151753.67241961928</v>
      </c>
      <c r="H191" s="44">
        <f t="shared" si="71"/>
        <v>79788.78911633206</v>
      </c>
      <c r="I191" s="44">
        <f t="shared" si="72"/>
        <v>20481606.440394305</v>
      </c>
      <c r="J191" s="44">
        <f t="shared" si="73"/>
        <v>275517.48455413728</v>
      </c>
      <c r="K191" s="44">
        <f t="shared" si="74"/>
        <v>11994.147217214537</v>
      </c>
      <c r="L191" s="44">
        <f t="shared" si="75"/>
        <v>415277.00975654204</v>
      </c>
      <c r="M191" s="44">
        <f t="shared" si="76"/>
        <v>20206088.955840167</v>
      </c>
      <c r="N191" s="53">
        <f t="shared" si="95"/>
        <v>0</v>
      </c>
      <c r="O191" s="41">
        <f t="shared" si="77"/>
        <v>0</v>
      </c>
      <c r="P191" s="41">
        <f t="shared" si="78"/>
        <v>0</v>
      </c>
      <c r="Q191" s="41">
        <f t="shared" si="79"/>
        <v>0</v>
      </c>
      <c r="R191" s="54">
        <f t="shared" si="80"/>
        <v>0</v>
      </c>
      <c r="S191" s="45">
        <f t="shared" si="97"/>
        <v>0</v>
      </c>
      <c r="T191" s="44">
        <f t="shared" si="81"/>
        <v>0</v>
      </c>
      <c r="U191" s="41">
        <f t="shared" si="101"/>
        <v>0</v>
      </c>
      <c r="V191" s="44">
        <f t="shared" si="82"/>
        <v>0</v>
      </c>
      <c r="W191" s="44">
        <f t="shared" si="96"/>
        <v>0</v>
      </c>
      <c r="X191" s="45">
        <f t="shared" si="98"/>
        <v>20561395.229510676</v>
      </c>
      <c r="Y191" s="44">
        <f t="shared" si="99"/>
        <v>355306.27367046935</v>
      </c>
      <c r="Z191" s="44">
        <f t="shared" si="84"/>
        <v>59970.736086072808</v>
      </c>
      <c r="AA191" s="46">
        <f t="shared" si="85"/>
        <v>415277.00975654216</v>
      </c>
      <c r="AC191" s="55">
        <f t="shared" si="86"/>
        <v>355306.27367046935</v>
      </c>
      <c r="AD191" s="56">
        <f t="shared" si="87"/>
        <v>355306.27367046935</v>
      </c>
      <c r="AE191" s="57" t="str">
        <f t="shared" si="88"/>
        <v>yes</v>
      </c>
      <c r="AF191" s="55">
        <f t="shared" si="89"/>
        <v>59970.736086072684</v>
      </c>
      <c r="AG191" s="56">
        <f t="shared" si="90"/>
        <v>59970.736086072808</v>
      </c>
      <c r="AH191" s="57" t="str">
        <f t="shared" si="91"/>
        <v>yes</v>
      </c>
      <c r="AL191" s="15"/>
      <c r="AQ191" s="15"/>
    </row>
    <row r="192" spans="1:43" s="47" customFormat="1" ht="12" x14ac:dyDescent="0.25">
      <c r="A192" s="51">
        <f t="shared" si="92"/>
        <v>178</v>
      </c>
      <c r="B192" s="44">
        <f t="shared" si="93"/>
        <v>20206088.955840167</v>
      </c>
      <c r="C192" s="44">
        <f t="shared" si="68"/>
        <v>349739.63420492958</v>
      </c>
      <c r="D192" s="44">
        <f t="shared" si="69"/>
        <v>70721.311345440583</v>
      </c>
      <c r="E192" s="52">
        <f t="shared" si="100"/>
        <v>0.15</v>
      </c>
      <c r="F192" s="52">
        <f t="shared" si="70"/>
        <v>1.3451947011868914E-2</v>
      </c>
      <c r="G192" s="44">
        <f t="shared" si="94"/>
        <v>149712.29005937409</v>
      </c>
      <c r="H192" s="44">
        <f t="shared" si="71"/>
        <v>78990.978713933509</v>
      </c>
      <c r="I192" s="44">
        <f t="shared" si="72"/>
        <v>20127097.977126233</v>
      </c>
      <c r="J192" s="44">
        <f t="shared" si="73"/>
        <v>270748.65549099608</v>
      </c>
      <c r="K192" s="44">
        <f t="shared" si="74"/>
        <v>11786.885224240097</v>
      </c>
      <c r="L192" s="44">
        <f t="shared" si="75"/>
        <v>408674.06032613007</v>
      </c>
      <c r="M192" s="44">
        <f t="shared" si="76"/>
        <v>19856349.321635239</v>
      </c>
      <c r="N192" s="53">
        <f t="shared" si="95"/>
        <v>0</v>
      </c>
      <c r="O192" s="41">
        <f t="shared" si="77"/>
        <v>0</v>
      </c>
      <c r="P192" s="41">
        <f t="shared" si="78"/>
        <v>0</v>
      </c>
      <c r="Q192" s="41">
        <f t="shared" si="79"/>
        <v>0</v>
      </c>
      <c r="R192" s="54">
        <f t="shared" si="80"/>
        <v>0</v>
      </c>
      <c r="S192" s="45">
        <f t="shared" si="97"/>
        <v>0</v>
      </c>
      <c r="T192" s="44">
        <f t="shared" si="81"/>
        <v>0</v>
      </c>
      <c r="U192" s="41">
        <f t="shared" si="101"/>
        <v>0</v>
      </c>
      <c r="V192" s="44">
        <f t="shared" si="82"/>
        <v>0</v>
      </c>
      <c r="W192" s="44">
        <f t="shared" si="96"/>
        <v>0</v>
      </c>
      <c r="X192" s="45">
        <f t="shared" si="98"/>
        <v>20206088.955840208</v>
      </c>
      <c r="Y192" s="44">
        <f t="shared" si="99"/>
        <v>349739.63420492958</v>
      </c>
      <c r="Z192" s="44">
        <f t="shared" si="84"/>
        <v>58934.426121200609</v>
      </c>
      <c r="AA192" s="46">
        <f t="shared" si="85"/>
        <v>408674.06032613019</v>
      </c>
      <c r="AC192" s="55">
        <f t="shared" si="86"/>
        <v>349739.63420492958</v>
      </c>
      <c r="AD192" s="56">
        <f t="shared" si="87"/>
        <v>349739.63420492958</v>
      </c>
      <c r="AE192" s="57" t="str">
        <f t="shared" si="88"/>
        <v>yes</v>
      </c>
      <c r="AF192" s="55">
        <f t="shared" si="89"/>
        <v>58934.426121200486</v>
      </c>
      <c r="AG192" s="56">
        <f t="shared" si="90"/>
        <v>58934.426121200609</v>
      </c>
      <c r="AH192" s="57" t="str">
        <f t="shared" si="91"/>
        <v>yes</v>
      </c>
      <c r="AL192" s="15"/>
      <c r="AQ192" s="15"/>
    </row>
    <row r="193" spans="1:43" s="47" customFormat="1" ht="12" x14ac:dyDescent="0.25">
      <c r="A193" s="51">
        <f t="shared" si="92"/>
        <v>179</v>
      </c>
      <c r="B193" s="44">
        <f t="shared" si="93"/>
        <v>19856349.321635239</v>
      </c>
      <c r="C193" s="44">
        <f t="shared" si="68"/>
        <v>344255.74689711619</v>
      </c>
      <c r="D193" s="44">
        <f t="shared" si="69"/>
        <v>69497.222625723341</v>
      </c>
      <c r="E193" s="52">
        <f t="shared" si="100"/>
        <v>0.15</v>
      </c>
      <c r="F193" s="52">
        <f t="shared" si="70"/>
        <v>1.3451947011868914E-2</v>
      </c>
      <c r="G193" s="44">
        <f t="shared" si="94"/>
        <v>147698.36826646983</v>
      </c>
      <c r="H193" s="44">
        <f t="shared" si="71"/>
        <v>78201.145640746487</v>
      </c>
      <c r="I193" s="44">
        <f t="shared" si="72"/>
        <v>19778148.175994493</v>
      </c>
      <c r="J193" s="44">
        <f t="shared" si="73"/>
        <v>266054.60125636973</v>
      </c>
      <c r="K193" s="44">
        <f t="shared" si="74"/>
        <v>11582.870437620557</v>
      </c>
      <c r="L193" s="44">
        <f t="shared" si="75"/>
        <v>402170.09908521897</v>
      </c>
      <c r="M193" s="44">
        <f t="shared" si="76"/>
        <v>19512093.574738123</v>
      </c>
      <c r="N193" s="53">
        <f t="shared" si="95"/>
        <v>0</v>
      </c>
      <c r="O193" s="41">
        <f t="shared" si="77"/>
        <v>0</v>
      </c>
      <c r="P193" s="41">
        <f t="shared" si="78"/>
        <v>0</v>
      </c>
      <c r="Q193" s="41">
        <f t="shared" si="79"/>
        <v>0</v>
      </c>
      <c r="R193" s="54">
        <f t="shared" si="80"/>
        <v>0</v>
      </c>
      <c r="S193" s="45">
        <f t="shared" si="97"/>
        <v>0</v>
      </c>
      <c r="T193" s="44">
        <f t="shared" si="81"/>
        <v>0</v>
      </c>
      <c r="U193" s="41">
        <f t="shared" si="101"/>
        <v>0</v>
      </c>
      <c r="V193" s="44">
        <f t="shared" si="82"/>
        <v>0</v>
      </c>
      <c r="W193" s="44">
        <f t="shared" si="96"/>
        <v>0</v>
      </c>
      <c r="X193" s="45">
        <f t="shared" si="98"/>
        <v>19856349.32163528</v>
      </c>
      <c r="Y193" s="44">
        <f t="shared" si="99"/>
        <v>344255.74689711619</v>
      </c>
      <c r="Z193" s="44">
        <f t="shared" si="84"/>
        <v>57914.352188102901</v>
      </c>
      <c r="AA193" s="46">
        <f t="shared" si="85"/>
        <v>402170.09908521909</v>
      </c>
      <c r="AC193" s="55">
        <f t="shared" si="86"/>
        <v>344255.74689711619</v>
      </c>
      <c r="AD193" s="56">
        <f t="shared" si="87"/>
        <v>344255.74689711619</v>
      </c>
      <c r="AE193" s="57" t="str">
        <f t="shared" si="88"/>
        <v>yes</v>
      </c>
      <c r="AF193" s="55">
        <f t="shared" si="89"/>
        <v>57914.352188102785</v>
      </c>
      <c r="AG193" s="56">
        <f t="shared" si="90"/>
        <v>57914.352188102901</v>
      </c>
      <c r="AH193" s="57" t="str">
        <f t="shared" si="91"/>
        <v>yes</v>
      </c>
      <c r="AL193" s="15"/>
      <c r="AQ193" s="15"/>
    </row>
    <row r="194" spans="1:43" s="47" customFormat="1" ht="12" x14ac:dyDescent="0.25">
      <c r="A194" s="51">
        <f t="shared" si="92"/>
        <v>180</v>
      </c>
      <c r="B194" s="44">
        <f t="shared" si="93"/>
        <v>19512093.574738123</v>
      </c>
      <c r="C194" s="44">
        <f t="shared" si="68"/>
        <v>338853.41987684544</v>
      </c>
      <c r="D194" s="44">
        <f t="shared" si="69"/>
        <v>68292.32751158344</v>
      </c>
      <c r="E194" s="52">
        <f t="shared" si="100"/>
        <v>0.15</v>
      </c>
      <c r="F194" s="52">
        <f t="shared" si="70"/>
        <v>1.3451947011868914E-2</v>
      </c>
      <c r="G194" s="44">
        <f t="shared" si="94"/>
        <v>145711.53764280977</v>
      </c>
      <c r="H194" s="44">
        <f t="shared" si="71"/>
        <v>77419.210131226326</v>
      </c>
      <c r="I194" s="44">
        <f t="shared" si="72"/>
        <v>19434674.364606895</v>
      </c>
      <c r="J194" s="44">
        <f t="shared" si="73"/>
        <v>261434.2097456191</v>
      </c>
      <c r="K194" s="44">
        <f t="shared" si="74"/>
        <v>11382.054585263904</v>
      </c>
      <c r="L194" s="44">
        <f t="shared" si="75"/>
        <v>395763.692803165</v>
      </c>
      <c r="M194" s="44">
        <f t="shared" si="76"/>
        <v>19173240.154861275</v>
      </c>
      <c r="N194" s="53">
        <f t="shared" si="95"/>
        <v>0</v>
      </c>
      <c r="O194" s="41">
        <f t="shared" si="77"/>
        <v>0</v>
      </c>
      <c r="P194" s="41">
        <f t="shared" si="78"/>
        <v>0</v>
      </c>
      <c r="Q194" s="41">
        <f t="shared" si="79"/>
        <v>0</v>
      </c>
      <c r="R194" s="54">
        <f t="shared" si="80"/>
        <v>0</v>
      </c>
      <c r="S194" s="45">
        <f t="shared" si="97"/>
        <v>0</v>
      </c>
      <c r="T194" s="44">
        <f t="shared" si="81"/>
        <v>0</v>
      </c>
      <c r="U194" s="41">
        <f t="shared" si="101"/>
        <v>0</v>
      </c>
      <c r="V194" s="44">
        <f t="shared" si="82"/>
        <v>0</v>
      </c>
      <c r="W194" s="44">
        <f t="shared" si="96"/>
        <v>0</v>
      </c>
      <c r="X194" s="45">
        <f t="shared" si="98"/>
        <v>19512093.574738164</v>
      </c>
      <c r="Y194" s="44">
        <f t="shared" si="99"/>
        <v>338853.41987684544</v>
      </c>
      <c r="Z194" s="44">
        <f t="shared" si="84"/>
        <v>56910.272926319652</v>
      </c>
      <c r="AA194" s="46">
        <f t="shared" si="85"/>
        <v>395763.69280316506</v>
      </c>
      <c r="AC194" s="55">
        <f t="shared" si="86"/>
        <v>338853.41987684544</v>
      </c>
      <c r="AD194" s="56">
        <f t="shared" si="87"/>
        <v>338853.41987684544</v>
      </c>
      <c r="AE194" s="57" t="str">
        <f t="shared" si="88"/>
        <v>yes</v>
      </c>
      <c r="AF194" s="55">
        <f t="shared" si="89"/>
        <v>56910.272926319536</v>
      </c>
      <c r="AG194" s="56">
        <f t="shared" si="90"/>
        <v>56910.272926319652</v>
      </c>
      <c r="AH194" s="57" t="str">
        <f t="shared" si="91"/>
        <v>yes</v>
      </c>
      <c r="AL194" s="15"/>
      <c r="AQ194" s="15"/>
    </row>
    <row r="195" spans="1:43" s="47" customFormat="1" ht="12" x14ac:dyDescent="0.25">
      <c r="A195" s="51">
        <f t="shared" si="92"/>
        <v>181</v>
      </c>
      <c r="B195" s="44">
        <f t="shared" si="93"/>
        <v>19173240.154861275</v>
      </c>
      <c r="C195" s="44">
        <f t="shared" si="68"/>
        <v>333531.47809375718</v>
      </c>
      <c r="D195" s="44">
        <f t="shared" si="69"/>
        <v>67106.34054201447</v>
      </c>
      <c r="E195" s="52">
        <f t="shared" si="100"/>
        <v>0.15</v>
      </c>
      <c r="F195" s="52">
        <f t="shared" si="70"/>
        <v>1.3451947011868914E-2</v>
      </c>
      <c r="G195" s="44">
        <f t="shared" si="94"/>
        <v>143751.43375942076</v>
      </c>
      <c r="H195" s="44">
        <f t="shared" si="71"/>
        <v>76645.093217406291</v>
      </c>
      <c r="I195" s="44">
        <f t="shared" si="72"/>
        <v>19096595.061643869</v>
      </c>
      <c r="J195" s="44">
        <f t="shared" si="73"/>
        <v>256886.3848763509</v>
      </c>
      <c r="K195" s="44">
        <f t="shared" si="74"/>
        <v>11184.390090335744</v>
      </c>
      <c r="L195" s="44">
        <f t="shared" si="75"/>
        <v>389453.42854543589</v>
      </c>
      <c r="M195" s="44">
        <f t="shared" si="76"/>
        <v>18839708.676767517</v>
      </c>
      <c r="N195" s="53">
        <f t="shared" si="95"/>
        <v>0</v>
      </c>
      <c r="O195" s="41">
        <f t="shared" si="77"/>
        <v>0</v>
      </c>
      <c r="P195" s="41">
        <f t="shared" si="78"/>
        <v>0</v>
      </c>
      <c r="Q195" s="41">
        <f t="shared" si="79"/>
        <v>0</v>
      </c>
      <c r="R195" s="54">
        <f t="shared" si="80"/>
        <v>0</v>
      </c>
      <c r="S195" s="45">
        <f t="shared" si="97"/>
        <v>0</v>
      </c>
      <c r="T195" s="44">
        <f t="shared" si="81"/>
        <v>0</v>
      </c>
      <c r="U195" s="41">
        <f t="shared" si="101"/>
        <v>0</v>
      </c>
      <c r="V195" s="44">
        <f t="shared" si="82"/>
        <v>0</v>
      </c>
      <c r="W195" s="44">
        <f t="shared" si="96"/>
        <v>0</v>
      </c>
      <c r="X195" s="45">
        <f t="shared" si="98"/>
        <v>19173240.15486132</v>
      </c>
      <c r="Y195" s="44">
        <f t="shared" si="99"/>
        <v>333531.47809375718</v>
      </c>
      <c r="Z195" s="44">
        <f t="shared" si="84"/>
        <v>55921.950451678858</v>
      </c>
      <c r="AA195" s="46">
        <f t="shared" si="85"/>
        <v>389453.42854543601</v>
      </c>
      <c r="AC195" s="55">
        <f t="shared" si="86"/>
        <v>333531.47809375718</v>
      </c>
      <c r="AD195" s="56">
        <f t="shared" si="87"/>
        <v>333531.47809375718</v>
      </c>
      <c r="AE195" s="57" t="str">
        <f t="shared" si="88"/>
        <v>yes</v>
      </c>
      <c r="AF195" s="55">
        <f t="shared" si="89"/>
        <v>55921.950451678727</v>
      </c>
      <c r="AG195" s="56">
        <f t="shared" si="90"/>
        <v>55921.950451678858</v>
      </c>
      <c r="AH195" s="57" t="str">
        <f t="shared" si="91"/>
        <v>yes</v>
      </c>
      <c r="AL195" s="15"/>
      <c r="AQ195" s="15"/>
    </row>
    <row r="196" spans="1:43" s="47" customFormat="1" ht="12" x14ac:dyDescent="0.25">
      <c r="A196" s="51">
        <f t="shared" si="92"/>
        <v>182</v>
      </c>
      <c r="B196" s="44">
        <f t="shared" si="93"/>
        <v>18839708.676767517</v>
      </c>
      <c r="C196" s="44">
        <f t="shared" si="68"/>
        <v>328288.76308318763</v>
      </c>
      <c r="D196" s="44">
        <f t="shared" si="69"/>
        <v>65938.980368686316</v>
      </c>
      <c r="E196" s="52">
        <f t="shared" si="100"/>
        <v>0.15</v>
      </c>
      <c r="F196" s="52">
        <f t="shared" si="70"/>
        <v>1.3451947011868914E-2</v>
      </c>
      <c r="G196" s="44">
        <f t="shared" si="94"/>
        <v>141817.69708960879</v>
      </c>
      <c r="H196" s="44">
        <f t="shared" si="71"/>
        <v>75878.716720922472</v>
      </c>
      <c r="I196" s="44">
        <f t="shared" si="72"/>
        <v>18763829.960046593</v>
      </c>
      <c r="J196" s="44">
        <f t="shared" si="73"/>
        <v>252410.04636226519</v>
      </c>
      <c r="K196" s="44">
        <f t="shared" si="74"/>
        <v>10989.830061447719</v>
      </c>
      <c r="L196" s="44">
        <f t="shared" si="75"/>
        <v>383237.91339042631</v>
      </c>
      <c r="M196" s="44">
        <f t="shared" si="76"/>
        <v>18511419.913684327</v>
      </c>
      <c r="N196" s="53">
        <f t="shared" si="95"/>
        <v>0</v>
      </c>
      <c r="O196" s="41">
        <f t="shared" si="77"/>
        <v>0</v>
      </c>
      <c r="P196" s="41">
        <f t="shared" si="78"/>
        <v>0</v>
      </c>
      <c r="Q196" s="41">
        <f t="shared" si="79"/>
        <v>0</v>
      </c>
      <c r="R196" s="54">
        <f t="shared" si="80"/>
        <v>0</v>
      </c>
      <c r="S196" s="45">
        <f t="shared" si="97"/>
        <v>0</v>
      </c>
      <c r="T196" s="44">
        <f t="shared" si="81"/>
        <v>0</v>
      </c>
      <c r="U196" s="41">
        <f t="shared" si="101"/>
        <v>0</v>
      </c>
      <c r="V196" s="44">
        <f t="shared" si="82"/>
        <v>0</v>
      </c>
      <c r="W196" s="44">
        <f t="shared" si="96"/>
        <v>0</v>
      </c>
      <c r="X196" s="45">
        <f t="shared" si="98"/>
        <v>18839708.676767562</v>
      </c>
      <c r="Y196" s="44">
        <f t="shared" si="99"/>
        <v>328288.76308318763</v>
      </c>
      <c r="Z196" s="44">
        <f t="shared" si="84"/>
        <v>54949.15030723872</v>
      </c>
      <c r="AA196" s="46">
        <f t="shared" si="85"/>
        <v>383237.91339042637</v>
      </c>
      <c r="AC196" s="55">
        <f t="shared" si="86"/>
        <v>328288.76308318763</v>
      </c>
      <c r="AD196" s="56">
        <f t="shared" si="87"/>
        <v>328288.76308318763</v>
      </c>
      <c r="AE196" s="57" t="str">
        <f t="shared" si="88"/>
        <v>yes</v>
      </c>
      <c r="AF196" s="55">
        <f t="shared" si="89"/>
        <v>54949.150307238597</v>
      </c>
      <c r="AG196" s="56">
        <f t="shared" si="90"/>
        <v>54949.15030723872</v>
      </c>
      <c r="AH196" s="57" t="str">
        <f t="shared" si="91"/>
        <v>yes</v>
      </c>
      <c r="AL196" s="15"/>
      <c r="AQ196" s="15"/>
    </row>
    <row r="197" spans="1:43" s="47" customFormat="1" ht="12" x14ac:dyDescent="0.25">
      <c r="A197" s="51">
        <f t="shared" si="92"/>
        <v>183</v>
      </c>
      <c r="B197" s="44">
        <f t="shared" si="93"/>
        <v>18511419.913684327</v>
      </c>
      <c r="C197" s="44">
        <f t="shared" si="68"/>
        <v>323124.13273527077</v>
      </c>
      <c r="D197" s="44">
        <f t="shared" si="69"/>
        <v>64789.969697895147</v>
      </c>
      <c r="E197" s="52">
        <f t="shared" si="100"/>
        <v>0.15</v>
      </c>
      <c r="F197" s="52">
        <f t="shared" si="70"/>
        <v>1.3451947011868914E-2</v>
      </c>
      <c r="G197" s="44">
        <f t="shared" si="94"/>
        <v>139909.97294301412</v>
      </c>
      <c r="H197" s="44">
        <f t="shared" si="71"/>
        <v>75120.003245118976</v>
      </c>
      <c r="I197" s="44">
        <f t="shared" si="72"/>
        <v>18436299.910439208</v>
      </c>
      <c r="J197" s="44">
        <f t="shared" si="73"/>
        <v>248004.12949015183</v>
      </c>
      <c r="K197" s="44">
        <f t="shared" si="74"/>
        <v>10798.328282982524</v>
      </c>
      <c r="L197" s="44">
        <f t="shared" si="75"/>
        <v>377115.77415018342</v>
      </c>
      <c r="M197" s="44">
        <f t="shared" si="76"/>
        <v>18188295.780949056</v>
      </c>
      <c r="N197" s="53">
        <f t="shared" si="95"/>
        <v>0</v>
      </c>
      <c r="O197" s="41">
        <f t="shared" si="77"/>
        <v>0</v>
      </c>
      <c r="P197" s="41">
        <f t="shared" si="78"/>
        <v>0</v>
      </c>
      <c r="Q197" s="41">
        <f t="shared" si="79"/>
        <v>0</v>
      </c>
      <c r="R197" s="54">
        <f t="shared" si="80"/>
        <v>0</v>
      </c>
      <c r="S197" s="45">
        <f t="shared" si="97"/>
        <v>0</v>
      </c>
      <c r="T197" s="44">
        <f t="shared" si="81"/>
        <v>0</v>
      </c>
      <c r="U197" s="41">
        <f t="shared" si="101"/>
        <v>0</v>
      </c>
      <c r="V197" s="44">
        <f t="shared" si="82"/>
        <v>0</v>
      </c>
      <c r="W197" s="44">
        <f t="shared" si="96"/>
        <v>0</v>
      </c>
      <c r="X197" s="45">
        <f t="shared" si="98"/>
        <v>18511419.913684376</v>
      </c>
      <c r="Y197" s="44">
        <f t="shared" si="99"/>
        <v>323124.13273527077</v>
      </c>
      <c r="Z197" s="44">
        <f t="shared" si="84"/>
        <v>53991.641414912767</v>
      </c>
      <c r="AA197" s="46">
        <f t="shared" si="85"/>
        <v>377115.77415018354</v>
      </c>
      <c r="AC197" s="55">
        <f t="shared" si="86"/>
        <v>323124.13273527077</v>
      </c>
      <c r="AD197" s="56">
        <f t="shared" si="87"/>
        <v>323124.13273527077</v>
      </c>
      <c r="AE197" s="57" t="str">
        <f t="shared" si="88"/>
        <v>yes</v>
      </c>
      <c r="AF197" s="55">
        <f t="shared" si="89"/>
        <v>53991.641414912621</v>
      </c>
      <c r="AG197" s="56">
        <f t="shared" si="90"/>
        <v>53991.641414912767</v>
      </c>
      <c r="AH197" s="57" t="str">
        <f t="shared" si="91"/>
        <v>yes</v>
      </c>
      <c r="AL197" s="15"/>
      <c r="AQ197" s="15"/>
    </row>
    <row r="198" spans="1:43" s="47" customFormat="1" ht="12" x14ac:dyDescent="0.25">
      <c r="A198" s="51">
        <f t="shared" si="92"/>
        <v>184</v>
      </c>
      <c r="B198" s="44">
        <f t="shared" si="93"/>
        <v>18188295.780949056</v>
      </c>
      <c r="C198" s="44">
        <f t="shared" si="68"/>
        <v>318036.46106722282</v>
      </c>
      <c r="D198" s="44">
        <f t="shared" si="69"/>
        <v>63659.035233321694</v>
      </c>
      <c r="E198" s="52">
        <f t="shared" si="100"/>
        <v>0.15</v>
      </c>
      <c r="F198" s="52">
        <f t="shared" si="70"/>
        <v>1.3451947011868914E-2</v>
      </c>
      <c r="G198" s="44">
        <f t="shared" si="94"/>
        <v>138027.91140055269</v>
      </c>
      <c r="H198" s="44">
        <f t="shared" si="71"/>
        <v>74368.876167231007</v>
      </c>
      <c r="I198" s="44">
        <f t="shared" si="72"/>
        <v>18113926.904781826</v>
      </c>
      <c r="J198" s="44">
        <f t="shared" si="73"/>
        <v>243667.58489999181</v>
      </c>
      <c r="K198" s="44">
        <f t="shared" si="74"/>
        <v>10609.839205553615</v>
      </c>
      <c r="L198" s="44">
        <f t="shared" si="75"/>
        <v>371085.65709499083</v>
      </c>
      <c r="M198" s="44">
        <f t="shared" si="76"/>
        <v>17870259.319881834</v>
      </c>
      <c r="N198" s="53">
        <f t="shared" si="95"/>
        <v>0</v>
      </c>
      <c r="O198" s="41">
        <f t="shared" si="77"/>
        <v>0</v>
      </c>
      <c r="P198" s="41">
        <f t="shared" si="78"/>
        <v>0</v>
      </c>
      <c r="Q198" s="41">
        <f t="shared" si="79"/>
        <v>0</v>
      </c>
      <c r="R198" s="54">
        <f t="shared" si="80"/>
        <v>0</v>
      </c>
      <c r="S198" s="45">
        <f t="shared" si="97"/>
        <v>0</v>
      </c>
      <c r="T198" s="44">
        <f t="shared" si="81"/>
        <v>0</v>
      </c>
      <c r="U198" s="41">
        <f t="shared" si="101"/>
        <v>0</v>
      </c>
      <c r="V198" s="44">
        <f t="shared" si="82"/>
        <v>0</v>
      </c>
      <c r="W198" s="44">
        <f t="shared" si="96"/>
        <v>0</v>
      </c>
      <c r="X198" s="45">
        <f t="shared" si="98"/>
        <v>18188295.780949105</v>
      </c>
      <c r="Y198" s="44">
        <f t="shared" si="99"/>
        <v>318036.46106722282</v>
      </c>
      <c r="Z198" s="44">
        <f t="shared" si="84"/>
        <v>53049.196027768223</v>
      </c>
      <c r="AA198" s="46">
        <f t="shared" si="85"/>
        <v>371085.65709499107</v>
      </c>
      <c r="AC198" s="55">
        <f t="shared" si="86"/>
        <v>318036.46106722282</v>
      </c>
      <c r="AD198" s="56">
        <f t="shared" si="87"/>
        <v>318036.46106722282</v>
      </c>
      <c r="AE198" s="57" t="str">
        <f t="shared" si="88"/>
        <v>yes</v>
      </c>
      <c r="AF198" s="55">
        <f t="shared" si="89"/>
        <v>53049.196027768077</v>
      </c>
      <c r="AG198" s="56">
        <f t="shared" si="90"/>
        <v>53049.196027768223</v>
      </c>
      <c r="AH198" s="57" t="str">
        <f t="shared" si="91"/>
        <v>yes</v>
      </c>
      <c r="AL198" s="15"/>
      <c r="AQ198" s="15"/>
    </row>
    <row r="199" spans="1:43" s="47" customFormat="1" ht="12" x14ac:dyDescent="0.25">
      <c r="A199" s="51">
        <f t="shared" si="92"/>
        <v>185</v>
      </c>
      <c r="B199" s="44">
        <f t="shared" si="93"/>
        <v>17870259.319881834</v>
      </c>
      <c r="C199" s="44">
        <f t="shared" si="68"/>
        <v>313024.63799876755</v>
      </c>
      <c r="D199" s="44">
        <f t="shared" si="69"/>
        <v>62545.907619586425</v>
      </c>
      <c r="E199" s="52">
        <f t="shared" si="100"/>
        <v>0.15</v>
      </c>
      <c r="F199" s="52">
        <f t="shared" si="70"/>
        <v>1.3451947011868914E-2</v>
      </c>
      <c r="G199" s="44">
        <f t="shared" si="94"/>
        <v>136171.1672502335</v>
      </c>
      <c r="H199" s="44">
        <f t="shared" si="71"/>
        <v>73625.25963064708</v>
      </c>
      <c r="I199" s="44">
        <f t="shared" si="72"/>
        <v>17796634.060251188</v>
      </c>
      <c r="J199" s="44">
        <f t="shared" si="73"/>
        <v>239399.37836812049</v>
      </c>
      <c r="K199" s="44">
        <f t="shared" si="74"/>
        <v>10424.317936597736</v>
      </c>
      <c r="L199" s="44">
        <f t="shared" si="75"/>
        <v>365146.22768175625</v>
      </c>
      <c r="M199" s="44">
        <f t="shared" si="76"/>
        <v>17557234.681883067</v>
      </c>
      <c r="N199" s="53">
        <f t="shared" si="95"/>
        <v>0</v>
      </c>
      <c r="O199" s="41">
        <f t="shared" si="77"/>
        <v>0</v>
      </c>
      <c r="P199" s="41">
        <f t="shared" si="78"/>
        <v>0</v>
      </c>
      <c r="Q199" s="41">
        <f t="shared" si="79"/>
        <v>0</v>
      </c>
      <c r="R199" s="54">
        <f t="shared" si="80"/>
        <v>0</v>
      </c>
      <c r="S199" s="45">
        <f t="shared" si="97"/>
        <v>0</v>
      </c>
      <c r="T199" s="44">
        <f t="shared" si="81"/>
        <v>0</v>
      </c>
      <c r="U199" s="41">
        <f t="shared" si="101"/>
        <v>0</v>
      </c>
      <c r="V199" s="44">
        <f t="shared" si="82"/>
        <v>0</v>
      </c>
      <c r="W199" s="44">
        <f t="shared" si="96"/>
        <v>0</v>
      </c>
      <c r="X199" s="45">
        <f t="shared" si="98"/>
        <v>17870259.319881883</v>
      </c>
      <c r="Y199" s="44">
        <f t="shared" si="99"/>
        <v>313024.63799876755</v>
      </c>
      <c r="Z199" s="44">
        <f t="shared" si="84"/>
        <v>52121.58968298883</v>
      </c>
      <c r="AA199" s="46">
        <f t="shared" si="85"/>
        <v>365146.22768175637</v>
      </c>
      <c r="AC199" s="55">
        <f t="shared" si="86"/>
        <v>313024.63799876755</v>
      </c>
      <c r="AD199" s="56">
        <f t="shared" si="87"/>
        <v>313024.63799876755</v>
      </c>
      <c r="AE199" s="57" t="str">
        <f t="shared" si="88"/>
        <v>yes</v>
      </c>
      <c r="AF199" s="55">
        <f t="shared" si="89"/>
        <v>52121.589682988691</v>
      </c>
      <c r="AG199" s="56">
        <f t="shared" si="90"/>
        <v>52121.58968298883</v>
      </c>
      <c r="AH199" s="57" t="str">
        <f t="shared" si="91"/>
        <v>yes</v>
      </c>
      <c r="AL199" s="15"/>
      <c r="AQ199" s="15"/>
    </row>
    <row r="200" spans="1:43" s="47" customFormat="1" ht="12" x14ac:dyDescent="0.25">
      <c r="A200" s="51">
        <f t="shared" si="92"/>
        <v>186</v>
      </c>
      <c r="B200" s="44">
        <f t="shared" si="93"/>
        <v>17557234.681883067</v>
      </c>
      <c r="C200" s="44">
        <f t="shared" si="68"/>
        <v>308087.56913065945</v>
      </c>
      <c r="D200" s="44">
        <f t="shared" si="69"/>
        <v>61450.321386590738</v>
      </c>
      <c r="E200" s="52">
        <f t="shared" si="100"/>
        <v>0.15</v>
      </c>
      <c r="F200" s="52">
        <f t="shared" si="70"/>
        <v>1.3451947011868914E-2</v>
      </c>
      <c r="G200" s="44">
        <f t="shared" si="94"/>
        <v>134339.39992383902</v>
      </c>
      <c r="H200" s="44">
        <f t="shared" si="71"/>
        <v>72889.078537248279</v>
      </c>
      <c r="I200" s="44">
        <f t="shared" si="72"/>
        <v>17484345.603345819</v>
      </c>
      <c r="J200" s="44">
        <f t="shared" si="73"/>
        <v>235198.49059341117</v>
      </c>
      <c r="K200" s="44">
        <f t="shared" si="74"/>
        <v>10241.720231098456</v>
      </c>
      <c r="L200" s="44">
        <f t="shared" si="75"/>
        <v>359296.1702861517</v>
      </c>
      <c r="M200" s="44">
        <f t="shared" si="76"/>
        <v>17249147.112752408</v>
      </c>
      <c r="N200" s="53">
        <f t="shared" si="95"/>
        <v>0</v>
      </c>
      <c r="O200" s="41">
        <f t="shared" si="77"/>
        <v>0</v>
      </c>
      <c r="P200" s="41">
        <f t="shared" si="78"/>
        <v>0</v>
      </c>
      <c r="Q200" s="41">
        <f t="shared" si="79"/>
        <v>0</v>
      </c>
      <c r="R200" s="54">
        <f t="shared" si="80"/>
        <v>0</v>
      </c>
      <c r="S200" s="45">
        <f t="shared" si="97"/>
        <v>0</v>
      </c>
      <c r="T200" s="44">
        <f t="shared" si="81"/>
        <v>0</v>
      </c>
      <c r="U200" s="41">
        <f t="shared" si="101"/>
        <v>0</v>
      </c>
      <c r="V200" s="44">
        <f t="shared" si="82"/>
        <v>0</v>
      </c>
      <c r="W200" s="44">
        <f t="shared" si="96"/>
        <v>0</v>
      </c>
      <c r="X200" s="45">
        <f t="shared" si="98"/>
        <v>17557234.681883115</v>
      </c>
      <c r="Y200" s="44">
        <f t="shared" si="99"/>
        <v>308087.56913065945</v>
      </c>
      <c r="Z200" s="44">
        <f t="shared" si="84"/>
        <v>51208.601155492426</v>
      </c>
      <c r="AA200" s="46">
        <f t="shared" si="85"/>
        <v>359296.17028615187</v>
      </c>
      <c r="AC200" s="55">
        <f t="shared" si="86"/>
        <v>308087.56913065945</v>
      </c>
      <c r="AD200" s="56">
        <f t="shared" si="87"/>
        <v>308087.56913065945</v>
      </c>
      <c r="AE200" s="57" t="str">
        <f t="shared" si="88"/>
        <v>yes</v>
      </c>
      <c r="AF200" s="55">
        <f t="shared" si="89"/>
        <v>51208.601155492281</v>
      </c>
      <c r="AG200" s="56">
        <f t="shared" si="90"/>
        <v>51208.601155492426</v>
      </c>
      <c r="AH200" s="57" t="str">
        <f t="shared" si="91"/>
        <v>yes</v>
      </c>
      <c r="AL200" s="15"/>
      <c r="AQ200" s="15"/>
    </row>
    <row r="201" spans="1:43" s="47" customFormat="1" ht="12" x14ac:dyDescent="0.25">
      <c r="A201" s="51">
        <f t="shared" si="92"/>
        <v>187</v>
      </c>
      <c r="B201" s="44">
        <f t="shared" si="93"/>
        <v>17249147.112752408</v>
      </c>
      <c r="C201" s="44">
        <f t="shared" si="68"/>
        <v>303224.1755262604</v>
      </c>
      <c r="D201" s="44">
        <f t="shared" si="69"/>
        <v>60372.01489463343</v>
      </c>
      <c r="E201" s="52">
        <f t="shared" si="100"/>
        <v>0.15</v>
      </c>
      <c r="F201" s="52">
        <f t="shared" si="70"/>
        <v>1.3451947011868914E-2</v>
      </c>
      <c r="G201" s="44">
        <f t="shared" si="94"/>
        <v>132532.27343445731</v>
      </c>
      <c r="H201" s="44">
        <f t="shared" si="71"/>
        <v>72160.258539823873</v>
      </c>
      <c r="I201" s="44">
        <f t="shared" si="72"/>
        <v>17176986.854212582</v>
      </c>
      <c r="J201" s="44">
        <f t="shared" si="73"/>
        <v>231063.91698643655</v>
      </c>
      <c r="K201" s="44">
        <f t="shared" si="74"/>
        <v>10062.002482438906</v>
      </c>
      <c r="L201" s="44">
        <f t="shared" si="75"/>
        <v>353534.18793845491</v>
      </c>
      <c r="M201" s="44">
        <f t="shared" si="76"/>
        <v>16945922.937226146</v>
      </c>
      <c r="N201" s="53">
        <f t="shared" si="95"/>
        <v>0</v>
      </c>
      <c r="O201" s="41">
        <f t="shared" si="77"/>
        <v>0</v>
      </c>
      <c r="P201" s="41">
        <f t="shared" si="78"/>
        <v>0</v>
      </c>
      <c r="Q201" s="41">
        <f t="shared" si="79"/>
        <v>0</v>
      </c>
      <c r="R201" s="54">
        <f t="shared" si="80"/>
        <v>0</v>
      </c>
      <c r="S201" s="45">
        <f t="shared" si="97"/>
        <v>0</v>
      </c>
      <c r="T201" s="44">
        <f t="shared" si="81"/>
        <v>0</v>
      </c>
      <c r="U201" s="41">
        <f t="shared" si="101"/>
        <v>0</v>
      </c>
      <c r="V201" s="44">
        <f t="shared" si="82"/>
        <v>0</v>
      </c>
      <c r="W201" s="44">
        <f t="shared" si="96"/>
        <v>0</v>
      </c>
      <c r="X201" s="45">
        <f t="shared" si="98"/>
        <v>17249147.112752456</v>
      </c>
      <c r="Y201" s="44">
        <f t="shared" si="99"/>
        <v>303224.1755262604</v>
      </c>
      <c r="Z201" s="44">
        <f t="shared" si="84"/>
        <v>50310.012412194665</v>
      </c>
      <c r="AA201" s="46">
        <f t="shared" si="85"/>
        <v>353534.18793845508</v>
      </c>
      <c r="AC201" s="55">
        <f t="shared" si="86"/>
        <v>303224.1755262604</v>
      </c>
      <c r="AD201" s="56">
        <f t="shared" si="87"/>
        <v>303224.1755262604</v>
      </c>
      <c r="AE201" s="57" t="str">
        <f t="shared" si="88"/>
        <v>yes</v>
      </c>
      <c r="AF201" s="55">
        <f t="shared" si="89"/>
        <v>50310.012412194526</v>
      </c>
      <c r="AG201" s="56">
        <f t="shared" si="90"/>
        <v>50310.012412194665</v>
      </c>
      <c r="AH201" s="57" t="str">
        <f t="shared" si="91"/>
        <v>yes</v>
      </c>
      <c r="AL201" s="15"/>
      <c r="AQ201" s="15"/>
    </row>
    <row r="202" spans="1:43" s="47" customFormat="1" ht="12" x14ac:dyDescent="0.25">
      <c r="A202" s="51">
        <f t="shared" si="92"/>
        <v>188</v>
      </c>
      <c r="B202" s="44">
        <f t="shared" si="93"/>
        <v>16945922.937226146</v>
      </c>
      <c r="C202" s="44">
        <f t="shared" si="68"/>
        <v>298433.39349613071</v>
      </c>
      <c r="D202" s="44">
        <f t="shared" si="69"/>
        <v>59310.730280291515</v>
      </c>
      <c r="E202" s="52">
        <f t="shared" si="100"/>
        <v>0.15</v>
      </c>
      <c r="F202" s="52">
        <f t="shared" si="70"/>
        <v>1.3451947011868914E-2</v>
      </c>
      <c r="G202" s="44">
        <f t="shared" si="94"/>
        <v>130749.45631485444</v>
      </c>
      <c r="H202" s="44">
        <f t="shared" si="71"/>
        <v>71438.726034562918</v>
      </c>
      <c r="I202" s="44">
        <f t="shared" si="72"/>
        <v>16874484.211191583</v>
      </c>
      <c r="J202" s="44">
        <f t="shared" si="73"/>
        <v>226994.66746156779</v>
      </c>
      <c r="K202" s="44">
        <f t="shared" si="74"/>
        <v>9885.1217133819191</v>
      </c>
      <c r="L202" s="44">
        <f t="shared" si="75"/>
        <v>347859.00206304033</v>
      </c>
      <c r="M202" s="44">
        <f t="shared" si="76"/>
        <v>16647489.543730015</v>
      </c>
      <c r="N202" s="53">
        <f t="shared" si="95"/>
        <v>0</v>
      </c>
      <c r="O202" s="41">
        <f t="shared" si="77"/>
        <v>0</v>
      </c>
      <c r="P202" s="41">
        <f t="shared" si="78"/>
        <v>0</v>
      </c>
      <c r="Q202" s="41">
        <f t="shared" si="79"/>
        <v>0</v>
      </c>
      <c r="R202" s="54">
        <f t="shared" si="80"/>
        <v>0</v>
      </c>
      <c r="S202" s="45">
        <f t="shared" si="97"/>
        <v>0</v>
      </c>
      <c r="T202" s="44">
        <f t="shared" si="81"/>
        <v>0</v>
      </c>
      <c r="U202" s="41">
        <f t="shared" si="101"/>
        <v>0</v>
      </c>
      <c r="V202" s="44">
        <f t="shared" si="82"/>
        <v>0</v>
      </c>
      <c r="W202" s="44">
        <f t="shared" si="96"/>
        <v>0</v>
      </c>
      <c r="X202" s="45">
        <f t="shared" si="98"/>
        <v>16945922.937226195</v>
      </c>
      <c r="Y202" s="44">
        <f t="shared" si="99"/>
        <v>298433.39349613071</v>
      </c>
      <c r="Z202" s="44">
        <f t="shared" si="84"/>
        <v>49425.608566909737</v>
      </c>
      <c r="AA202" s="46">
        <f t="shared" si="85"/>
        <v>347859.00206304045</v>
      </c>
      <c r="AC202" s="55">
        <f t="shared" si="86"/>
        <v>298433.39349613071</v>
      </c>
      <c r="AD202" s="56">
        <f t="shared" si="87"/>
        <v>298433.39349613071</v>
      </c>
      <c r="AE202" s="57" t="str">
        <f t="shared" si="88"/>
        <v>yes</v>
      </c>
      <c r="AF202" s="55">
        <f t="shared" si="89"/>
        <v>49425.608566909592</v>
      </c>
      <c r="AG202" s="56">
        <f t="shared" si="90"/>
        <v>49425.608566909737</v>
      </c>
      <c r="AH202" s="57" t="str">
        <f t="shared" si="91"/>
        <v>yes</v>
      </c>
      <c r="AL202" s="15"/>
      <c r="AQ202" s="15"/>
    </row>
    <row r="203" spans="1:43" s="47" customFormat="1" ht="12" x14ac:dyDescent="0.25">
      <c r="A203" s="51">
        <f t="shared" si="92"/>
        <v>189</v>
      </c>
      <c r="B203" s="44">
        <f t="shared" si="93"/>
        <v>16647489.543730015</v>
      </c>
      <c r="C203" s="44">
        <f t="shared" si="68"/>
        <v>293714.17438559094</v>
      </c>
      <c r="D203" s="44">
        <f t="shared" si="69"/>
        <v>58266.213403055059</v>
      </c>
      <c r="E203" s="52">
        <f t="shared" si="100"/>
        <v>0.15</v>
      </c>
      <c r="F203" s="52">
        <f t="shared" si="70"/>
        <v>1.3451947011868914E-2</v>
      </c>
      <c r="G203" s="44">
        <f t="shared" si="94"/>
        <v>128990.62155667631</v>
      </c>
      <c r="H203" s="44">
        <f t="shared" si="71"/>
        <v>70724.408153621247</v>
      </c>
      <c r="I203" s="44">
        <f t="shared" si="72"/>
        <v>16576765.135576393</v>
      </c>
      <c r="J203" s="44">
        <f t="shared" si="73"/>
        <v>222989.76623196967</v>
      </c>
      <c r="K203" s="44">
        <f t="shared" si="74"/>
        <v>9711.0355671758425</v>
      </c>
      <c r="L203" s="44">
        <f t="shared" si="75"/>
        <v>342269.35222147015</v>
      </c>
      <c r="M203" s="44">
        <f t="shared" si="76"/>
        <v>16353775.369344424</v>
      </c>
      <c r="N203" s="53">
        <f t="shared" si="95"/>
        <v>0</v>
      </c>
      <c r="O203" s="41">
        <f t="shared" si="77"/>
        <v>0</v>
      </c>
      <c r="P203" s="41">
        <f t="shared" si="78"/>
        <v>0</v>
      </c>
      <c r="Q203" s="41">
        <f t="shared" si="79"/>
        <v>0</v>
      </c>
      <c r="R203" s="54">
        <f t="shared" si="80"/>
        <v>0</v>
      </c>
      <c r="S203" s="45">
        <f t="shared" si="97"/>
        <v>0</v>
      </c>
      <c r="T203" s="44">
        <f t="shared" si="81"/>
        <v>0</v>
      </c>
      <c r="U203" s="41">
        <f t="shared" si="101"/>
        <v>0</v>
      </c>
      <c r="V203" s="44">
        <f t="shared" si="82"/>
        <v>0</v>
      </c>
      <c r="W203" s="44">
        <f t="shared" si="96"/>
        <v>0</v>
      </c>
      <c r="X203" s="45">
        <f t="shared" si="98"/>
        <v>16647489.543730063</v>
      </c>
      <c r="Y203" s="44">
        <f t="shared" si="99"/>
        <v>293714.17438559094</v>
      </c>
      <c r="Z203" s="44">
        <f t="shared" si="84"/>
        <v>48555.177835879353</v>
      </c>
      <c r="AA203" s="46">
        <f t="shared" si="85"/>
        <v>342269.35222147033</v>
      </c>
      <c r="AC203" s="55">
        <f t="shared" si="86"/>
        <v>293714.17438559094</v>
      </c>
      <c r="AD203" s="56">
        <f t="shared" si="87"/>
        <v>293714.17438559094</v>
      </c>
      <c r="AE203" s="57" t="str">
        <f t="shared" si="88"/>
        <v>yes</v>
      </c>
      <c r="AF203" s="55">
        <f t="shared" si="89"/>
        <v>48555.177835879214</v>
      </c>
      <c r="AG203" s="56">
        <f t="shared" si="90"/>
        <v>48555.177835879353</v>
      </c>
      <c r="AH203" s="57" t="str">
        <f t="shared" si="91"/>
        <v>yes</v>
      </c>
      <c r="AL203" s="15"/>
      <c r="AQ203" s="15"/>
    </row>
    <row r="204" spans="1:43" s="47" customFormat="1" ht="12" x14ac:dyDescent="0.25">
      <c r="A204" s="51">
        <f t="shared" si="92"/>
        <v>190</v>
      </c>
      <c r="B204" s="44">
        <f t="shared" si="93"/>
        <v>16353775.369344424</v>
      </c>
      <c r="C204" s="44">
        <f t="shared" si="68"/>
        <v>289065.48436521547</v>
      </c>
      <c r="D204" s="44">
        <f t="shared" si="69"/>
        <v>57238.213792705494</v>
      </c>
      <c r="E204" s="52">
        <f t="shared" si="100"/>
        <v>0.15</v>
      </c>
      <c r="F204" s="52">
        <f t="shared" si="70"/>
        <v>1.3451947011868914E-2</v>
      </c>
      <c r="G204" s="44">
        <f t="shared" si="94"/>
        <v>127255.44655046788</v>
      </c>
      <c r="H204" s="44">
        <f t="shared" si="71"/>
        <v>70017.232757762395</v>
      </c>
      <c r="I204" s="44">
        <f t="shared" si="72"/>
        <v>16283758.136586662</v>
      </c>
      <c r="J204" s="44">
        <f t="shared" si="73"/>
        <v>219048.25160745307</v>
      </c>
      <c r="K204" s="44">
        <f t="shared" si="74"/>
        <v>9539.7022987842483</v>
      </c>
      <c r="L204" s="44">
        <f t="shared" si="75"/>
        <v>336763.99585913675</v>
      </c>
      <c r="M204" s="44">
        <f t="shared" si="76"/>
        <v>16064709.884979209</v>
      </c>
      <c r="N204" s="53">
        <f t="shared" si="95"/>
        <v>0</v>
      </c>
      <c r="O204" s="41">
        <f t="shared" si="77"/>
        <v>0</v>
      </c>
      <c r="P204" s="41">
        <f t="shared" si="78"/>
        <v>0</v>
      </c>
      <c r="Q204" s="41">
        <f t="shared" si="79"/>
        <v>0</v>
      </c>
      <c r="R204" s="54">
        <f t="shared" si="80"/>
        <v>0</v>
      </c>
      <c r="S204" s="45">
        <f t="shared" si="97"/>
        <v>0</v>
      </c>
      <c r="T204" s="44">
        <f t="shared" si="81"/>
        <v>0</v>
      </c>
      <c r="U204" s="41">
        <f t="shared" si="101"/>
        <v>0</v>
      </c>
      <c r="V204" s="44">
        <f t="shared" si="82"/>
        <v>0</v>
      </c>
      <c r="W204" s="44">
        <f t="shared" si="96"/>
        <v>0</v>
      </c>
      <c r="X204" s="45">
        <f t="shared" si="98"/>
        <v>16353775.369344473</v>
      </c>
      <c r="Y204" s="44">
        <f t="shared" si="99"/>
        <v>289065.48436521547</v>
      </c>
      <c r="Z204" s="44">
        <f t="shared" si="84"/>
        <v>47698.511493921389</v>
      </c>
      <c r="AA204" s="46">
        <f t="shared" si="85"/>
        <v>336763.99585913686</v>
      </c>
      <c r="AC204" s="55">
        <f t="shared" si="86"/>
        <v>289065.48436521547</v>
      </c>
      <c r="AD204" s="56">
        <f t="shared" si="87"/>
        <v>289065.48436521547</v>
      </c>
      <c r="AE204" s="57" t="str">
        <f t="shared" si="88"/>
        <v>yes</v>
      </c>
      <c r="AF204" s="55">
        <f t="shared" si="89"/>
        <v>47698.511493921244</v>
      </c>
      <c r="AG204" s="56">
        <f t="shared" si="90"/>
        <v>47698.511493921389</v>
      </c>
      <c r="AH204" s="57" t="str">
        <f t="shared" si="91"/>
        <v>yes</v>
      </c>
      <c r="AL204" s="15"/>
      <c r="AQ204" s="15"/>
    </row>
    <row r="205" spans="1:43" s="47" customFormat="1" ht="12" x14ac:dyDescent="0.25">
      <c r="A205" s="51">
        <f t="shared" si="92"/>
        <v>191</v>
      </c>
      <c r="B205" s="44">
        <f t="shared" si="93"/>
        <v>16064709.884979209</v>
      </c>
      <c r="C205" s="44">
        <f t="shared" si="68"/>
        <v>284486.30422421632</v>
      </c>
      <c r="D205" s="44">
        <f t="shared" si="69"/>
        <v>56226.484597427239</v>
      </c>
      <c r="E205" s="52">
        <f t="shared" si="100"/>
        <v>0.15</v>
      </c>
      <c r="F205" s="52">
        <f t="shared" si="70"/>
        <v>1.3451947011868914E-2</v>
      </c>
      <c r="G205" s="44">
        <f t="shared" si="94"/>
        <v>125543.61302649928</v>
      </c>
      <c r="H205" s="44">
        <f t="shared" si="71"/>
        <v>69317.128429072036</v>
      </c>
      <c r="I205" s="44">
        <f t="shared" si="72"/>
        <v>15995392.756550137</v>
      </c>
      <c r="J205" s="44">
        <f t="shared" si="73"/>
        <v>215169.17579514429</v>
      </c>
      <c r="K205" s="44">
        <f t="shared" si="74"/>
        <v>9371.080766237872</v>
      </c>
      <c r="L205" s="44">
        <f t="shared" si="75"/>
        <v>331341.7080554057</v>
      </c>
      <c r="M205" s="44">
        <f t="shared" si="76"/>
        <v>15780223.580754993</v>
      </c>
      <c r="N205" s="53">
        <f t="shared" si="95"/>
        <v>0</v>
      </c>
      <c r="O205" s="41">
        <f t="shared" si="77"/>
        <v>0</v>
      </c>
      <c r="P205" s="41">
        <f t="shared" si="78"/>
        <v>0</v>
      </c>
      <c r="Q205" s="41">
        <f t="shared" si="79"/>
        <v>0</v>
      </c>
      <c r="R205" s="54">
        <f t="shared" si="80"/>
        <v>0</v>
      </c>
      <c r="S205" s="45">
        <f t="shared" si="97"/>
        <v>0</v>
      </c>
      <c r="T205" s="44">
        <f t="shared" si="81"/>
        <v>0</v>
      </c>
      <c r="U205" s="41">
        <f t="shared" si="101"/>
        <v>0</v>
      </c>
      <c r="V205" s="44">
        <f t="shared" si="82"/>
        <v>0</v>
      </c>
      <c r="W205" s="44">
        <f t="shared" si="96"/>
        <v>0</v>
      </c>
      <c r="X205" s="45">
        <f t="shared" si="98"/>
        <v>16064709.884979257</v>
      </c>
      <c r="Y205" s="44">
        <f t="shared" si="99"/>
        <v>284486.30422421632</v>
      </c>
      <c r="Z205" s="44">
        <f t="shared" si="84"/>
        <v>46855.403831189506</v>
      </c>
      <c r="AA205" s="46">
        <f t="shared" si="85"/>
        <v>331341.70805540582</v>
      </c>
      <c r="AC205" s="55">
        <f t="shared" si="86"/>
        <v>284486.30422421632</v>
      </c>
      <c r="AD205" s="56">
        <f t="shared" si="87"/>
        <v>284486.30422421632</v>
      </c>
      <c r="AE205" s="57" t="str">
        <f t="shared" si="88"/>
        <v>yes</v>
      </c>
      <c r="AF205" s="55">
        <f t="shared" si="89"/>
        <v>46855.403831189367</v>
      </c>
      <c r="AG205" s="56">
        <f t="shared" si="90"/>
        <v>46855.403831189506</v>
      </c>
      <c r="AH205" s="57" t="str">
        <f t="shared" si="91"/>
        <v>yes</v>
      </c>
      <c r="AL205" s="15"/>
      <c r="AQ205" s="15"/>
    </row>
    <row r="206" spans="1:43" s="47" customFormat="1" ht="12" x14ac:dyDescent="0.25">
      <c r="A206" s="51">
        <f t="shared" si="92"/>
        <v>192</v>
      </c>
      <c r="B206" s="44">
        <f t="shared" si="93"/>
        <v>15780223.580754993</v>
      </c>
      <c r="C206" s="44">
        <f t="shared" si="68"/>
        <v>279975.62916667876</v>
      </c>
      <c r="D206" s="44">
        <f t="shared" si="69"/>
        <v>55230.782532642479</v>
      </c>
      <c r="E206" s="52">
        <f t="shared" si="100"/>
        <v>0.15</v>
      </c>
      <c r="F206" s="52">
        <f t="shared" si="70"/>
        <v>1.3451947011868914E-2</v>
      </c>
      <c r="G206" s="44">
        <f t="shared" si="94"/>
        <v>123854.80699638826</v>
      </c>
      <c r="H206" s="44">
        <f t="shared" si="71"/>
        <v>68624.02446374578</v>
      </c>
      <c r="I206" s="44">
        <f t="shared" si="72"/>
        <v>15711599.556291247</v>
      </c>
      <c r="J206" s="44">
        <f t="shared" si="73"/>
        <v>211351.60470293299</v>
      </c>
      <c r="K206" s="44">
        <f t="shared" si="74"/>
        <v>9205.1304221070804</v>
      </c>
      <c r="L206" s="44">
        <f t="shared" si="75"/>
        <v>326001.28127721418</v>
      </c>
      <c r="M206" s="44">
        <f t="shared" si="76"/>
        <v>15500247.951588314</v>
      </c>
      <c r="N206" s="53">
        <f t="shared" si="95"/>
        <v>0</v>
      </c>
      <c r="O206" s="41">
        <f t="shared" si="77"/>
        <v>0</v>
      </c>
      <c r="P206" s="41">
        <f t="shared" si="78"/>
        <v>0</v>
      </c>
      <c r="Q206" s="41">
        <f t="shared" si="79"/>
        <v>0</v>
      </c>
      <c r="R206" s="54">
        <f t="shared" si="80"/>
        <v>0</v>
      </c>
      <c r="S206" s="45">
        <f t="shared" si="97"/>
        <v>0</v>
      </c>
      <c r="T206" s="44">
        <f t="shared" si="81"/>
        <v>0</v>
      </c>
      <c r="U206" s="41">
        <f t="shared" si="101"/>
        <v>0</v>
      </c>
      <c r="V206" s="44">
        <f t="shared" si="82"/>
        <v>0</v>
      </c>
      <c r="W206" s="44">
        <f t="shared" si="96"/>
        <v>0</v>
      </c>
      <c r="X206" s="45">
        <f t="shared" si="98"/>
        <v>15780223.580755042</v>
      </c>
      <c r="Y206" s="44">
        <f t="shared" si="99"/>
        <v>279975.62916667876</v>
      </c>
      <c r="Z206" s="44">
        <f t="shared" si="84"/>
        <v>46025.652110535542</v>
      </c>
      <c r="AA206" s="46">
        <f t="shared" si="85"/>
        <v>326001.28127721429</v>
      </c>
      <c r="AC206" s="55">
        <f t="shared" si="86"/>
        <v>279975.62916667876</v>
      </c>
      <c r="AD206" s="56">
        <f t="shared" si="87"/>
        <v>279975.62916667876</v>
      </c>
      <c r="AE206" s="57" t="str">
        <f t="shared" si="88"/>
        <v>yes</v>
      </c>
      <c r="AF206" s="55">
        <f t="shared" si="89"/>
        <v>46025.652110535397</v>
      </c>
      <c r="AG206" s="56">
        <f t="shared" si="90"/>
        <v>46025.652110535542</v>
      </c>
      <c r="AH206" s="57" t="str">
        <f t="shared" si="91"/>
        <v>yes</v>
      </c>
      <c r="AL206" s="15"/>
      <c r="AQ206" s="15"/>
    </row>
    <row r="207" spans="1:43" s="47" customFormat="1" ht="12" x14ac:dyDescent="0.25">
      <c r="A207" s="51">
        <f t="shared" si="92"/>
        <v>193</v>
      </c>
      <c r="B207" s="44">
        <f t="shared" si="93"/>
        <v>15500247.951588314</v>
      </c>
      <c r="C207" s="44">
        <f t="shared" ref="C207:C270" si="102">H207+J207</f>
        <v>275532.4686106086</v>
      </c>
      <c r="D207" s="44">
        <f t="shared" ref="D207:D270" si="103">B207*$B$4/12</f>
        <v>54250.867830559109</v>
      </c>
      <c r="E207" s="52">
        <f t="shared" si="100"/>
        <v>0.15</v>
      </c>
      <c r="F207" s="52">
        <f t="shared" ref="F207:F270" si="104">(1-(1-E207)^(1/12))</f>
        <v>1.3451947011868914E-2</v>
      </c>
      <c r="G207" s="44">
        <f t="shared" si="94"/>
        <v>122188.71869550759</v>
      </c>
      <c r="H207" s="44">
        <f t="shared" ref="H207:H270" si="105">G207-B207*$B$4/12</f>
        <v>67937.850864948472</v>
      </c>
      <c r="I207" s="44">
        <f t="shared" ref="I207:I270" si="106">B207-H207</f>
        <v>15432310.100723365</v>
      </c>
      <c r="J207" s="44">
        <f t="shared" ref="J207:J270" si="107">I207*F207</f>
        <v>207594.61774566013</v>
      </c>
      <c r="K207" s="44">
        <f t="shared" ref="K207:K270" si="108">$B$8*B207/12</f>
        <v>9041.8113050931843</v>
      </c>
      <c r="L207" s="44">
        <f t="shared" ref="L207:L270" si="109">D207+H207+J207-K207</f>
        <v>320741.52513607458</v>
      </c>
      <c r="M207" s="44">
        <f t="shared" ref="M207:M270" si="110">B207-H207-J207</f>
        <v>15224715.482977705</v>
      </c>
      <c r="N207" s="53">
        <f t="shared" si="95"/>
        <v>0</v>
      </c>
      <c r="O207" s="41">
        <f t="shared" ref="O207:O270" si="111">MIN(N207,H207+J207)</f>
        <v>0</v>
      </c>
      <c r="P207" s="41">
        <f t="shared" ref="P207:P270" si="112">MIN(X207*$F$5/12,N207-O207)</f>
        <v>0</v>
      </c>
      <c r="Q207" s="41">
        <f t="shared" ref="Q207:Q270" si="113">N207*$F$3/12</f>
        <v>0</v>
      </c>
      <c r="R207" s="54">
        <f t="shared" ref="R207:R270" si="114">SUM(O207:Q207)</f>
        <v>0</v>
      </c>
      <c r="S207" s="45">
        <f t="shared" si="97"/>
        <v>0</v>
      </c>
      <c r="T207" s="44">
        <f t="shared" ref="T207:T270" si="115">MIN(H207+J207-O207,S207)</f>
        <v>0</v>
      </c>
      <c r="U207" s="41">
        <f t="shared" si="101"/>
        <v>0</v>
      </c>
      <c r="V207" s="44">
        <f t="shared" ref="V207:V270" si="116">S207*$F$4/12</f>
        <v>0</v>
      </c>
      <c r="W207" s="44">
        <f t="shared" si="96"/>
        <v>0</v>
      </c>
      <c r="X207" s="45">
        <f t="shared" si="98"/>
        <v>15500247.951588362</v>
      </c>
      <c r="Y207" s="44">
        <f t="shared" si="99"/>
        <v>275532.4686106086</v>
      </c>
      <c r="Z207" s="44">
        <f t="shared" ref="Z207:Z270" si="117">X207*$F$5/12</f>
        <v>45209.056525466061</v>
      </c>
      <c r="AA207" s="46">
        <f t="shared" ref="AA207:AA270" si="118">Y207+Z207</f>
        <v>320741.52513607463</v>
      </c>
      <c r="AC207" s="55">
        <f t="shared" ref="AC207:AC270" si="119">C207</f>
        <v>275532.4686106086</v>
      </c>
      <c r="AD207" s="56">
        <f t="shared" ref="AD207:AD270" si="120">Y207+U207+T207+O207+P207</f>
        <v>275532.4686106086</v>
      </c>
      <c r="AE207" s="57" t="str">
        <f t="shared" ref="AE207:AE270" si="121">IF(ABS(AD207-AC207)&lt;1,"yes","no")</f>
        <v>yes</v>
      </c>
      <c r="AF207" s="55">
        <f t="shared" ref="AF207:AF270" si="122">D207-K207</f>
        <v>45209.056525465923</v>
      </c>
      <c r="AG207" s="56">
        <f t="shared" ref="AG207:AG270" si="123">Z207+V207+Q207</f>
        <v>45209.056525466061</v>
      </c>
      <c r="AH207" s="57" t="str">
        <f t="shared" ref="AH207:AH270" si="124">IF(ABS(AG207-AF207)&lt;1,"yes","no")</f>
        <v>yes</v>
      </c>
      <c r="AL207" s="15"/>
      <c r="AQ207" s="15"/>
    </row>
    <row r="208" spans="1:43" s="47" customFormat="1" ht="12" x14ac:dyDescent="0.25">
      <c r="A208" s="51">
        <f t="shared" ref="A208:A271" si="125">A207+1</f>
        <v>194</v>
      </c>
      <c r="B208" s="44">
        <f t="shared" ref="B208:B271" si="126">M207</f>
        <v>15224715.482977705</v>
      </c>
      <c r="C208" s="44">
        <f t="shared" si="102"/>
        <v>271155.84598975361</v>
      </c>
      <c r="D208" s="44">
        <f t="shared" si="103"/>
        <v>53286.504190421976</v>
      </c>
      <c r="E208" s="52">
        <f t="shared" si="100"/>
        <v>0.15</v>
      </c>
      <c r="F208" s="52">
        <f t="shared" si="104"/>
        <v>1.3451947011868914E-2</v>
      </c>
      <c r="G208" s="44">
        <f t="shared" ref="G208:G271" si="127">-PMT($B$4/12,$B$6-A207,B208,0)</f>
        <v>120545.04252616745</v>
      </c>
      <c r="H208" s="44">
        <f t="shared" si="105"/>
        <v>67258.538335745485</v>
      </c>
      <c r="I208" s="44">
        <f t="shared" si="106"/>
        <v>15157456.944641959</v>
      </c>
      <c r="J208" s="44">
        <f t="shared" si="107"/>
        <v>203897.30765400812</v>
      </c>
      <c r="K208" s="44">
        <f t="shared" si="108"/>
        <v>8881.0840317369948</v>
      </c>
      <c r="L208" s="44">
        <f t="shared" si="109"/>
        <v>315561.26614843862</v>
      </c>
      <c r="M208" s="44">
        <f t="shared" si="110"/>
        <v>14953559.636987951</v>
      </c>
      <c r="N208" s="53">
        <f t="shared" ref="N208:N271" si="128">N207-O207-P207</f>
        <v>0</v>
      </c>
      <c r="O208" s="41">
        <f t="shared" si="111"/>
        <v>0</v>
      </c>
      <c r="P208" s="41">
        <f t="shared" si="112"/>
        <v>0</v>
      </c>
      <c r="Q208" s="41">
        <f t="shared" si="113"/>
        <v>0</v>
      </c>
      <c r="R208" s="54">
        <f t="shared" si="114"/>
        <v>0</v>
      </c>
      <c r="S208" s="45">
        <f t="shared" si="97"/>
        <v>0</v>
      </c>
      <c r="T208" s="44">
        <f t="shared" si="115"/>
        <v>0</v>
      </c>
      <c r="U208" s="41">
        <f t="shared" si="101"/>
        <v>0</v>
      </c>
      <c r="V208" s="44">
        <f t="shared" si="116"/>
        <v>0</v>
      </c>
      <c r="W208" s="44">
        <f t="shared" ref="W208:W271" si="129">SUM(T208:V208)</f>
        <v>0</v>
      </c>
      <c r="X208" s="45">
        <f t="shared" si="98"/>
        <v>15224715.482977754</v>
      </c>
      <c r="Y208" s="44">
        <f t="shared" si="99"/>
        <v>271155.84598975361</v>
      </c>
      <c r="Z208" s="44">
        <f t="shared" si="117"/>
        <v>44405.42015868512</v>
      </c>
      <c r="AA208" s="46">
        <f t="shared" si="118"/>
        <v>315561.26614843874</v>
      </c>
      <c r="AC208" s="55">
        <f t="shared" si="119"/>
        <v>271155.84598975361</v>
      </c>
      <c r="AD208" s="56">
        <f t="shared" si="120"/>
        <v>271155.84598975361</v>
      </c>
      <c r="AE208" s="57" t="str">
        <f t="shared" si="121"/>
        <v>yes</v>
      </c>
      <c r="AF208" s="55">
        <f t="shared" si="122"/>
        <v>44405.420158684981</v>
      </c>
      <c r="AG208" s="56">
        <f t="shared" si="123"/>
        <v>44405.42015868512</v>
      </c>
      <c r="AH208" s="57" t="str">
        <f t="shared" si="124"/>
        <v>yes</v>
      </c>
      <c r="AL208" s="15"/>
      <c r="AQ208" s="15"/>
    </row>
    <row r="209" spans="1:43" s="47" customFormat="1" ht="12" x14ac:dyDescent="0.25">
      <c r="A209" s="51">
        <f t="shared" si="125"/>
        <v>195</v>
      </c>
      <c r="B209" s="44">
        <f t="shared" si="126"/>
        <v>14953559.636987951</v>
      </c>
      <c r="C209" s="44">
        <f t="shared" si="102"/>
        <v>266844.79855816008</v>
      </c>
      <c r="D209" s="44">
        <f t="shared" si="103"/>
        <v>52337.45872945783</v>
      </c>
      <c r="E209" s="52">
        <f t="shared" si="100"/>
        <v>0.15</v>
      </c>
      <c r="F209" s="52">
        <f t="shared" si="104"/>
        <v>1.3451947011868914E-2</v>
      </c>
      <c r="G209" s="44">
        <f t="shared" si="127"/>
        <v>118923.47700156196</v>
      </c>
      <c r="H209" s="44">
        <f t="shared" si="105"/>
        <v>66586.01827210412</v>
      </c>
      <c r="I209" s="44">
        <f t="shared" si="106"/>
        <v>14886973.618715847</v>
      </c>
      <c r="J209" s="44">
        <f t="shared" si="107"/>
        <v>200258.78028605599</v>
      </c>
      <c r="K209" s="44">
        <f t="shared" si="108"/>
        <v>8722.9097882429724</v>
      </c>
      <c r="L209" s="44">
        <f t="shared" si="109"/>
        <v>310459.347499375</v>
      </c>
      <c r="M209" s="44">
        <f t="shared" si="110"/>
        <v>14686714.83842979</v>
      </c>
      <c r="N209" s="53">
        <f t="shared" si="128"/>
        <v>0</v>
      </c>
      <c r="O209" s="41">
        <f t="shared" si="111"/>
        <v>0</v>
      </c>
      <c r="P209" s="41">
        <f t="shared" si="112"/>
        <v>0</v>
      </c>
      <c r="Q209" s="41">
        <f t="shared" si="113"/>
        <v>0</v>
      </c>
      <c r="R209" s="54">
        <f t="shared" si="114"/>
        <v>0</v>
      </c>
      <c r="S209" s="45">
        <f t="shared" ref="S209:S272" si="130">S208-T208-U208</f>
        <v>0</v>
      </c>
      <c r="T209" s="44">
        <f t="shared" si="115"/>
        <v>0</v>
      </c>
      <c r="U209" s="41">
        <f t="shared" si="101"/>
        <v>0</v>
      </c>
      <c r="V209" s="44">
        <f t="shared" si="116"/>
        <v>0</v>
      </c>
      <c r="W209" s="44">
        <f t="shared" si="129"/>
        <v>0</v>
      </c>
      <c r="X209" s="45">
        <f t="shared" ref="X209:X272" si="131">X208-Y208</f>
        <v>14953559.636987999</v>
      </c>
      <c r="Y209" s="44">
        <f t="shared" si="99"/>
        <v>266844.79855816008</v>
      </c>
      <c r="Z209" s="44">
        <f t="shared" si="117"/>
        <v>43614.548941214998</v>
      </c>
      <c r="AA209" s="46">
        <f t="shared" si="118"/>
        <v>310459.34749937506</v>
      </c>
      <c r="AC209" s="55">
        <f t="shared" si="119"/>
        <v>266844.79855816008</v>
      </c>
      <c r="AD209" s="56">
        <f t="shared" si="120"/>
        <v>266844.79855816008</v>
      </c>
      <c r="AE209" s="57" t="str">
        <f t="shared" si="121"/>
        <v>yes</v>
      </c>
      <c r="AF209" s="55">
        <f t="shared" si="122"/>
        <v>43614.54894121486</v>
      </c>
      <c r="AG209" s="56">
        <f t="shared" si="123"/>
        <v>43614.548941214998</v>
      </c>
      <c r="AH209" s="57" t="str">
        <f t="shared" si="124"/>
        <v>yes</v>
      </c>
      <c r="AL209" s="15"/>
      <c r="AQ209" s="15"/>
    </row>
    <row r="210" spans="1:43" s="47" customFormat="1" ht="12" x14ac:dyDescent="0.25">
      <c r="A210" s="51">
        <f t="shared" si="125"/>
        <v>196</v>
      </c>
      <c r="B210" s="44">
        <f t="shared" si="126"/>
        <v>14686714.83842979</v>
      </c>
      <c r="C210" s="44">
        <f t="shared" si="102"/>
        <v>262598.37719742808</v>
      </c>
      <c r="D210" s="44">
        <f t="shared" si="103"/>
        <v>51403.501934504275</v>
      </c>
      <c r="E210" s="52">
        <f t="shared" si="100"/>
        <v>0.15</v>
      </c>
      <c r="F210" s="52">
        <f t="shared" si="104"/>
        <v>1.3451947011868914E-2</v>
      </c>
      <c r="G210" s="44">
        <f t="shared" si="127"/>
        <v>117323.72469046972</v>
      </c>
      <c r="H210" s="44">
        <f t="shared" si="105"/>
        <v>65920.222755965457</v>
      </c>
      <c r="I210" s="44">
        <f t="shared" si="106"/>
        <v>14620794.615673825</v>
      </c>
      <c r="J210" s="44">
        <f t="shared" si="107"/>
        <v>196678.15444146263</v>
      </c>
      <c r="K210" s="44">
        <f t="shared" si="108"/>
        <v>8567.2503224173779</v>
      </c>
      <c r="L210" s="44">
        <f t="shared" si="109"/>
        <v>305434.62880951504</v>
      </c>
      <c r="M210" s="44">
        <f t="shared" si="110"/>
        <v>14424116.461232362</v>
      </c>
      <c r="N210" s="53">
        <f t="shared" si="128"/>
        <v>0</v>
      </c>
      <c r="O210" s="41">
        <f t="shared" si="111"/>
        <v>0</v>
      </c>
      <c r="P210" s="41">
        <f t="shared" si="112"/>
        <v>0</v>
      </c>
      <c r="Q210" s="41">
        <f t="shared" si="113"/>
        <v>0</v>
      </c>
      <c r="R210" s="54">
        <f t="shared" si="114"/>
        <v>0</v>
      </c>
      <c r="S210" s="45">
        <f t="shared" si="130"/>
        <v>0</v>
      </c>
      <c r="T210" s="44">
        <f t="shared" si="115"/>
        <v>0</v>
      </c>
      <c r="U210" s="41">
        <f t="shared" si="101"/>
        <v>0</v>
      </c>
      <c r="V210" s="44">
        <f t="shared" si="116"/>
        <v>0</v>
      </c>
      <c r="W210" s="44">
        <f t="shared" si="129"/>
        <v>0</v>
      </c>
      <c r="X210" s="45">
        <f t="shared" si="131"/>
        <v>14686714.838429838</v>
      </c>
      <c r="Y210" s="44">
        <f t="shared" si="99"/>
        <v>262598.37719742808</v>
      </c>
      <c r="Z210" s="44">
        <f t="shared" si="117"/>
        <v>42836.251612087035</v>
      </c>
      <c r="AA210" s="46">
        <f t="shared" si="118"/>
        <v>305434.6288095151</v>
      </c>
      <c r="AC210" s="55">
        <f t="shared" si="119"/>
        <v>262598.37719742808</v>
      </c>
      <c r="AD210" s="56">
        <f t="shared" si="120"/>
        <v>262598.37719742808</v>
      </c>
      <c r="AE210" s="57" t="str">
        <f t="shared" si="121"/>
        <v>yes</v>
      </c>
      <c r="AF210" s="55">
        <f t="shared" si="122"/>
        <v>42836.251612086897</v>
      </c>
      <c r="AG210" s="56">
        <f t="shared" si="123"/>
        <v>42836.251612087035</v>
      </c>
      <c r="AH210" s="57" t="str">
        <f t="shared" si="124"/>
        <v>yes</v>
      </c>
      <c r="AL210" s="15"/>
      <c r="AQ210" s="15"/>
    </row>
    <row r="211" spans="1:43" s="47" customFormat="1" ht="12" x14ac:dyDescent="0.25">
      <c r="A211" s="51">
        <f t="shared" si="125"/>
        <v>197</v>
      </c>
      <c r="B211" s="44">
        <f t="shared" si="126"/>
        <v>14424116.461232362</v>
      </c>
      <c r="C211" s="44">
        <f t="shared" si="102"/>
        <v>258415.64622662708</v>
      </c>
      <c r="D211" s="44">
        <f t="shared" si="103"/>
        <v>50484.40761431327</v>
      </c>
      <c r="E211" s="52">
        <f t="shared" si="100"/>
        <v>0.15</v>
      </c>
      <c r="F211" s="52">
        <f t="shared" si="104"/>
        <v>1.3451947011868914E-2</v>
      </c>
      <c r="G211" s="44">
        <f t="shared" si="127"/>
        <v>115745.49216269844</v>
      </c>
      <c r="H211" s="44">
        <f t="shared" si="105"/>
        <v>65261.084548385174</v>
      </c>
      <c r="I211" s="44">
        <f t="shared" si="106"/>
        <v>14358855.376683977</v>
      </c>
      <c r="J211" s="44">
        <f t="shared" si="107"/>
        <v>193154.56167824191</v>
      </c>
      <c r="K211" s="44">
        <f t="shared" si="108"/>
        <v>8414.0679357188783</v>
      </c>
      <c r="L211" s="44">
        <f t="shared" si="109"/>
        <v>300485.98590522149</v>
      </c>
      <c r="M211" s="44">
        <f t="shared" si="110"/>
        <v>14165700.815005735</v>
      </c>
      <c r="N211" s="53">
        <f t="shared" si="128"/>
        <v>0</v>
      </c>
      <c r="O211" s="41">
        <f t="shared" si="111"/>
        <v>0</v>
      </c>
      <c r="P211" s="41">
        <f t="shared" si="112"/>
        <v>0</v>
      </c>
      <c r="Q211" s="41">
        <f t="shared" si="113"/>
        <v>0</v>
      </c>
      <c r="R211" s="54">
        <f t="shared" si="114"/>
        <v>0</v>
      </c>
      <c r="S211" s="45">
        <f t="shared" si="130"/>
        <v>0</v>
      </c>
      <c r="T211" s="44">
        <f t="shared" si="115"/>
        <v>0</v>
      </c>
      <c r="U211" s="41">
        <f t="shared" si="101"/>
        <v>0</v>
      </c>
      <c r="V211" s="44">
        <f t="shared" si="116"/>
        <v>0</v>
      </c>
      <c r="W211" s="44">
        <f t="shared" si="129"/>
        <v>0</v>
      </c>
      <c r="X211" s="45">
        <f t="shared" si="131"/>
        <v>14424116.461232411</v>
      </c>
      <c r="Y211" s="44">
        <f t="shared" si="99"/>
        <v>258415.64622662708</v>
      </c>
      <c r="Z211" s="44">
        <f t="shared" si="117"/>
        <v>42070.339678594537</v>
      </c>
      <c r="AA211" s="46">
        <f t="shared" si="118"/>
        <v>300485.98590522161</v>
      </c>
      <c r="AC211" s="55">
        <f t="shared" si="119"/>
        <v>258415.64622662708</v>
      </c>
      <c r="AD211" s="56">
        <f t="shared" si="120"/>
        <v>258415.64622662708</v>
      </c>
      <c r="AE211" s="57" t="str">
        <f t="shared" si="121"/>
        <v>yes</v>
      </c>
      <c r="AF211" s="55">
        <f t="shared" si="122"/>
        <v>42070.339678594391</v>
      </c>
      <c r="AG211" s="56">
        <f t="shared" si="123"/>
        <v>42070.339678594537</v>
      </c>
      <c r="AH211" s="57" t="str">
        <f t="shared" si="124"/>
        <v>yes</v>
      </c>
      <c r="AL211" s="15"/>
      <c r="AQ211" s="15"/>
    </row>
    <row r="212" spans="1:43" s="47" customFormat="1" ht="12" x14ac:dyDescent="0.25">
      <c r="A212" s="51">
        <f t="shared" si="125"/>
        <v>198</v>
      </c>
      <c r="B212" s="44">
        <f t="shared" si="126"/>
        <v>14165700.815005735</v>
      </c>
      <c r="C212" s="44">
        <f t="shared" si="102"/>
        <v>254295.68321483704</v>
      </c>
      <c r="D212" s="44">
        <f t="shared" si="103"/>
        <v>49579.952852520073</v>
      </c>
      <c r="E212" s="52">
        <f t="shared" si="100"/>
        <v>0.15</v>
      </c>
      <c r="F212" s="52">
        <f t="shared" si="104"/>
        <v>1.3451947011868914E-2</v>
      </c>
      <c r="G212" s="44">
        <f t="shared" si="127"/>
        <v>114188.48993526312</v>
      </c>
      <c r="H212" s="44">
        <f t="shared" si="105"/>
        <v>64608.537082743045</v>
      </c>
      <c r="I212" s="44">
        <f t="shared" si="106"/>
        <v>14101092.277922992</v>
      </c>
      <c r="J212" s="44">
        <f t="shared" si="107"/>
        <v>189687.146132094</v>
      </c>
      <c r="K212" s="44">
        <f t="shared" si="108"/>
        <v>8263.3254754200116</v>
      </c>
      <c r="L212" s="44">
        <f t="shared" si="109"/>
        <v>295612.31059193716</v>
      </c>
      <c r="M212" s="44">
        <f t="shared" si="110"/>
        <v>13911405.131790897</v>
      </c>
      <c r="N212" s="53">
        <f t="shared" si="128"/>
        <v>0</v>
      </c>
      <c r="O212" s="41">
        <f t="shared" si="111"/>
        <v>0</v>
      </c>
      <c r="P212" s="41">
        <f t="shared" si="112"/>
        <v>0</v>
      </c>
      <c r="Q212" s="41">
        <f t="shared" si="113"/>
        <v>0</v>
      </c>
      <c r="R212" s="54">
        <f t="shared" si="114"/>
        <v>0</v>
      </c>
      <c r="S212" s="45">
        <f t="shared" si="130"/>
        <v>0</v>
      </c>
      <c r="T212" s="44">
        <f t="shared" si="115"/>
        <v>0</v>
      </c>
      <c r="U212" s="41">
        <f t="shared" si="101"/>
        <v>0</v>
      </c>
      <c r="V212" s="44">
        <f t="shared" si="116"/>
        <v>0</v>
      </c>
      <c r="W212" s="44">
        <f t="shared" si="129"/>
        <v>0</v>
      </c>
      <c r="X212" s="45">
        <f t="shared" si="131"/>
        <v>14165700.815005783</v>
      </c>
      <c r="Y212" s="44">
        <f t="shared" si="99"/>
        <v>254295.68321483704</v>
      </c>
      <c r="Z212" s="44">
        <f t="shared" si="117"/>
        <v>41316.627377100209</v>
      </c>
      <c r="AA212" s="46">
        <f t="shared" si="118"/>
        <v>295612.31059193728</v>
      </c>
      <c r="AC212" s="55">
        <f t="shared" si="119"/>
        <v>254295.68321483704</v>
      </c>
      <c r="AD212" s="56">
        <f t="shared" si="120"/>
        <v>254295.68321483704</v>
      </c>
      <c r="AE212" s="57" t="str">
        <f t="shared" si="121"/>
        <v>yes</v>
      </c>
      <c r="AF212" s="55">
        <f t="shared" si="122"/>
        <v>41316.627377100063</v>
      </c>
      <c r="AG212" s="56">
        <f t="shared" si="123"/>
        <v>41316.627377100209</v>
      </c>
      <c r="AH212" s="57" t="str">
        <f t="shared" si="124"/>
        <v>yes</v>
      </c>
      <c r="AL212" s="15"/>
      <c r="AQ212" s="15"/>
    </row>
    <row r="213" spans="1:43" s="47" customFormat="1" ht="12" x14ac:dyDescent="0.25">
      <c r="A213" s="51">
        <f t="shared" si="125"/>
        <v>199</v>
      </c>
      <c r="B213" s="44">
        <f t="shared" si="126"/>
        <v>13911405.131790897</v>
      </c>
      <c r="C213" s="44">
        <f t="shared" si="102"/>
        <v>250237.57879627772</v>
      </c>
      <c r="D213" s="44">
        <f t="shared" si="103"/>
        <v>48689.91796126814</v>
      </c>
      <c r="E213" s="52">
        <f t="shared" si="100"/>
        <v>0.15</v>
      </c>
      <c r="F213" s="52">
        <f t="shared" si="104"/>
        <v>1.3451947011868914E-2</v>
      </c>
      <c r="G213" s="44">
        <f t="shared" si="127"/>
        <v>112652.43241928861</v>
      </c>
      <c r="H213" s="44">
        <f t="shared" si="105"/>
        <v>63962.514458020472</v>
      </c>
      <c r="I213" s="44">
        <f t="shared" si="106"/>
        <v>13847442.617332876</v>
      </c>
      <c r="J213" s="44">
        <f t="shared" si="107"/>
        <v>186275.06433825725</v>
      </c>
      <c r="K213" s="44">
        <f t="shared" si="108"/>
        <v>8114.9863268780236</v>
      </c>
      <c r="L213" s="44">
        <f t="shared" si="109"/>
        <v>290812.51043066784</v>
      </c>
      <c r="M213" s="44">
        <f t="shared" si="110"/>
        <v>13661167.552994618</v>
      </c>
      <c r="N213" s="53">
        <f t="shared" si="128"/>
        <v>0</v>
      </c>
      <c r="O213" s="41">
        <f t="shared" si="111"/>
        <v>0</v>
      </c>
      <c r="P213" s="41">
        <f t="shared" si="112"/>
        <v>0</v>
      </c>
      <c r="Q213" s="41">
        <f t="shared" si="113"/>
        <v>0</v>
      </c>
      <c r="R213" s="54">
        <f t="shared" si="114"/>
        <v>0</v>
      </c>
      <c r="S213" s="45">
        <f t="shared" si="130"/>
        <v>0</v>
      </c>
      <c r="T213" s="44">
        <f t="shared" si="115"/>
        <v>0</v>
      </c>
      <c r="U213" s="41">
        <f t="shared" si="101"/>
        <v>0</v>
      </c>
      <c r="V213" s="44">
        <f t="shared" si="116"/>
        <v>0</v>
      </c>
      <c r="W213" s="44">
        <f t="shared" si="129"/>
        <v>0</v>
      </c>
      <c r="X213" s="45">
        <f t="shared" si="131"/>
        <v>13911405.131790945</v>
      </c>
      <c r="Y213" s="44">
        <f t="shared" si="99"/>
        <v>250237.57879627772</v>
      </c>
      <c r="Z213" s="44">
        <f t="shared" si="117"/>
        <v>40574.931634390261</v>
      </c>
      <c r="AA213" s="46">
        <f t="shared" si="118"/>
        <v>290812.51043066802</v>
      </c>
      <c r="AC213" s="55">
        <f t="shared" si="119"/>
        <v>250237.57879627772</v>
      </c>
      <c r="AD213" s="56">
        <f t="shared" si="120"/>
        <v>250237.57879627772</v>
      </c>
      <c r="AE213" s="57" t="str">
        <f t="shared" si="121"/>
        <v>yes</v>
      </c>
      <c r="AF213" s="55">
        <f t="shared" si="122"/>
        <v>40574.931634390116</v>
      </c>
      <c r="AG213" s="56">
        <f t="shared" si="123"/>
        <v>40574.931634390261</v>
      </c>
      <c r="AH213" s="57" t="str">
        <f t="shared" si="124"/>
        <v>yes</v>
      </c>
      <c r="AL213" s="15"/>
      <c r="AQ213" s="15"/>
    </row>
    <row r="214" spans="1:43" s="47" customFormat="1" ht="12" x14ac:dyDescent="0.25">
      <c r="A214" s="51">
        <f t="shared" si="125"/>
        <v>200</v>
      </c>
      <c r="B214" s="44">
        <f t="shared" si="126"/>
        <v>13661167.552994618</v>
      </c>
      <c r="C214" s="44">
        <f t="shared" si="102"/>
        <v>246240.43648799122</v>
      </c>
      <c r="D214" s="44">
        <f t="shared" si="103"/>
        <v>47814.086435481171</v>
      </c>
      <c r="E214" s="52">
        <f t="shared" si="100"/>
        <v>0.15</v>
      </c>
      <c r="F214" s="52">
        <f t="shared" si="104"/>
        <v>1.3451947011868914E-2</v>
      </c>
      <c r="G214" s="44">
        <f t="shared" si="127"/>
        <v>111137.03786762622</v>
      </c>
      <c r="H214" s="44">
        <f t="shared" si="105"/>
        <v>63322.951432145048</v>
      </c>
      <c r="I214" s="44">
        <f t="shared" si="106"/>
        <v>13597844.601562474</v>
      </c>
      <c r="J214" s="44">
        <f t="shared" si="107"/>
        <v>182917.48505584616</v>
      </c>
      <c r="K214" s="44">
        <f t="shared" si="108"/>
        <v>7969.0144059135273</v>
      </c>
      <c r="L214" s="44">
        <f t="shared" si="109"/>
        <v>286085.50851755886</v>
      </c>
      <c r="M214" s="44">
        <f t="shared" si="110"/>
        <v>13414927.116506629</v>
      </c>
      <c r="N214" s="53">
        <f t="shared" si="128"/>
        <v>0</v>
      </c>
      <c r="O214" s="41">
        <f t="shared" si="111"/>
        <v>0</v>
      </c>
      <c r="P214" s="41">
        <f t="shared" si="112"/>
        <v>0</v>
      </c>
      <c r="Q214" s="41">
        <f t="shared" si="113"/>
        <v>0</v>
      </c>
      <c r="R214" s="54">
        <f t="shared" si="114"/>
        <v>0</v>
      </c>
      <c r="S214" s="45">
        <f t="shared" si="130"/>
        <v>0</v>
      </c>
      <c r="T214" s="44">
        <f t="shared" si="115"/>
        <v>0</v>
      </c>
      <c r="U214" s="41">
        <f t="shared" si="101"/>
        <v>0</v>
      </c>
      <c r="V214" s="44">
        <f t="shared" si="116"/>
        <v>0</v>
      </c>
      <c r="W214" s="44">
        <f t="shared" si="129"/>
        <v>0</v>
      </c>
      <c r="X214" s="45">
        <f t="shared" si="131"/>
        <v>13661167.552994668</v>
      </c>
      <c r="Y214" s="44">
        <f t="shared" si="99"/>
        <v>246240.43648799122</v>
      </c>
      <c r="Z214" s="44">
        <f t="shared" si="117"/>
        <v>39845.072029567789</v>
      </c>
      <c r="AA214" s="46">
        <f t="shared" si="118"/>
        <v>286085.50851755904</v>
      </c>
      <c r="AC214" s="55">
        <f t="shared" si="119"/>
        <v>246240.43648799122</v>
      </c>
      <c r="AD214" s="56">
        <f t="shared" si="120"/>
        <v>246240.43648799122</v>
      </c>
      <c r="AE214" s="57" t="str">
        <f t="shared" si="121"/>
        <v>yes</v>
      </c>
      <c r="AF214" s="55">
        <f t="shared" si="122"/>
        <v>39845.072029567644</v>
      </c>
      <c r="AG214" s="56">
        <f t="shared" si="123"/>
        <v>39845.072029567789</v>
      </c>
      <c r="AH214" s="57" t="str">
        <f t="shared" si="124"/>
        <v>yes</v>
      </c>
      <c r="AL214" s="15"/>
      <c r="AQ214" s="15"/>
    </row>
    <row r="215" spans="1:43" s="47" customFormat="1" ht="12" x14ac:dyDescent="0.25">
      <c r="A215" s="51">
        <f t="shared" si="125"/>
        <v>201</v>
      </c>
      <c r="B215" s="44">
        <f t="shared" si="126"/>
        <v>13414927.116506629</v>
      </c>
      <c r="C215" s="44">
        <f t="shared" si="102"/>
        <v>242303.37251004274</v>
      </c>
      <c r="D215" s="44">
        <f t="shared" si="103"/>
        <v>46952.244907773209</v>
      </c>
      <c r="E215" s="52">
        <f t="shared" si="100"/>
        <v>0.15</v>
      </c>
      <c r="F215" s="52">
        <f t="shared" si="104"/>
        <v>1.3451947011868914E-2</v>
      </c>
      <c r="G215" s="44">
        <f t="shared" si="127"/>
        <v>109642.02832317486</v>
      </c>
      <c r="H215" s="44">
        <f t="shared" si="105"/>
        <v>62689.783415401653</v>
      </c>
      <c r="I215" s="44">
        <f t="shared" si="106"/>
        <v>13352237.333091227</v>
      </c>
      <c r="J215" s="44">
        <f t="shared" si="107"/>
        <v>179613.58909464109</v>
      </c>
      <c r="K215" s="44">
        <f t="shared" si="108"/>
        <v>7825.3741512955339</v>
      </c>
      <c r="L215" s="44">
        <f t="shared" si="109"/>
        <v>281430.24326652044</v>
      </c>
      <c r="M215" s="44">
        <f t="shared" si="110"/>
        <v>13172623.743996587</v>
      </c>
      <c r="N215" s="53">
        <f t="shared" si="128"/>
        <v>0</v>
      </c>
      <c r="O215" s="41">
        <f t="shared" si="111"/>
        <v>0</v>
      </c>
      <c r="P215" s="41">
        <f t="shared" si="112"/>
        <v>0</v>
      </c>
      <c r="Q215" s="41">
        <f t="shared" si="113"/>
        <v>0</v>
      </c>
      <c r="R215" s="54">
        <f t="shared" si="114"/>
        <v>0</v>
      </c>
      <c r="S215" s="45">
        <f t="shared" si="130"/>
        <v>0</v>
      </c>
      <c r="T215" s="44">
        <f t="shared" si="115"/>
        <v>0</v>
      </c>
      <c r="U215" s="41">
        <f t="shared" si="101"/>
        <v>0</v>
      </c>
      <c r="V215" s="44">
        <f t="shared" si="116"/>
        <v>0</v>
      </c>
      <c r="W215" s="44">
        <f t="shared" si="129"/>
        <v>0</v>
      </c>
      <c r="X215" s="45">
        <f t="shared" si="131"/>
        <v>13414927.116506677</v>
      </c>
      <c r="Y215" s="44">
        <f t="shared" si="99"/>
        <v>242303.37251004274</v>
      </c>
      <c r="Z215" s="44">
        <f t="shared" si="117"/>
        <v>39126.870756477809</v>
      </c>
      <c r="AA215" s="46">
        <f t="shared" si="118"/>
        <v>281430.24326652056</v>
      </c>
      <c r="AC215" s="55">
        <f t="shared" si="119"/>
        <v>242303.37251004274</v>
      </c>
      <c r="AD215" s="56">
        <f t="shared" si="120"/>
        <v>242303.37251004274</v>
      </c>
      <c r="AE215" s="57" t="str">
        <f t="shared" si="121"/>
        <v>yes</v>
      </c>
      <c r="AF215" s="55">
        <f t="shared" si="122"/>
        <v>39126.870756477678</v>
      </c>
      <c r="AG215" s="56">
        <f t="shared" si="123"/>
        <v>39126.870756477809</v>
      </c>
      <c r="AH215" s="57" t="str">
        <f t="shared" si="124"/>
        <v>yes</v>
      </c>
      <c r="AL215" s="15"/>
      <c r="AQ215" s="15"/>
    </row>
    <row r="216" spans="1:43" s="47" customFormat="1" ht="12" x14ac:dyDescent="0.25">
      <c r="A216" s="51">
        <f t="shared" si="125"/>
        <v>202</v>
      </c>
      <c r="B216" s="44">
        <f t="shared" si="126"/>
        <v>13172623.743996587</v>
      </c>
      <c r="C216" s="44">
        <f t="shared" si="102"/>
        <v>238425.51560820505</v>
      </c>
      <c r="D216" s="44">
        <f t="shared" si="103"/>
        <v>46104.183103988056</v>
      </c>
      <c r="E216" s="52">
        <f t="shared" si="100"/>
        <v>0.15</v>
      </c>
      <c r="F216" s="52">
        <f t="shared" si="104"/>
        <v>1.3451947011868914E-2</v>
      </c>
      <c r="G216" s="44">
        <f t="shared" si="127"/>
        <v>108167.12956789767</v>
      </c>
      <c r="H216" s="44">
        <f t="shared" si="105"/>
        <v>62062.946463909619</v>
      </c>
      <c r="I216" s="44">
        <f t="shared" si="106"/>
        <v>13110560.797532678</v>
      </c>
      <c r="J216" s="44">
        <f t="shared" si="107"/>
        <v>176362.56914429544</v>
      </c>
      <c r="K216" s="44">
        <f t="shared" si="108"/>
        <v>7684.0305173313427</v>
      </c>
      <c r="L216" s="44">
        <f t="shared" si="109"/>
        <v>276845.66819486179</v>
      </c>
      <c r="M216" s="44">
        <f t="shared" si="110"/>
        <v>12934198.228388382</v>
      </c>
      <c r="N216" s="53">
        <f t="shared" si="128"/>
        <v>0</v>
      </c>
      <c r="O216" s="41">
        <f t="shared" si="111"/>
        <v>0</v>
      </c>
      <c r="P216" s="41">
        <f t="shared" si="112"/>
        <v>0</v>
      </c>
      <c r="Q216" s="41">
        <f t="shared" si="113"/>
        <v>0</v>
      </c>
      <c r="R216" s="54">
        <f t="shared" si="114"/>
        <v>0</v>
      </c>
      <c r="S216" s="45">
        <f t="shared" si="130"/>
        <v>0</v>
      </c>
      <c r="T216" s="44">
        <f t="shared" si="115"/>
        <v>0</v>
      </c>
      <c r="U216" s="41">
        <f t="shared" si="101"/>
        <v>0</v>
      </c>
      <c r="V216" s="44">
        <f t="shared" si="116"/>
        <v>0</v>
      </c>
      <c r="W216" s="44">
        <f t="shared" si="129"/>
        <v>0</v>
      </c>
      <c r="X216" s="45">
        <f t="shared" si="131"/>
        <v>13172623.743996635</v>
      </c>
      <c r="Y216" s="44">
        <f t="shared" si="99"/>
        <v>238425.51560820505</v>
      </c>
      <c r="Z216" s="44">
        <f t="shared" si="117"/>
        <v>38420.152586656855</v>
      </c>
      <c r="AA216" s="46">
        <f t="shared" si="118"/>
        <v>276845.66819486191</v>
      </c>
      <c r="AC216" s="55">
        <f t="shared" si="119"/>
        <v>238425.51560820505</v>
      </c>
      <c r="AD216" s="56">
        <f t="shared" si="120"/>
        <v>238425.51560820505</v>
      </c>
      <c r="AE216" s="57" t="str">
        <f t="shared" si="121"/>
        <v>yes</v>
      </c>
      <c r="AF216" s="55">
        <f t="shared" si="122"/>
        <v>38420.15258665671</v>
      </c>
      <c r="AG216" s="56">
        <f t="shared" si="123"/>
        <v>38420.152586656855</v>
      </c>
      <c r="AH216" s="57" t="str">
        <f t="shared" si="124"/>
        <v>yes</v>
      </c>
      <c r="AL216" s="15"/>
      <c r="AQ216" s="15"/>
    </row>
    <row r="217" spans="1:43" s="47" customFormat="1" ht="12" x14ac:dyDescent="0.25">
      <c r="A217" s="51">
        <f t="shared" si="125"/>
        <v>203</v>
      </c>
      <c r="B217" s="44">
        <f t="shared" si="126"/>
        <v>12934198.228388382</v>
      </c>
      <c r="C217" s="44">
        <f t="shared" si="102"/>
        <v>234606.00687909246</v>
      </c>
      <c r="D217" s="44">
        <f t="shared" si="103"/>
        <v>45269.693799359338</v>
      </c>
      <c r="E217" s="52">
        <f t="shared" si="100"/>
        <v>0.15</v>
      </c>
      <c r="F217" s="52">
        <f t="shared" si="104"/>
        <v>1.3451947011868914E-2</v>
      </c>
      <c r="G217" s="44">
        <f t="shared" si="127"/>
        <v>106712.07107252436</v>
      </c>
      <c r="H217" s="44">
        <f t="shared" si="105"/>
        <v>61442.377273165017</v>
      </c>
      <c r="I217" s="44">
        <f t="shared" si="106"/>
        <v>12872755.851115217</v>
      </c>
      <c r="J217" s="44">
        <f t="shared" si="107"/>
        <v>173163.62960592745</v>
      </c>
      <c r="K217" s="44">
        <f t="shared" si="108"/>
        <v>7544.9489665598894</v>
      </c>
      <c r="L217" s="44">
        <f t="shared" si="109"/>
        <v>272330.75171189191</v>
      </c>
      <c r="M217" s="44">
        <f t="shared" si="110"/>
        <v>12699592.221509291</v>
      </c>
      <c r="N217" s="53">
        <f t="shared" si="128"/>
        <v>0</v>
      </c>
      <c r="O217" s="41">
        <f t="shared" si="111"/>
        <v>0</v>
      </c>
      <c r="P217" s="41">
        <f t="shared" si="112"/>
        <v>0</v>
      </c>
      <c r="Q217" s="41">
        <f t="shared" si="113"/>
        <v>0</v>
      </c>
      <c r="R217" s="54">
        <f t="shared" si="114"/>
        <v>0</v>
      </c>
      <c r="S217" s="45">
        <f t="shared" si="130"/>
        <v>0</v>
      </c>
      <c r="T217" s="44">
        <f t="shared" si="115"/>
        <v>0</v>
      </c>
      <c r="U217" s="41">
        <f t="shared" si="101"/>
        <v>0</v>
      </c>
      <c r="V217" s="44">
        <f t="shared" si="116"/>
        <v>0</v>
      </c>
      <c r="W217" s="44">
        <f t="shared" si="129"/>
        <v>0</v>
      </c>
      <c r="X217" s="45">
        <f t="shared" si="131"/>
        <v>12934198.228388431</v>
      </c>
      <c r="Y217" s="44">
        <f t="shared" si="99"/>
        <v>234606.00687909246</v>
      </c>
      <c r="Z217" s="44">
        <f t="shared" si="117"/>
        <v>37724.744832799588</v>
      </c>
      <c r="AA217" s="46">
        <f t="shared" si="118"/>
        <v>272330.75171189202</v>
      </c>
      <c r="AC217" s="55">
        <f t="shared" si="119"/>
        <v>234606.00687909246</v>
      </c>
      <c r="AD217" s="56">
        <f t="shared" si="120"/>
        <v>234606.00687909246</v>
      </c>
      <c r="AE217" s="57" t="str">
        <f t="shared" si="121"/>
        <v>yes</v>
      </c>
      <c r="AF217" s="55">
        <f t="shared" si="122"/>
        <v>37724.74483279945</v>
      </c>
      <c r="AG217" s="56">
        <f t="shared" si="123"/>
        <v>37724.744832799588</v>
      </c>
      <c r="AH217" s="57" t="str">
        <f t="shared" si="124"/>
        <v>yes</v>
      </c>
      <c r="AL217" s="15"/>
      <c r="AQ217" s="15"/>
    </row>
    <row r="218" spans="1:43" s="47" customFormat="1" ht="12" x14ac:dyDescent="0.25">
      <c r="A218" s="51">
        <f t="shared" si="125"/>
        <v>204</v>
      </c>
      <c r="B218" s="44">
        <f t="shared" si="126"/>
        <v>12699592.221509291</v>
      </c>
      <c r="C218" s="44">
        <f t="shared" si="102"/>
        <v>230843.99959771079</v>
      </c>
      <c r="D218" s="44">
        <f t="shared" si="103"/>
        <v>44448.572775282519</v>
      </c>
      <c r="E218" s="52">
        <f t="shared" si="100"/>
        <v>0.15</v>
      </c>
      <c r="F218" s="52">
        <f t="shared" si="104"/>
        <v>1.3451947011868914E-2</v>
      </c>
      <c r="G218" s="44">
        <f t="shared" si="127"/>
        <v>105276.58594692996</v>
      </c>
      <c r="H218" s="44">
        <f t="shared" si="105"/>
        <v>60828.013171647443</v>
      </c>
      <c r="I218" s="44">
        <f t="shared" si="106"/>
        <v>12638764.208337644</v>
      </c>
      <c r="J218" s="44">
        <f t="shared" si="107"/>
        <v>170015.98642606335</v>
      </c>
      <c r="K218" s="44">
        <f t="shared" si="108"/>
        <v>7408.0954625470868</v>
      </c>
      <c r="L218" s="44">
        <f t="shared" si="109"/>
        <v>267884.47691044625</v>
      </c>
      <c r="M218" s="44">
        <f t="shared" si="110"/>
        <v>12468748.221911581</v>
      </c>
      <c r="N218" s="53">
        <f t="shared" si="128"/>
        <v>0</v>
      </c>
      <c r="O218" s="41">
        <f t="shared" si="111"/>
        <v>0</v>
      </c>
      <c r="P218" s="41">
        <f t="shared" si="112"/>
        <v>0</v>
      </c>
      <c r="Q218" s="41">
        <f t="shared" si="113"/>
        <v>0</v>
      </c>
      <c r="R218" s="54">
        <f t="shared" si="114"/>
        <v>0</v>
      </c>
      <c r="S218" s="45">
        <f t="shared" si="130"/>
        <v>0</v>
      </c>
      <c r="T218" s="44">
        <f t="shared" si="115"/>
        <v>0</v>
      </c>
      <c r="U218" s="41">
        <f t="shared" si="101"/>
        <v>0</v>
      </c>
      <c r="V218" s="44">
        <f t="shared" si="116"/>
        <v>0</v>
      </c>
      <c r="W218" s="44">
        <f t="shared" si="129"/>
        <v>0</v>
      </c>
      <c r="X218" s="45">
        <f t="shared" si="131"/>
        <v>12699592.221509337</v>
      </c>
      <c r="Y218" s="44">
        <f t="shared" si="99"/>
        <v>230843.99959771079</v>
      </c>
      <c r="Z218" s="44">
        <f t="shared" si="117"/>
        <v>37040.477312735573</v>
      </c>
      <c r="AA218" s="46">
        <f t="shared" si="118"/>
        <v>267884.47691044636</v>
      </c>
      <c r="AC218" s="55">
        <f t="shared" si="119"/>
        <v>230843.99959771079</v>
      </c>
      <c r="AD218" s="56">
        <f t="shared" si="120"/>
        <v>230843.99959771079</v>
      </c>
      <c r="AE218" s="57" t="str">
        <f t="shared" si="121"/>
        <v>yes</v>
      </c>
      <c r="AF218" s="55">
        <f t="shared" si="122"/>
        <v>37040.477312735435</v>
      </c>
      <c r="AG218" s="56">
        <f t="shared" si="123"/>
        <v>37040.477312735573</v>
      </c>
      <c r="AH218" s="57" t="str">
        <f t="shared" si="124"/>
        <v>yes</v>
      </c>
      <c r="AL218" s="15"/>
      <c r="AQ218" s="15"/>
    </row>
    <row r="219" spans="1:43" s="47" customFormat="1" ht="12" x14ac:dyDescent="0.25">
      <c r="A219" s="51">
        <f t="shared" si="125"/>
        <v>205</v>
      </c>
      <c r="B219" s="44">
        <f t="shared" si="126"/>
        <v>12468748.221911581</v>
      </c>
      <c r="C219" s="44">
        <f t="shared" si="102"/>
        <v>227138.65904739033</v>
      </c>
      <c r="D219" s="44">
        <f t="shared" si="103"/>
        <v>43640.618776690535</v>
      </c>
      <c r="E219" s="52">
        <f t="shared" si="100"/>
        <v>0.15</v>
      </c>
      <c r="F219" s="52">
        <f t="shared" si="104"/>
        <v>1.3451947011868914E-2</v>
      </c>
      <c r="G219" s="44">
        <f t="shared" si="127"/>
        <v>103860.41089118143</v>
      </c>
      <c r="H219" s="44">
        <f t="shared" si="105"/>
        <v>60219.792114490891</v>
      </c>
      <c r="I219" s="44">
        <f t="shared" si="106"/>
        <v>12408528.429797091</v>
      </c>
      <c r="J219" s="44">
        <f t="shared" si="107"/>
        <v>166918.86693289946</v>
      </c>
      <c r="K219" s="44">
        <f t="shared" si="108"/>
        <v>7273.4364627817558</v>
      </c>
      <c r="L219" s="44">
        <f t="shared" si="109"/>
        <v>263505.84136129916</v>
      </c>
      <c r="M219" s="44">
        <f t="shared" si="110"/>
        <v>12241609.562864192</v>
      </c>
      <c r="N219" s="53">
        <f t="shared" si="128"/>
        <v>0</v>
      </c>
      <c r="O219" s="41">
        <f t="shared" si="111"/>
        <v>0</v>
      </c>
      <c r="P219" s="41">
        <f t="shared" si="112"/>
        <v>0</v>
      </c>
      <c r="Q219" s="41">
        <f t="shared" si="113"/>
        <v>0</v>
      </c>
      <c r="R219" s="54">
        <f t="shared" si="114"/>
        <v>0</v>
      </c>
      <c r="S219" s="45">
        <f t="shared" si="130"/>
        <v>0</v>
      </c>
      <c r="T219" s="44">
        <f t="shared" si="115"/>
        <v>0</v>
      </c>
      <c r="U219" s="41">
        <f t="shared" si="101"/>
        <v>0</v>
      </c>
      <c r="V219" s="44">
        <f t="shared" si="116"/>
        <v>0</v>
      </c>
      <c r="W219" s="44">
        <f t="shared" si="129"/>
        <v>0</v>
      </c>
      <c r="X219" s="45">
        <f t="shared" si="131"/>
        <v>12468748.221911626</v>
      </c>
      <c r="Y219" s="44">
        <f t="shared" si="99"/>
        <v>227138.65904739033</v>
      </c>
      <c r="Z219" s="44">
        <f t="shared" si="117"/>
        <v>36367.18231390891</v>
      </c>
      <c r="AA219" s="46">
        <f t="shared" si="118"/>
        <v>263505.84136129927</v>
      </c>
      <c r="AC219" s="55">
        <f t="shared" si="119"/>
        <v>227138.65904739033</v>
      </c>
      <c r="AD219" s="56">
        <f t="shared" si="120"/>
        <v>227138.65904739033</v>
      </c>
      <c r="AE219" s="57" t="str">
        <f t="shared" si="121"/>
        <v>yes</v>
      </c>
      <c r="AF219" s="55">
        <f t="shared" si="122"/>
        <v>36367.182313908779</v>
      </c>
      <c r="AG219" s="56">
        <f t="shared" si="123"/>
        <v>36367.18231390891</v>
      </c>
      <c r="AH219" s="57" t="str">
        <f t="shared" si="124"/>
        <v>yes</v>
      </c>
      <c r="AL219" s="15"/>
      <c r="AQ219" s="15"/>
    </row>
    <row r="220" spans="1:43" s="47" customFormat="1" ht="12" x14ac:dyDescent="0.25">
      <c r="A220" s="51">
        <f t="shared" si="125"/>
        <v>206</v>
      </c>
      <c r="B220" s="44">
        <f t="shared" si="126"/>
        <v>12241609.562864192</v>
      </c>
      <c r="C220" s="44">
        <f t="shared" si="102"/>
        <v>223489.16235206864</v>
      </c>
      <c r="D220" s="44">
        <f t="shared" si="103"/>
        <v>42845.633470024673</v>
      </c>
      <c r="E220" s="52">
        <f t="shared" si="100"/>
        <v>0.15</v>
      </c>
      <c r="F220" s="52">
        <f t="shared" si="104"/>
        <v>1.3451947011868914E-2</v>
      </c>
      <c r="G220" s="44">
        <f t="shared" si="127"/>
        <v>102463.28614724234</v>
      </c>
      <c r="H220" s="44">
        <f t="shared" si="105"/>
        <v>59617.652677217666</v>
      </c>
      <c r="I220" s="44">
        <f t="shared" si="106"/>
        <v>12181991.910186974</v>
      </c>
      <c r="J220" s="44">
        <f t="shared" si="107"/>
        <v>163871.50967485097</v>
      </c>
      <c r="K220" s="44">
        <f t="shared" si="108"/>
        <v>7140.9389116707789</v>
      </c>
      <c r="L220" s="44">
        <f t="shared" si="109"/>
        <v>259193.85691042253</v>
      </c>
      <c r="M220" s="44">
        <f t="shared" si="110"/>
        <v>12018120.400512123</v>
      </c>
      <c r="N220" s="53">
        <f t="shared" si="128"/>
        <v>0</v>
      </c>
      <c r="O220" s="41">
        <f t="shared" si="111"/>
        <v>0</v>
      </c>
      <c r="P220" s="41">
        <f t="shared" si="112"/>
        <v>0</v>
      </c>
      <c r="Q220" s="41">
        <f t="shared" si="113"/>
        <v>0</v>
      </c>
      <c r="R220" s="54">
        <f t="shared" si="114"/>
        <v>0</v>
      </c>
      <c r="S220" s="45">
        <f t="shared" si="130"/>
        <v>0</v>
      </c>
      <c r="T220" s="44">
        <f t="shared" si="115"/>
        <v>0</v>
      </c>
      <c r="U220" s="41">
        <f t="shared" si="101"/>
        <v>0</v>
      </c>
      <c r="V220" s="44">
        <f t="shared" si="116"/>
        <v>0</v>
      </c>
      <c r="W220" s="44">
        <f t="shared" si="129"/>
        <v>0</v>
      </c>
      <c r="X220" s="45">
        <f t="shared" si="131"/>
        <v>12241609.562864237</v>
      </c>
      <c r="Y220" s="44">
        <f t="shared" si="99"/>
        <v>223489.16235206864</v>
      </c>
      <c r="Z220" s="44">
        <f t="shared" si="117"/>
        <v>35704.694558354029</v>
      </c>
      <c r="AA220" s="46">
        <f t="shared" si="118"/>
        <v>259193.85691042268</v>
      </c>
      <c r="AC220" s="55">
        <f t="shared" si="119"/>
        <v>223489.16235206864</v>
      </c>
      <c r="AD220" s="56">
        <f t="shared" si="120"/>
        <v>223489.16235206864</v>
      </c>
      <c r="AE220" s="57" t="str">
        <f t="shared" si="121"/>
        <v>yes</v>
      </c>
      <c r="AF220" s="55">
        <f t="shared" si="122"/>
        <v>35704.694558353891</v>
      </c>
      <c r="AG220" s="56">
        <f t="shared" si="123"/>
        <v>35704.694558354029</v>
      </c>
      <c r="AH220" s="57" t="str">
        <f t="shared" si="124"/>
        <v>yes</v>
      </c>
      <c r="AL220" s="15"/>
      <c r="AQ220" s="15"/>
    </row>
    <row r="221" spans="1:43" s="47" customFormat="1" ht="12" x14ac:dyDescent="0.25">
      <c r="A221" s="51">
        <f t="shared" si="125"/>
        <v>207</v>
      </c>
      <c r="B221" s="44">
        <f t="shared" si="126"/>
        <v>12018120.400512123</v>
      </c>
      <c r="C221" s="44">
        <f t="shared" si="102"/>
        <v>219894.69831089157</v>
      </c>
      <c r="D221" s="44">
        <f t="shared" si="103"/>
        <v>42063.421401792431</v>
      </c>
      <c r="E221" s="52">
        <f t="shared" si="100"/>
        <v>0.15</v>
      </c>
      <c r="F221" s="52">
        <f t="shared" si="104"/>
        <v>1.3451947011868914E-2</v>
      </c>
      <c r="G221" s="44">
        <f t="shared" si="127"/>
        <v>101084.95545132765</v>
      </c>
      <c r="H221" s="44">
        <f t="shared" si="105"/>
        <v>59021.534049535221</v>
      </c>
      <c r="I221" s="44">
        <f t="shared" si="106"/>
        <v>11959098.866462588</v>
      </c>
      <c r="J221" s="44">
        <f t="shared" si="107"/>
        <v>160873.16426135635</v>
      </c>
      <c r="K221" s="44">
        <f t="shared" si="108"/>
        <v>7010.5702336320719</v>
      </c>
      <c r="L221" s="44">
        <f t="shared" si="109"/>
        <v>254947.54947905193</v>
      </c>
      <c r="M221" s="44">
        <f t="shared" si="110"/>
        <v>11798225.702201232</v>
      </c>
      <c r="N221" s="53">
        <f t="shared" si="128"/>
        <v>0</v>
      </c>
      <c r="O221" s="41">
        <f t="shared" si="111"/>
        <v>0</v>
      </c>
      <c r="P221" s="41">
        <f t="shared" si="112"/>
        <v>0</v>
      </c>
      <c r="Q221" s="41">
        <f t="shared" si="113"/>
        <v>0</v>
      </c>
      <c r="R221" s="54">
        <f t="shared" si="114"/>
        <v>0</v>
      </c>
      <c r="S221" s="45">
        <f t="shared" si="130"/>
        <v>0</v>
      </c>
      <c r="T221" s="44">
        <f t="shared" si="115"/>
        <v>0</v>
      </c>
      <c r="U221" s="41">
        <f t="shared" si="101"/>
        <v>0</v>
      </c>
      <c r="V221" s="44">
        <f t="shared" si="116"/>
        <v>0</v>
      </c>
      <c r="W221" s="44">
        <f t="shared" si="129"/>
        <v>0</v>
      </c>
      <c r="X221" s="45">
        <f t="shared" si="131"/>
        <v>12018120.400512168</v>
      </c>
      <c r="Y221" s="44">
        <f t="shared" si="99"/>
        <v>219894.69831089157</v>
      </c>
      <c r="Z221" s="44">
        <f t="shared" si="117"/>
        <v>35052.851168160494</v>
      </c>
      <c r="AA221" s="46">
        <f t="shared" si="118"/>
        <v>254947.54947905208</v>
      </c>
      <c r="AC221" s="55">
        <f t="shared" si="119"/>
        <v>219894.69831089157</v>
      </c>
      <c r="AD221" s="56">
        <f t="shared" si="120"/>
        <v>219894.69831089157</v>
      </c>
      <c r="AE221" s="57" t="str">
        <f t="shared" si="121"/>
        <v>yes</v>
      </c>
      <c r="AF221" s="55">
        <f t="shared" si="122"/>
        <v>35052.851168160356</v>
      </c>
      <c r="AG221" s="56">
        <f t="shared" si="123"/>
        <v>35052.851168160494</v>
      </c>
      <c r="AH221" s="57" t="str">
        <f t="shared" si="124"/>
        <v>yes</v>
      </c>
      <c r="AL221" s="15"/>
      <c r="AQ221" s="15"/>
    </row>
    <row r="222" spans="1:43" s="47" customFormat="1" ht="12" x14ac:dyDescent="0.25">
      <c r="A222" s="51">
        <f t="shared" si="125"/>
        <v>208</v>
      </c>
      <c r="B222" s="44">
        <f t="shared" si="126"/>
        <v>11798225.702201232</v>
      </c>
      <c r="C222" s="44">
        <f t="shared" si="102"/>
        <v>216354.46723510051</v>
      </c>
      <c r="D222" s="44">
        <f t="shared" si="103"/>
        <v>41293.789957704314</v>
      </c>
      <c r="E222" s="52">
        <f t="shared" si="100"/>
        <v>0.15</v>
      </c>
      <c r="F222" s="52">
        <f t="shared" si="104"/>
        <v>1.3451947011868914E-2</v>
      </c>
      <c r="G222" s="44">
        <f t="shared" si="127"/>
        <v>99725.165986899272</v>
      </c>
      <c r="H222" s="44">
        <f t="shared" si="105"/>
        <v>58431.376029194958</v>
      </c>
      <c r="I222" s="44">
        <f t="shared" si="106"/>
        <v>11739794.326172037</v>
      </c>
      <c r="J222" s="44">
        <f t="shared" si="107"/>
        <v>157923.09120590557</v>
      </c>
      <c r="K222" s="44">
        <f t="shared" si="108"/>
        <v>6882.2983262840526</v>
      </c>
      <c r="L222" s="44">
        <f t="shared" si="109"/>
        <v>250765.95886652078</v>
      </c>
      <c r="M222" s="44">
        <f t="shared" si="110"/>
        <v>11581871.234966131</v>
      </c>
      <c r="N222" s="53">
        <f t="shared" si="128"/>
        <v>0</v>
      </c>
      <c r="O222" s="41">
        <f t="shared" si="111"/>
        <v>0</v>
      </c>
      <c r="P222" s="41">
        <f t="shared" si="112"/>
        <v>0</v>
      </c>
      <c r="Q222" s="41">
        <f t="shared" si="113"/>
        <v>0</v>
      </c>
      <c r="R222" s="54">
        <f t="shared" si="114"/>
        <v>0</v>
      </c>
      <c r="S222" s="45">
        <f t="shared" si="130"/>
        <v>0</v>
      </c>
      <c r="T222" s="44">
        <f t="shared" si="115"/>
        <v>0</v>
      </c>
      <c r="U222" s="41">
        <f t="shared" si="101"/>
        <v>0</v>
      </c>
      <c r="V222" s="44">
        <f t="shared" si="116"/>
        <v>0</v>
      </c>
      <c r="W222" s="44">
        <f t="shared" si="129"/>
        <v>0</v>
      </c>
      <c r="X222" s="45">
        <f t="shared" si="131"/>
        <v>11798225.702201277</v>
      </c>
      <c r="Y222" s="44">
        <f t="shared" si="99"/>
        <v>216354.46723510051</v>
      </c>
      <c r="Z222" s="44">
        <f t="shared" si="117"/>
        <v>34411.491631420395</v>
      </c>
      <c r="AA222" s="46">
        <f t="shared" si="118"/>
        <v>250765.9588665209</v>
      </c>
      <c r="AC222" s="55">
        <f t="shared" si="119"/>
        <v>216354.46723510051</v>
      </c>
      <c r="AD222" s="56">
        <f t="shared" si="120"/>
        <v>216354.46723510051</v>
      </c>
      <c r="AE222" s="57" t="str">
        <f t="shared" si="121"/>
        <v>yes</v>
      </c>
      <c r="AF222" s="55">
        <f t="shared" si="122"/>
        <v>34411.491631420264</v>
      </c>
      <c r="AG222" s="56">
        <f t="shared" si="123"/>
        <v>34411.491631420395</v>
      </c>
      <c r="AH222" s="57" t="str">
        <f t="shared" si="124"/>
        <v>yes</v>
      </c>
      <c r="AL222" s="15"/>
      <c r="AQ222" s="15"/>
    </row>
    <row r="223" spans="1:43" s="47" customFormat="1" ht="12" x14ac:dyDescent="0.25">
      <c r="A223" s="51">
        <f t="shared" si="125"/>
        <v>209</v>
      </c>
      <c r="B223" s="44">
        <f t="shared" si="126"/>
        <v>11581871.234966131</v>
      </c>
      <c r="C223" s="44">
        <f t="shared" si="102"/>
        <v>212867.68078717406</v>
      </c>
      <c r="D223" s="44">
        <f t="shared" si="103"/>
        <v>40536.549322381463</v>
      </c>
      <c r="E223" s="52">
        <f t="shared" si="100"/>
        <v>0.15</v>
      </c>
      <c r="F223" s="52">
        <f t="shared" si="104"/>
        <v>1.3451947011868914E-2</v>
      </c>
      <c r="G223" s="44">
        <f t="shared" si="127"/>
        <v>98383.668338293675</v>
      </c>
      <c r="H223" s="44">
        <f t="shared" si="105"/>
        <v>57847.119015912212</v>
      </c>
      <c r="I223" s="44">
        <f t="shared" si="106"/>
        <v>11524024.115950219</v>
      </c>
      <c r="J223" s="44">
        <f t="shared" si="107"/>
        <v>155020.56177126186</v>
      </c>
      <c r="K223" s="44">
        <f t="shared" si="108"/>
        <v>6756.0915537302426</v>
      </c>
      <c r="L223" s="44">
        <f t="shared" si="109"/>
        <v>246648.13855582528</v>
      </c>
      <c r="M223" s="44">
        <f t="shared" si="110"/>
        <v>11369003.554178957</v>
      </c>
      <c r="N223" s="53">
        <f t="shared" si="128"/>
        <v>0</v>
      </c>
      <c r="O223" s="41">
        <f t="shared" si="111"/>
        <v>0</v>
      </c>
      <c r="P223" s="41">
        <f t="shared" si="112"/>
        <v>0</v>
      </c>
      <c r="Q223" s="41">
        <f t="shared" si="113"/>
        <v>0</v>
      </c>
      <c r="R223" s="54">
        <f t="shared" si="114"/>
        <v>0</v>
      </c>
      <c r="S223" s="45">
        <f t="shared" si="130"/>
        <v>0</v>
      </c>
      <c r="T223" s="44">
        <f t="shared" si="115"/>
        <v>0</v>
      </c>
      <c r="U223" s="41">
        <f t="shared" si="101"/>
        <v>0</v>
      </c>
      <c r="V223" s="44">
        <f t="shared" si="116"/>
        <v>0</v>
      </c>
      <c r="W223" s="44">
        <f t="shared" si="129"/>
        <v>0</v>
      </c>
      <c r="X223" s="45">
        <f t="shared" si="131"/>
        <v>11581871.234966176</v>
      </c>
      <c r="Y223" s="44">
        <f t="shared" si="99"/>
        <v>212867.68078717406</v>
      </c>
      <c r="Z223" s="44">
        <f t="shared" si="117"/>
        <v>33780.457768651351</v>
      </c>
      <c r="AA223" s="46">
        <f t="shared" si="118"/>
        <v>246648.1385558254</v>
      </c>
      <c r="AC223" s="55">
        <f t="shared" si="119"/>
        <v>212867.68078717406</v>
      </c>
      <c r="AD223" s="56">
        <f t="shared" si="120"/>
        <v>212867.68078717406</v>
      </c>
      <c r="AE223" s="57" t="str">
        <f t="shared" si="121"/>
        <v>yes</v>
      </c>
      <c r="AF223" s="55">
        <f t="shared" si="122"/>
        <v>33780.45776865122</v>
      </c>
      <c r="AG223" s="56">
        <f t="shared" si="123"/>
        <v>33780.457768651351</v>
      </c>
      <c r="AH223" s="57" t="str">
        <f t="shared" si="124"/>
        <v>yes</v>
      </c>
      <c r="AL223" s="15"/>
      <c r="AQ223" s="15"/>
    </row>
    <row r="224" spans="1:43" s="47" customFormat="1" ht="12" x14ac:dyDescent="0.25">
      <c r="A224" s="51">
        <f t="shared" si="125"/>
        <v>210</v>
      </c>
      <c r="B224" s="44">
        <f t="shared" si="126"/>
        <v>11369003.554178957</v>
      </c>
      <c r="C224" s="44">
        <f t="shared" si="102"/>
        <v>209433.56182219365</v>
      </c>
      <c r="D224" s="44">
        <f t="shared" si="103"/>
        <v>39791.512439626349</v>
      </c>
      <c r="E224" s="52">
        <f t="shared" si="100"/>
        <v>0.15</v>
      </c>
      <c r="F224" s="52">
        <f t="shared" si="104"/>
        <v>1.3451947011868914E-2</v>
      </c>
      <c r="G224" s="44">
        <f t="shared" si="127"/>
        <v>97060.216444973645</v>
      </c>
      <c r="H224" s="44">
        <f t="shared" si="105"/>
        <v>57268.704005347296</v>
      </c>
      <c r="I224" s="44">
        <f t="shared" si="106"/>
        <v>11311734.850173609</v>
      </c>
      <c r="J224" s="44">
        <f t="shared" si="107"/>
        <v>152164.85781684634</v>
      </c>
      <c r="K224" s="44">
        <f t="shared" si="108"/>
        <v>6631.9187399377251</v>
      </c>
      <c r="L224" s="44">
        <f t="shared" si="109"/>
        <v>242593.15552188229</v>
      </c>
      <c r="M224" s="44">
        <f t="shared" si="110"/>
        <v>11159569.992356762</v>
      </c>
      <c r="N224" s="53">
        <f t="shared" si="128"/>
        <v>0</v>
      </c>
      <c r="O224" s="41">
        <f t="shared" si="111"/>
        <v>0</v>
      </c>
      <c r="P224" s="41">
        <f t="shared" si="112"/>
        <v>0</v>
      </c>
      <c r="Q224" s="41">
        <f t="shared" si="113"/>
        <v>0</v>
      </c>
      <c r="R224" s="54">
        <f t="shared" si="114"/>
        <v>0</v>
      </c>
      <c r="S224" s="45">
        <f t="shared" si="130"/>
        <v>0</v>
      </c>
      <c r="T224" s="44">
        <f t="shared" si="115"/>
        <v>0</v>
      </c>
      <c r="U224" s="41">
        <f t="shared" si="101"/>
        <v>0</v>
      </c>
      <c r="V224" s="44">
        <f t="shared" si="116"/>
        <v>0</v>
      </c>
      <c r="W224" s="44">
        <f t="shared" si="129"/>
        <v>0</v>
      </c>
      <c r="X224" s="45">
        <f t="shared" si="131"/>
        <v>11369003.554179002</v>
      </c>
      <c r="Y224" s="44">
        <f t="shared" si="99"/>
        <v>209433.56182219365</v>
      </c>
      <c r="Z224" s="44">
        <f t="shared" si="117"/>
        <v>33159.593699688754</v>
      </c>
      <c r="AA224" s="46">
        <f t="shared" si="118"/>
        <v>242593.15552188241</v>
      </c>
      <c r="AC224" s="55">
        <f t="shared" si="119"/>
        <v>209433.56182219365</v>
      </c>
      <c r="AD224" s="56">
        <f t="shared" si="120"/>
        <v>209433.56182219365</v>
      </c>
      <c r="AE224" s="57" t="str">
        <f t="shared" si="121"/>
        <v>yes</v>
      </c>
      <c r="AF224" s="55">
        <f t="shared" si="122"/>
        <v>33159.593699688623</v>
      </c>
      <c r="AG224" s="56">
        <f t="shared" si="123"/>
        <v>33159.593699688754</v>
      </c>
      <c r="AH224" s="57" t="str">
        <f t="shared" si="124"/>
        <v>yes</v>
      </c>
      <c r="AL224" s="15"/>
      <c r="AQ224" s="15"/>
    </row>
    <row r="225" spans="1:43" s="47" customFormat="1" ht="12" x14ac:dyDescent="0.25">
      <c r="A225" s="51">
        <f t="shared" si="125"/>
        <v>211</v>
      </c>
      <c r="B225" s="44">
        <f t="shared" si="126"/>
        <v>11159569.992356762</v>
      </c>
      <c r="C225" s="44">
        <f t="shared" si="102"/>
        <v>206051.34423140265</v>
      </c>
      <c r="D225" s="44">
        <f t="shared" si="103"/>
        <v>39058.494973248671</v>
      </c>
      <c r="E225" s="52">
        <f t="shared" si="100"/>
        <v>0.15</v>
      </c>
      <c r="F225" s="52">
        <f t="shared" si="104"/>
        <v>1.3451947011868914E-2</v>
      </c>
      <c r="G225" s="44">
        <f t="shared" si="127"/>
        <v>95754.567556395326</v>
      </c>
      <c r="H225" s="44">
        <f t="shared" si="105"/>
        <v>56696.072583146655</v>
      </c>
      <c r="I225" s="44">
        <f t="shared" si="106"/>
        <v>11102873.919773616</v>
      </c>
      <c r="J225" s="44">
        <f t="shared" si="107"/>
        <v>149355.27164825599</v>
      </c>
      <c r="K225" s="44">
        <f t="shared" si="108"/>
        <v>6509.7491622081116</v>
      </c>
      <c r="L225" s="44">
        <f t="shared" si="109"/>
        <v>238600.09004244319</v>
      </c>
      <c r="M225" s="44">
        <f t="shared" si="110"/>
        <v>10953518.64812536</v>
      </c>
      <c r="N225" s="53">
        <f t="shared" si="128"/>
        <v>0</v>
      </c>
      <c r="O225" s="41">
        <f t="shared" si="111"/>
        <v>0</v>
      </c>
      <c r="P225" s="41">
        <f t="shared" si="112"/>
        <v>0</v>
      </c>
      <c r="Q225" s="41">
        <f t="shared" si="113"/>
        <v>0</v>
      </c>
      <c r="R225" s="54">
        <f t="shared" si="114"/>
        <v>0</v>
      </c>
      <c r="S225" s="45">
        <f t="shared" si="130"/>
        <v>0</v>
      </c>
      <c r="T225" s="44">
        <f t="shared" si="115"/>
        <v>0</v>
      </c>
      <c r="U225" s="41">
        <f t="shared" si="101"/>
        <v>0</v>
      </c>
      <c r="V225" s="44">
        <f t="shared" si="116"/>
        <v>0</v>
      </c>
      <c r="W225" s="44">
        <f t="shared" si="129"/>
        <v>0</v>
      </c>
      <c r="X225" s="45">
        <f t="shared" si="131"/>
        <v>11159569.992356809</v>
      </c>
      <c r="Y225" s="44">
        <f t="shared" si="99"/>
        <v>206051.34423140265</v>
      </c>
      <c r="Z225" s="44">
        <f t="shared" si="117"/>
        <v>32548.745811040699</v>
      </c>
      <c r="AA225" s="46">
        <f t="shared" si="118"/>
        <v>238600.09004244333</v>
      </c>
      <c r="AC225" s="55">
        <f t="shared" si="119"/>
        <v>206051.34423140265</v>
      </c>
      <c r="AD225" s="56">
        <f t="shared" si="120"/>
        <v>206051.34423140265</v>
      </c>
      <c r="AE225" s="57" t="str">
        <f t="shared" si="121"/>
        <v>yes</v>
      </c>
      <c r="AF225" s="55">
        <f t="shared" si="122"/>
        <v>32548.745811040561</v>
      </c>
      <c r="AG225" s="56">
        <f t="shared" si="123"/>
        <v>32548.745811040699</v>
      </c>
      <c r="AH225" s="57" t="str">
        <f t="shared" si="124"/>
        <v>yes</v>
      </c>
      <c r="AL225" s="15"/>
      <c r="AQ225" s="15"/>
    </row>
    <row r="226" spans="1:43" s="47" customFormat="1" ht="12" x14ac:dyDescent="0.25">
      <c r="A226" s="51">
        <f t="shared" si="125"/>
        <v>212</v>
      </c>
      <c r="B226" s="44">
        <f t="shared" si="126"/>
        <v>10953518.64812536</v>
      </c>
      <c r="C226" s="44">
        <f t="shared" si="102"/>
        <v>202720.27278792858</v>
      </c>
      <c r="D226" s="44">
        <f t="shared" si="103"/>
        <v>38337.315268438761</v>
      </c>
      <c r="E226" s="52">
        <f t="shared" si="100"/>
        <v>0.15</v>
      </c>
      <c r="F226" s="52">
        <f t="shared" si="104"/>
        <v>1.3451947011868914E-2</v>
      </c>
      <c r="G226" s="44">
        <f t="shared" si="127"/>
        <v>94466.482187482296</v>
      </c>
      <c r="H226" s="44">
        <f t="shared" si="105"/>
        <v>56129.166919043535</v>
      </c>
      <c r="I226" s="44">
        <f t="shared" si="106"/>
        <v>10897389.481206317</v>
      </c>
      <c r="J226" s="44">
        <f t="shared" si="107"/>
        <v>146591.10586888506</v>
      </c>
      <c r="K226" s="44">
        <f t="shared" si="108"/>
        <v>6389.5525447397931</v>
      </c>
      <c r="L226" s="44">
        <f t="shared" si="109"/>
        <v>234668.03551162756</v>
      </c>
      <c r="M226" s="44">
        <f t="shared" si="110"/>
        <v>10750798.375337431</v>
      </c>
      <c r="N226" s="53">
        <f t="shared" si="128"/>
        <v>0</v>
      </c>
      <c r="O226" s="41">
        <f t="shared" si="111"/>
        <v>0</v>
      </c>
      <c r="P226" s="41">
        <f t="shared" si="112"/>
        <v>0</v>
      </c>
      <c r="Q226" s="41">
        <f t="shared" si="113"/>
        <v>0</v>
      </c>
      <c r="R226" s="54">
        <f t="shared" si="114"/>
        <v>0</v>
      </c>
      <c r="S226" s="45">
        <f t="shared" si="130"/>
        <v>0</v>
      </c>
      <c r="T226" s="44">
        <f t="shared" si="115"/>
        <v>0</v>
      </c>
      <c r="U226" s="41">
        <f t="shared" si="101"/>
        <v>0</v>
      </c>
      <c r="V226" s="44">
        <f t="shared" si="116"/>
        <v>0</v>
      </c>
      <c r="W226" s="44">
        <f t="shared" si="129"/>
        <v>0</v>
      </c>
      <c r="X226" s="45">
        <f t="shared" si="131"/>
        <v>10953518.648125406</v>
      </c>
      <c r="Y226" s="44">
        <f t="shared" si="99"/>
        <v>202720.27278792858</v>
      </c>
      <c r="Z226" s="44">
        <f t="shared" si="117"/>
        <v>31947.762723699107</v>
      </c>
      <c r="AA226" s="46">
        <f t="shared" si="118"/>
        <v>234668.03551162768</v>
      </c>
      <c r="AC226" s="55">
        <f t="shared" si="119"/>
        <v>202720.27278792858</v>
      </c>
      <c r="AD226" s="56">
        <f t="shared" si="120"/>
        <v>202720.27278792858</v>
      </c>
      <c r="AE226" s="57" t="str">
        <f t="shared" si="121"/>
        <v>yes</v>
      </c>
      <c r="AF226" s="55">
        <f t="shared" si="122"/>
        <v>31947.762723698968</v>
      </c>
      <c r="AG226" s="56">
        <f t="shared" si="123"/>
        <v>31947.762723699107</v>
      </c>
      <c r="AH226" s="57" t="str">
        <f t="shared" si="124"/>
        <v>yes</v>
      </c>
      <c r="AL226" s="15"/>
      <c r="AQ226" s="15"/>
    </row>
    <row r="227" spans="1:43" s="47" customFormat="1" ht="12" x14ac:dyDescent="0.25">
      <c r="A227" s="51">
        <f t="shared" si="125"/>
        <v>213</v>
      </c>
      <c r="B227" s="44">
        <f t="shared" si="126"/>
        <v>10750798.375337431</v>
      </c>
      <c r="C227" s="44">
        <f t="shared" si="102"/>
        <v>199439.60299463867</v>
      </c>
      <c r="D227" s="44">
        <f t="shared" si="103"/>
        <v>37627.794313681014</v>
      </c>
      <c r="E227" s="52">
        <f t="shared" si="100"/>
        <v>0.15</v>
      </c>
      <c r="F227" s="52">
        <f t="shared" si="104"/>
        <v>1.3451947011868914E-2</v>
      </c>
      <c r="G227" s="44">
        <f t="shared" si="127"/>
        <v>93195.724074698606</v>
      </c>
      <c r="H227" s="44">
        <f t="shared" si="105"/>
        <v>55567.929761017593</v>
      </c>
      <c r="I227" s="44">
        <f t="shared" si="106"/>
        <v>10695230.445576414</v>
      </c>
      <c r="J227" s="44">
        <f t="shared" si="107"/>
        <v>143871.67323362108</v>
      </c>
      <c r="K227" s="44">
        <f t="shared" si="108"/>
        <v>6271.2990522801692</v>
      </c>
      <c r="L227" s="44">
        <f t="shared" si="109"/>
        <v>230796.09825603952</v>
      </c>
      <c r="M227" s="44">
        <f t="shared" si="110"/>
        <v>10551358.772342794</v>
      </c>
      <c r="N227" s="53">
        <f t="shared" si="128"/>
        <v>0</v>
      </c>
      <c r="O227" s="41">
        <f t="shared" si="111"/>
        <v>0</v>
      </c>
      <c r="P227" s="41">
        <f t="shared" si="112"/>
        <v>0</v>
      </c>
      <c r="Q227" s="41">
        <f t="shared" si="113"/>
        <v>0</v>
      </c>
      <c r="R227" s="54">
        <f t="shared" si="114"/>
        <v>0</v>
      </c>
      <c r="S227" s="45">
        <f t="shared" si="130"/>
        <v>0</v>
      </c>
      <c r="T227" s="44">
        <f t="shared" si="115"/>
        <v>0</v>
      </c>
      <c r="U227" s="41">
        <f t="shared" si="101"/>
        <v>0</v>
      </c>
      <c r="V227" s="44">
        <f t="shared" si="116"/>
        <v>0</v>
      </c>
      <c r="W227" s="44">
        <f t="shared" si="129"/>
        <v>0</v>
      </c>
      <c r="X227" s="45">
        <f t="shared" si="131"/>
        <v>10750798.375337478</v>
      </c>
      <c r="Y227" s="44">
        <f t="shared" ref="Y227:Y290" si="132">IF(S227-T227&gt;0,-P227-U227,H227+J227-T227)</f>
        <v>199439.60299463867</v>
      </c>
      <c r="Z227" s="44">
        <f t="shared" si="117"/>
        <v>31356.495261400982</v>
      </c>
      <c r="AA227" s="46">
        <f t="shared" si="118"/>
        <v>230796.09825603967</v>
      </c>
      <c r="AC227" s="55">
        <f t="shared" si="119"/>
        <v>199439.60299463867</v>
      </c>
      <c r="AD227" s="56">
        <f t="shared" si="120"/>
        <v>199439.60299463867</v>
      </c>
      <c r="AE227" s="57" t="str">
        <f t="shared" si="121"/>
        <v>yes</v>
      </c>
      <c r="AF227" s="55">
        <f t="shared" si="122"/>
        <v>31356.495261400843</v>
      </c>
      <c r="AG227" s="56">
        <f t="shared" si="123"/>
        <v>31356.495261400982</v>
      </c>
      <c r="AH227" s="57" t="str">
        <f t="shared" si="124"/>
        <v>yes</v>
      </c>
      <c r="AL227" s="15"/>
      <c r="AQ227" s="15"/>
    </row>
    <row r="228" spans="1:43" s="47" customFormat="1" ht="12" x14ac:dyDescent="0.25">
      <c r="A228" s="51">
        <f t="shared" si="125"/>
        <v>214</v>
      </c>
      <c r="B228" s="44">
        <f t="shared" si="126"/>
        <v>10551358.772342794</v>
      </c>
      <c r="C228" s="44">
        <f t="shared" si="102"/>
        <v>196208.60093410013</v>
      </c>
      <c r="D228" s="44">
        <f t="shared" si="103"/>
        <v>36929.755703199779</v>
      </c>
      <c r="E228" s="52">
        <f t="shared" si="100"/>
        <v>0.15</v>
      </c>
      <c r="F228" s="52">
        <f t="shared" si="104"/>
        <v>1.3451947011868914E-2</v>
      </c>
      <c r="G228" s="44">
        <f t="shared" si="127"/>
        <v>91942.060132713013</v>
      </c>
      <c r="H228" s="44">
        <f t="shared" si="105"/>
        <v>55012.304429513235</v>
      </c>
      <c r="I228" s="44">
        <f t="shared" si="106"/>
        <v>10496346.467913281</v>
      </c>
      <c r="J228" s="44">
        <f t="shared" si="107"/>
        <v>141196.29650458691</v>
      </c>
      <c r="K228" s="44">
        <f t="shared" si="108"/>
        <v>6154.9592838666294</v>
      </c>
      <c r="L228" s="44">
        <f t="shared" si="109"/>
        <v>226983.39735343331</v>
      </c>
      <c r="M228" s="44">
        <f t="shared" si="110"/>
        <v>10355150.171408694</v>
      </c>
      <c r="N228" s="53">
        <f t="shared" si="128"/>
        <v>0</v>
      </c>
      <c r="O228" s="41">
        <f t="shared" si="111"/>
        <v>0</v>
      </c>
      <c r="P228" s="41">
        <f t="shared" si="112"/>
        <v>0</v>
      </c>
      <c r="Q228" s="41">
        <f t="shared" si="113"/>
        <v>0</v>
      </c>
      <c r="R228" s="54">
        <f t="shared" si="114"/>
        <v>0</v>
      </c>
      <c r="S228" s="45">
        <f t="shared" si="130"/>
        <v>0</v>
      </c>
      <c r="T228" s="44">
        <f t="shared" si="115"/>
        <v>0</v>
      </c>
      <c r="U228" s="41">
        <f t="shared" si="101"/>
        <v>0</v>
      </c>
      <c r="V228" s="44">
        <f t="shared" si="116"/>
        <v>0</v>
      </c>
      <c r="W228" s="44">
        <f t="shared" si="129"/>
        <v>0</v>
      </c>
      <c r="X228" s="45">
        <f t="shared" si="131"/>
        <v>10551358.772342838</v>
      </c>
      <c r="Y228" s="44">
        <f t="shared" si="132"/>
        <v>196208.60093410013</v>
      </c>
      <c r="Z228" s="44">
        <f t="shared" si="117"/>
        <v>30774.796419333285</v>
      </c>
      <c r="AA228" s="46">
        <f t="shared" si="118"/>
        <v>226983.39735343342</v>
      </c>
      <c r="AC228" s="55">
        <f t="shared" si="119"/>
        <v>196208.60093410013</v>
      </c>
      <c r="AD228" s="56">
        <f t="shared" si="120"/>
        <v>196208.60093410013</v>
      </c>
      <c r="AE228" s="57" t="str">
        <f t="shared" si="121"/>
        <v>yes</v>
      </c>
      <c r="AF228" s="55">
        <f t="shared" si="122"/>
        <v>30774.79641933315</v>
      </c>
      <c r="AG228" s="56">
        <f t="shared" si="123"/>
        <v>30774.796419333285</v>
      </c>
      <c r="AH228" s="57" t="str">
        <f t="shared" si="124"/>
        <v>yes</v>
      </c>
      <c r="AL228" s="15"/>
      <c r="AQ228" s="15"/>
    </row>
    <row r="229" spans="1:43" s="47" customFormat="1" ht="12" x14ac:dyDescent="0.25">
      <c r="A229" s="51">
        <f t="shared" si="125"/>
        <v>215</v>
      </c>
      <c r="B229" s="44">
        <f t="shared" si="126"/>
        <v>10355150.171408694</v>
      </c>
      <c r="C229" s="44">
        <f t="shared" si="102"/>
        <v>193026.54312061518</v>
      </c>
      <c r="D229" s="44">
        <f t="shared" si="103"/>
        <v>36243.025599930428</v>
      </c>
      <c r="E229" s="52">
        <f t="shared" si="100"/>
        <v>0.15</v>
      </c>
      <c r="F229" s="52">
        <f t="shared" si="104"/>
        <v>1.3451947011868914E-2</v>
      </c>
      <c r="G229" s="44">
        <f t="shared" si="127"/>
        <v>90705.260411645708</v>
      </c>
      <c r="H229" s="44">
        <f t="shared" si="105"/>
        <v>54462.23481171528</v>
      </c>
      <c r="I229" s="44">
        <f t="shared" si="106"/>
        <v>10300687.936596978</v>
      </c>
      <c r="J229" s="44">
        <f t="shared" si="107"/>
        <v>138564.3083088999</v>
      </c>
      <c r="K229" s="44">
        <f t="shared" si="108"/>
        <v>6040.5042666550717</v>
      </c>
      <c r="L229" s="44">
        <f t="shared" si="109"/>
        <v>223229.06445389055</v>
      </c>
      <c r="M229" s="44">
        <f t="shared" si="110"/>
        <v>10162123.628288079</v>
      </c>
      <c r="N229" s="53">
        <f t="shared" si="128"/>
        <v>0</v>
      </c>
      <c r="O229" s="41">
        <f t="shared" si="111"/>
        <v>0</v>
      </c>
      <c r="P229" s="41">
        <f t="shared" si="112"/>
        <v>0</v>
      </c>
      <c r="Q229" s="41">
        <f t="shared" si="113"/>
        <v>0</v>
      </c>
      <c r="R229" s="54">
        <f t="shared" si="114"/>
        <v>0</v>
      </c>
      <c r="S229" s="45">
        <f t="shared" si="130"/>
        <v>0</v>
      </c>
      <c r="T229" s="44">
        <f t="shared" si="115"/>
        <v>0</v>
      </c>
      <c r="U229" s="41">
        <f t="shared" si="101"/>
        <v>0</v>
      </c>
      <c r="V229" s="44">
        <f t="shared" si="116"/>
        <v>0</v>
      </c>
      <c r="W229" s="44">
        <f t="shared" si="129"/>
        <v>0</v>
      </c>
      <c r="X229" s="45">
        <f t="shared" si="131"/>
        <v>10355150.171408739</v>
      </c>
      <c r="Y229" s="44">
        <f t="shared" si="132"/>
        <v>193026.54312061518</v>
      </c>
      <c r="Z229" s="44">
        <f t="shared" si="117"/>
        <v>30202.521333275494</v>
      </c>
      <c r="AA229" s="46">
        <f t="shared" si="118"/>
        <v>223229.06445389066</v>
      </c>
      <c r="AC229" s="55">
        <f t="shared" si="119"/>
        <v>193026.54312061518</v>
      </c>
      <c r="AD229" s="56">
        <f t="shared" si="120"/>
        <v>193026.54312061518</v>
      </c>
      <c r="AE229" s="57" t="str">
        <f t="shared" si="121"/>
        <v>yes</v>
      </c>
      <c r="AF229" s="55">
        <f t="shared" si="122"/>
        <v>30202.521333275356</v>
      </c>
      <c r="AG229" s="56">
        <f t="shared" si="123"/>
        <v>30202.521333275494</v>
      </c>
      <c r="AH229" s="57" t="str">
        <f t="shared" si="124"/>
        <v>yes</v>
      </c>
      <c r="AL229" s="15"/>
      <c r="AQ229" s="15"/>
    </row>
    <row r="230" spans="1:43" s="47" customFormat="1" ht="12" x14ac:dyDescent="0.25">
      <c r="A230" s="51">
        <f t="shared" si="125"/>
        <v>216</v>
      </c>
      <c r="B230" s="44">
        <f t="shared" si="126"/>
        <v>10162123.628288079</v>
      </c>
      <c r="C230" s="44">
        <f t="shared" si="102"/>
        <v>189892.71635430353</v>
      </c>
      <c r="D230" s="44">
        <f t="shared" si="103"/>
        <v>35567.432699008277</v>
      </c>
      <c r="E230" s="52">
        <f t="shared" si="100"/>
        <v>0.15</v>
      </c>
      <c r="F230" s="52">
        <f t="shared" si="104"/>
        <v>1.3451947011868914E-2</v>
      </c>
      <c r="G230" s="44">
        <f t="shared" si="127"/>
        <v>89485.098054890463</v>
      </c>
      <c r="H230" s="44">
        <f t="shared" si="105"/>
        <v>53917.665355882185</v>
      </c>
      <c r="I230" s="44">
        <f t="shared" si="106"/>
        <v>10108205.962932197</v>
      </c>
      <c r="J230" s="44">
        <f t="shared" si="107"/>
        <v>135975.05099842133</v>
      </c>
      <c r="K230" s="44">
        <f t="shared" si="108"/>
        <v>5927.9054498347132</v>
      </c>
      <c r="L230" s="44">
        <f t="shared" si="109"/>
        <v>219532.24360347708</v>
      </c>
      <c r="M230" s="44">
        <f t="shared" si="110"/>
        <v>9972230.911933776</v>
      </c>
      <c r="N230" s="53">
        <f t="shared" si="128"/>
        <v>0</v>
      </c>
      <c r="O230" s="41">
        <f t="shared" si="111"/>
        <v>0</v>
      </c>
      <c r="P230" s="41">
        <f t="shared" si="112"/>
        <v>0</v>
      </c>
      <c r="Q230" s="41">
        <f t="shared" si="113"/>
        <v>0</v>
      </c>
      <c r="R230" s="54">
        <f t="shared" si="114"/>
        <v>0</v>
      </c>
      <c r="S230" s="45">
        <f t="shared" si="130"/>
        <v>0</v>
      </c>
      <c r="T230" s="44">
        <f t="shared" si="115"/>
        <v>0</v>
      </c>
      <c r="U230" s="41">
        <f t="shared" si="101"/>
        <v>0</v>
      </c>
      <c r="V230" s="44">
        <f t="shared" si="116"/>
        <v>0</v>
      </c>
      <c r="W230" s="44">
        <f t="shared" si="129"/>
        <v>0</v>
      </c>
      <c r="X230" s="45">
        <f t="shared" si="131"/>
        <v>10162123.628288124</v>
      </c>
      <c r="Y230" s="44">
        <f t="shared" si="132"/>
        <v>189892.71635430353</v>
      </c>
      <c r="Z230" s="44">
        <f t="shared" si="117"/>
        <v>29639.527249173698</v>
      </c>
      <c r="AA230" s="46">
        <f t="shared" si="118"/>
        <v>219532.24360347723</v>
      </c>
      <c r="AC230" s="55">
        <f t="shared" si="119"/>
        <v>189892.71635430353</v>
      </c>
      <c r="AD230" s="56">
        <f t="shared" si="120"/>
        <v>189892.71635430353</v>
      </c>
      <c r="AE230" s="57" t="str">
        <f t="shared" si="121"/>
        <v>yes</v>
      </c>
      <c r="AF230" s="55">
        <f t="shared" si="122"/>
        <v>29639.527249173563</v>
      </c>
      <c r="AG230" s="56">
        <f t="shared" si="123"/>
        <v>29639.527249173698</v>
      </c>
      <c r="AH230" s="57" t="str">
        <f t="shared" si="124"/>
        <v>yes</v>
      </c>
      <c r="AL230" s="15"/>
      <c r="AQ230" s="15"/>
    </row>
    <row r="231" spans="1:43" s="47" customFormat="1" ht="12" x14ac:dyDescent="0.25">
      <c r="A231" s="51">
        <f t="shared" si="125"/>
        <v>217</v>
      </c>
      <c r="B231" s="44">
        <f t="shared" si="126"/>
        <v>9972230.911933776</v>
      </c>
      <c r="C231" s="44">
        <f t="shared" si="102"/>
        <v>186806.41757720322</v>
      </c>
      <c r="D231" s="44">
        <f t="shared" si="103"/>
        <v>34902.808191768221</v>
      </c>
      <c r="E231" s="52">
        <f t="shared" si="100"/>
        <v>0.15</v>
      </c>
      <c r="F231" s="52">
        <f t="shared" si="104"/>
        <v>1.3451947011868914E-2</v>
      </c>
      <c r="G231" s="44">
        <f t="shared" si="127"/>
        <v>88281.349257504189</v>
      </c>
      <c r="H231" s="44">
        <f t="shared" si="105"/>
        <v>53378.541065735968</v>
      </c>
      <c r="I231" s="44">
        <f t="shared" si="106"/>
        <v>9918852.3708680402</v>
      </c>
      <c r="J231" s="44">
        <f t="shared" si="107"/>
        <v>133427.87651146724</v>
      </c>
      <c r="K231" s="44">
        <f t="shared" si="108"/>
        <v>5817.1346986280359</v>
      </c>
      <c r="L231" s="44">
        <f t="shared" si="109"/>
        <v>215892.09107034339</v>
      </c>
      <c r="M231" s="44">
        <f t="shared" si="110"/>
        <v>9785424.4943565726</v>
      </c>
      <c r="N231" s="53">
        <f t="shared" si="128"/>
        <v>0</v>
      </c>
      <c r="O231" s="41">
        <f t="shared" si="111"/>
        <v>0</v>
      </c>
      <c r="P231" s="41">
        <f t="shared" si="112"/>
        <v>0</v>
      </c>
      <c r="Q231" s="41">
        <f t="shared" si="113"/>
        <v>0</v>
      </c>
      <c r="R231" s="54">
        <f t="shared" si="114"/>
        <v>0</v>
      </c>
      <c r="S231" s="45">
        <f t="shared" si="130"/>
        <v>0</v>
      </c>
      <c r="T231" s="44">
        <f t="shared" si="115"/>
        <v>0</v>
      </c>
      <c r="U231" s="41">
        <f t="shared" si="101"/>
        <v>0</v>
      </c>
      <c r="V231" s="44">
        <f t="shared" si="116"/>
        <v>0</v>
      </c>
      <c r="W231" s="44">
        <f t="shared" si="129"/>
        <v>0</v>
      </c>
      <c r="X231" s="45">
        <f t="shared" si="131"/>
        <v>9972230.9119338207</v>
      </c>
      <c r="Y231" s="44">
        <f t="shared" si="132"/>
        <v>186806.41757720322</v>
      </c>
      <c r="Z231" s="44">
        <f t="shared" si="117"/>
        <v>29085.673493140315</v>
      </c>
      <c r="AA231" s="46">
        <f t="shared" si="118"/>
        <v>215892.09107034354</v>
      </c>
      <c r="AC231" s="55">
        <f t="shared" si="119"/>
        <v>186806.41757720322</v>
      </c>
      <c r="AD231" s="56">
        <f t="shared" si="120"/>
        <v>186806.41757720322</v>
      </c>
      <c r="AE231" s="57" t="str">
        <f t="shared" si="121"/>
        <v>yes</v>
      </c>
      <c r="AF231" s="55">
        <f t="shared" si="122"/>
        <v>29085.673493140184</v>
      </c>
      <c r="AG231" s="56">
        <f t="shared" si="123"/>
        <v>29085.673493140315</v>
      </c>
      <c r="AH231" s="57" t="str">
        <f t="shared" si="124"/>
        <v>yes</v>
      </c>
      <c r="AL231" s="15"/>
      <c r="AQ231" s="15"/>
    </row>
    <row r="232" spans="1:43" s="47" customFormat="1" ht="12" x14ac:dyDescent="0.25">
      <c r="A232" s="51">
        <f t="shared" si="125"/>
        <v>218</v>
      </c>
      <c r="B232" s="44">
        <f t="shared" si="126"/>
        <v>9785424.4943565726</v>
      </c>
      <c r="C232" s="44">
        <f t="shared" si="102"/>
        <v>183766.9537313628</v>
      </c>
      <c r="D232" s="44">
        <f t="shared" si="103"/>
        <v>34248.985730248009</v>
      </c>
      <c r="E232" s="52">
        <f t="shared" si="100"/>
        <v>0.15</v>
      </c>
      <c r="F232" s="52">
        <f t="shared" si="104"/>
        <v>1.3451947011868914E-2</v>
      </c>
      <c r="G232" s="44">
        <f t="shared" si="127"/>
        <v>87093.793225155954</v>
      </c>
      <c r="H232" s="44">
        <f t="shared" si="105"/>
        <v>52844.807494907946</v>
      </c>
      <c r="I232" s="44">
        <f t="shared" si="106"/>
        <v>9732579.6868616641</v>
      </c>
      <c r="J232" s="44">
        <f t="shared" si="107"/>
        <v>130922.14623645485</v>
      </c>
      <c r="K232" s="44">
        <f t="shared" si="108"/>
        <v>5708.1642883746672</v>
      </c>
      <c r="L232" s="44">
        <f t="shared" si="109"/>
        <v>212307.77517323615</v>
      </c>
      <c r="M232" s="44">
        <f t="shared" si="110"/>
        <v>9601657.540625209</v>
      </c>
      <c r="N232" s="53">
        <f t="shared" si="128"/>
        <v>0</v>
      </c>
      <c r="O232" s="41">
        <f t="shared" si="111"/>
        <v>0</v>
      </c>
      <c r="P232" s="41">
        <f t="shared" si="112"/>
        <v>0</v>
      </c>
      <c r="Q232" s="41">
        <f t="shared" si="113"/>
        <v>0</v>
      </c>
      <c r="R232" s="54">
        <f t="shared" si="114"/>
        <v>0</v>
      </c>
      <c r="S232" s="45">
        <f t="shared" si="130"/>
        <v>0</v>
      </c>
      <c r="T232" s="44">
        <f t="shared" si="115"/>
        <v>0</v>
      </c>
      <c r="U232" s="41">
        <f t="shared" si="101"/>
        <v>0</v>
      </c>
      <c r="V232" s="44">
        <f t="shared" si="116"/>
        <v>0</v>
      </c>
      <c r="W232" s="44">
        <f t="shared" si="129"/>
        <v>0</v>
      </c>
      <c r="X232" s="45">
        <f t="shared" si="131"/>
        <v>9785424.4943566173</v>
      </c>
      <c r="Y232" s="44">
        <f t="shared" si="132"/>
        <v>183766.9537313628</v>
      </c>
      <c r="Z232" s="44">
        <f t="shared" si="117"/>
        <v>28540.821441873471</v>
      </c>
      <c r="AA232" s="46">
        <f t="shared" si="118"/>
        <v>212307.77517323627</v>
      </c>
      <c r="AC232" s="55">
        <f t="shared" si="119"/>
        <v>183766.9537313628</v>
      </c>
      <c r="AD232" s="56">
        <f t="shared" si="120"/>
        <v>183766.9537313628</v>
      </c>
      <c r="AE232" s="57" t="str">
        <f t="shared" si="121"/>
        <v>yes</v>
      </c>
      <c r="AF232" s="55">
        <f t="shared" si="122"/>
        <v>28540.821441873341</v>
      </c>
      <c r="AG232" s="56">
        <f t="shared" si="123"/>
        <v>28540.821441873471</v>
      </c>
      <c r="AH232" s="57" t="str">
        <f t="shared" si="124"/>
        <v>yes</v>
      </c>
      <c r="AL232" s="15"/>
      <c r="AQ232" s="15"/>
    </row>
    <row r="233" spans="1:43" s="47" customFormat="1" ht="12" x14ac:dyDescent="0.25">
      <c r="A233" s="51">
        <f t="shared" si="125"/>
        <v>219</v>
      </c>
      <c r="B233" s="44">
        <f t="shared" si="126"/>
        <v>9601657.540625209</v>
      </c>
      <c r="C233" s="44">
        <f t="shared" si="102"/>
        <v>180773.64161889712</v>
      </c>
      <c r="D233" s="44">
        <f t="shared" si="103"/>
        <v>33605.80139218823</v>
      </c>
      <c r="E233" s="52">
        <f t="shared" si="100"/>
        <v>0.15</v>
      </c>
      <c r="F233" s="52">
        <f t="shared" si="104"/>
        <v>1.3451947011868914E-2</v>
      </c>
      <c r="G233" s="44">
        <f t="shared" si="127"/>
        <v>85922.212133628476</v>
      </c>
      <c r="H233" s="44">
        <f t="shared" si="105"/>
        <v>52316.410741440246</v>
      </c>
      <c r="I233" s="44">
        <f t="shared" si="106"/>
        <v>9549341.129883768</v>
      </c>
      <c r="J233" s="44">
        <f t="shared" si="107"/>
        <v>128457.23087745688</v>
      </c>
      <c r="K233" s="44">
        <f t="shared" si="108"/>
        <v>5600.9668986980387</v>
      </c>
      <c r="L233" s="44">
        <f t="shared" si="109"/>
        <v>208778.47611238732</v>
      </c>
      <c r="M233" s="44">
        <f t="shared" si="110"/>
        <v>9420883.8990063109</v>
      </c>
      <c r="N233" s="53">
        <f t="shared" si="128"/>
        <v>0</v>
      </c>
      <c r="O233" s="41">
        <f t="shared" si="111"/>
        <v>0</v>
      </c>
      <c r="P233" s="41">
        <f t="shared" si="112"/>
        <v>0</v>
      </c>
      <c r="Q233" s="41">
        <f t="shared" si="113"/>
        <v>0</v>
      </c>
      <c r="R233" s="54">
        <f t="shared" si="114"/>
        <v>0</v>
      </c>
      <c r="S233" s="45">
        <f t="shared" si="130"/>
        <v>0</v>
      </c>
      <c r="T233" s="44">
        <f t="shared" si="115"/>
        <v>0</v>
      </c>
      <c r="U233" s="41">
        <f t="shared" si="101"/>
        <v>0</v>
      </c>
      <c r="V233" s="44">
        <f t="shared" si="116"/>
        <v>0</v>
      </c>
      <c r="W233" s="44">
        <f t="shared" si="129"/>
        <v>0</v>
      </c>
      <c r="X233" s="45">
        <f t="shared" si="131"/>
        <v>9601657.5406252537</v>
      </c>
      <c r="Y233" s="44">
        <f t="shared" si="132"/>
        <v>180773.64161889712</v>
      </c>
      <c r="Z233" s="44">
        <f t="shared" si="117"/>
        <v>28004.834493490325</v>
      </c>
      <c r="AA233" s="46">
        <f t="shared" si="118"/>
        <v>208778.47611238743</v>
      </c>
      <c r="AC233" s="55">
        <f t="shared" si="119"/>
        <v>180773.64161889712</v>
      </c>
      <c r="AD233" s="56">
        <f t="shared" si="120"/>
        <v>180773.64161889712</v>
      </c>
      <c r="AE233" s="57" t="str">
        <f t="shared" si="121"/>
        <v>yes</v>
      </c>
      <c r="AF233" s="55">
        <f t="shared" si="122"/>
        <v>28004.834493490191</v>
      </c>
      <c r="AG233" s="56">
        <f t="shared" si="123"/>
        <v>28004.834493490325</v>
      </c>
      <c r="AH233" s="57" t="str">
        <f t="shared" si="124"/>
        <v>yes</v>
      </c>
      <c r="AL233" s="15"/>
      <c r="AQ233" s="15"/>
    </row>
    <row r="234" spans="1:43" s="47" customFormat="1" ht="12" x14ac:dyDescent="0.25">
      <c r="A234" s="51">
        <f t="shared" si="125"/>
        <v>220</v>
      </c>
      <c r="B234" s="44">
        <f t="shared" si="126"/>
        <v>9420883.8990063109</v>
      </c>
      <c r="C234" s="44">
        <f t="shared" si="102"/>
        <v>177825.8077639798</v>
      </c>
      <c r="D234" s="44">
        <f t="shared" si="103"/>
        <v>32973.093646522095</v>
      </c>
      <c r="E234" s="52">
        <f t="shared" si="100"/>
        <v>0.15</v>
      </c>
      <c r="F234" s="52">
        <f t="shared" si="104"/>
        <v>1.3451947011868914E-2</v>
      </c>
      <c r="G234" s="44">
        <f t="shared" si="127"/>
        <v>84766.391088864344</v>
      </c>
      <c r="H234" s="44">
        <f t="shared" si="105"/>
        <v>51793.297442342249</v>
      </c>
      <c r="I234" s="44">
        <f t="shared" si="106"/>
        <v>9369090.6015639678</v>
      </c>
      <c r="J234" s="44">
        <f t="shared" si="107"/>
        <v>126032.51032163754</v>
      </c>
      <c r="K234" s="44">
        <f t="shared" si="108"/>
        <v>5495.5156077536813</v>
      </c>
      <c r="L234" s="44">
        <f t="shared" si="109"/>
        <v>205303.38580274821</v>
      </c>
      <c r="M234" s="44">
        <f t="shared" si="110"/>
        <v>9243058.0912423301</v>
      </c>
      <c r="N234" s="53">
        <f t="shared" si="128"/>
        <v>0</v>
      </c>
      <c r="O234" s="41">
        <f t="shared" si="111"/>
        <v>0</v>
      </c>
      <c r="P234" s="41">
        <f t="shared" si="112"/>
        <v>0</v>
      </c>
      <c r="Q234" s="41">
        <f t="shared" si="113"/>
        <v>0</v>
      </c>
      <c r="R234" s="54">
        <f t="shared" si="114"/>
        <v>0</v>
      </c>
      <c r="S234" s="45">
        <f t="shared" si="130"/>
        <v>0</v>
      </c>
      <c r="T234" s="44">
        <f t="shared" si="115"/>
        <v>0</v>
      </c>
      <c r="U234" s="41">
        <f t="shared" si="101"/>
        <v>0</v>
      </c>
      <c r="V234" s="44">
        <f t="shared" si="116"/>
        <v>0</v>
      </c>
      <c r="W234" s="44">
        <f t="shared" si="129"/>
        <v>0</v>
      </c>
      <c r="X234" s="45">
        <f t="shared" si="131"/>
        <v>9420883.8990063574</v>
      </c>
      <c r="Y234" s="44">
        <f t="shared" si="132"/>
        <v>177825.8077639798</v>
      </c>
      <c r="Z234" s="44">
        <f t="shared" si="117"/>
        <v>27477.578038768548</v>
      </c>
      <c r="AA234" s="46">
        <f t="shared" si="118"/>
        <v>205303.38580274835</v>
      </c>
      <c r="AC234" s="55">
        <f t="shared" si="119"/>
        <v>177825.8077639798</v>
      </c>
      <c r="AD234" s="56">
        <f t="shared" si="120"/>
        <v>177825.8077639798</v>
      </c>
      <c r="AE234" s="57" t="str">
        <f t="shared" si="121"/>
        <v>yes</v>
      </c>
      <c r="AF234" s="55">
        <f t="shared" si="122"/>
        <v>27477.578038768414</v>
      </c>
      <c r="AG234" s="56">
        <f t="shared" si="123"/>
        <v>27477.578038768548</v>
      </c>
      <c r="AH234" s="57" t="str">
        <f t="shared" si="124"/>
        <v>yes</v>
      </c>
      <c r="AL234" s="15"/>
      <c r="AQ234" s="15"/>
    </row>
    <row r="235" spans="1:43" s="47" customFormat="1" ht="12" x14ac:dyDescent="0.25">
      <c r="A235" s="51">
        <f t="shared" si="125"/>
        <v>221</v>
      </c>
      <c r="B235" s="44">
        <f t="shared" si="126"/>
        <v>9243058.0912423301</v>
      </c>
      <c r="C235" s="44">
        <f t="shared" si="102"/>
        <v>174922.788276746</v>
      </c>
      <c r="D235" s="44">
        <f t="shared" si="103"/>
        <v>32350.703319348158</v>
      </c>
      <c r="E235" s="52">
        <f t="shared" si="100"/>
        <v>0.15</v>
      </c>
      <c r="F235" s="52">
        <f t="shared" si="104"/>
        <v>1.3451947011868914E-2</v>
      </c>
      <c r="G235" s="44">
        <f t="shared" si="127"/>
        <v>83626.118087549577</v>
      </c>
      <c r="H235" s="44">
        <f t="shared" si="105"/>
        <v>51275.414768201415</v>
      </c>
      <c r="I235" s="44">
        <f t="shared" si="106"/>
        <v>9191782.6764741279</v>
      </c>
      <c r="J235" s="44">
        <f t="shared" si="107"/>
        <v>123647.3735085446</v>
      </c>
      <c r="K235" s="44">
        <f t="shared" si="108"/>
        <v>5391.7838865580261</v>
      </c>
      <c r="L235" s="44">
        <f t="shared" si="109"/>
        <v>201881.70770953613</v>
      </c>
      <c r="M235" s="44">
        <f t="shared" si="110"/>
        <v>9068135.3029655833</v>
      </c>
      <c r="N235" s="53">
        <f t="shared" si="128"/>
        <v>0</v>
      </c>
      <c r="O235" s="41">
        <f t="shared" si="111"/>
        <v>0</v>
      </c>
      <c r="P235" s="41">
        <f t="shared" si="112"/>
        <v>0</v>
      </c>
      <c r="Q235" s="41">
        <f t="shared" si="113"/>
        <v>0</v>
      </c>
      <c r="R235" s="54">
        <f t="shared" si="114"/>
        <v>0</v>
      </c>
      <c r="S235" s="45">
        <f t="shared" si="130"/>
        <v>0</v>
      </c>
      <c r="T235" s="44">
        <f t="shared" si="115"/>
        <v>0</v>
      </c>
      <c r="U235" s="41">
        <f t="shared" si="101"/>
        <v>0</v>
      </c>
      <c r="V235" s="44">
        <f t="shared" si="116"/>
        <v>0</v>
      </c>
      <c r="W235" s="44">
        <f t="shared" si="129"/>
        <v>0</v>
      </c>
      <c r="X235" s="45">
        <f t="shared" si="131"/>
        <v>9243058.0912423767</v>
      </c>
      <c r="Y235" s="44">
        <f t="shared" si="132"/>
        <v>174922.788276746</v>
      </c>
      <c r="Z235" s="44">
        <f t="shared" si="117"/>
        <v>26958.919432790266</v>
      </c>
      <c r="AA235" s="46">
        <f t="shared" si="118"/>
        <v>201881.70770953625</v>
      </c>
      <c r="AC235" s="55">
        <f t="shared" si="119"/>
        <v>174922.788276746</v>
      </c>
      <c r="AD235" s="56">
        <f t="shared" si="120"/>
        <v>174922.788276746</v>
      </c>
      <c r="AE235" s="57" t="str">
        <f t="shared" si="121"/>
        <v>yes</v>
      </c>
      <c r="AF235" s="55">
        <f t="shared" si="122"/>
        <v>26958.919432790131</v>
      </c>
      <c r="AG235" s="56">
        <f t="shared" si="123"/>
        <v>26958.919432790266</v>
      </c>
      <c r="AH235" s="57" t="str">
        <f t="shared" si="124"/>
        <v>yes</v>
      </c>
      <c r="AL235" s="15"/>
      <c r="AQ235" s="15"/>
    </row>
    <row r="236" spans="1:43" s="47" customFormat="1" ht="12" x14ac:dyDescent="0.25">
      <c r="A236" s="51">
        <f t="shared" si="125"/>
        <v>222</v>
      </c>
      <c r="B236" s="44">
        <f t="shared" si="126"/>
        <v>9068135.3029655833</v>
      </c>
      <c r="C236" s="44">
        <f t="shared" si="102"/>
        <v>172063.92871907918</v>
      </c>
      <c r="D236" s="44">
        <f t="shared" si="103"/>
        <v>31738.473560379542</v>
      </c>
      <c r="E236" s="52">
        <f t="shared" si="100"/>
        <v>0.15</v>
      </c>
      <c r="F236" s="52">
        <f t="shared" si="104"/>
        <v>1.3451947011868914E-2</v>
      </c>
      <c r="G236" s="44">
        <f t="shared" si="127"/>
        <v>82501.183978227549</v>
      </c>
      <c r="H236" s="44">
        <f t="shared" si="105"/>
        <v>50762.710417848008</v>
      </c>
      <c r="I236" s="44">
        <f t="shared" si="106"/>
        <v>9017372.5925477352</v>
      </c>
      <c r="J236" s="44">
        <f t="shared" si="107"/>
        <v>121301.21830123116</v>
      </c>
      <c r="K236" s="44">
        <f t="shared" si="108"/>
        <v>5289.7455933965903</v>
      </c>
      <c r="L236" s="44">
        <f t="shared" si="109"/>
        <v>198512.65668606211</v>
      </c>
      <c r="M236" s="44">
        <f t="shared" si="110"/>
        <v>8896071.3742465042</v>
      </c>
      <c r="N236" s="53">
        <f t="shared" si="128"/>
        <v>0</v>
      </c>
      <c r="O236" s="41">
        <f t="shared" si="111"/>
        <v>0</v>
      </c>
      <c r="P236" s="41">
        <f t="shared" si="112"/>
        <v>0</v>
      </c>
      <c r="Q236" s="41">
        <f t="shared" si="113"/>
        <v>0</v>
      </c>
      <c r="R236" s="54">
        <f t="shared" si="114"/>
        <v>0</v>
      </c>
      <c r="S236" s="45">
        <f t="shared" si="130"/>
        <v>0</v>
      </c>
      <c r="T236" s="44">
        <f t="shared" si="115"/>
        <v>0</v>
      </c>
      <c r="U236" s="41">
        <f t="shared" si="101"/>
        <v>0</v>
      </c>
      <c r="V236" s="44">
        <f t="shared" si="116"/>
        <v>0</v>
      </c>
      <c r="W236" s="44">
        <f t="shared" si="129"/>
        <v>0</v>
      </c>
      <c r="X236" s="45">
        <f t="shared" si="131"/>
        <v>9068135.3029656298</v>
      </c>
      <c r="Y236" s="44">
        <f t="shared" si="132"/>
        <v>172063.92871907918</v>
      </c>
      <c r="Z236" s="44">
        <f t="shared" si="117"/>
        <v>26448.72796698309</v>
      </c>
      <c r="AA236" s="46">
        <f t="shared" si="118"/>
        <v>198512.65668606228</v>
      </c>
      <c r="AC236" s="55">
        <f t="shared" si="119"/>
        <v>172063.92871907918</v>
      </c>
      <c r="AD236" s="56">
        <f t="shared" si="120"/>
        <v>172063.92871907918</v>
      </c>
      <c r="AE236" s="57" t="str">
        <f t="shared" si="121"/>
        <v>yes</v>
      </c>
      <c r="AF236" s="55">
        <f t="shared" si="122"/>
        <v>26448.727966982951</v>
      </c>
      <c r="AG236" s="56">
        <f t="shared" si="123"/>
        <v>26448.72796698309</v>
      </c>
      <c r="AH236" s="57" t="str">
        <f t="shared" si="124"/>
        <v>yes</v>
      </c>
      <c r="AL236" s="15"/>
      <c r="AQ236" s="15"/>
    </row>
    <row r="237" spans="1:43" s="47" customFormat="1" ht="12" x14ac:dyDescent="0.25">
      <c r="A237" s="51">
        <f t="shared" si="125"/>
        <v>223</v>
      </c>
      <c r="B237" s="44">
        <f t="shared" si="126"/>
        <v>8896071.3742465042</v>
      </c>
      <c r="C237" s="44">
        <f t="shared" si="102"/>
        <v>169248.58397225558</v>
      </c>
      <c r="D237" s="44">
        <f t="shared" si="103"/>
        <v>31136.249809862766</v>
      </c>
      <c r="E237" s="52">
        <f t="shared" ref="E237:E300" si="133">E236</f>
        <v>0.15</v>
      </c>
      <c r="F237" s="52">
        <f t="shared" si="104"/>
        <v>1.3451947011868914E-2</v>
      </c>
      <c r="G237" s="44">
        <f t="shared" si="127"/>
        <v>81391.382422936003</v>
      </c>
      <c r="H237" s="44">
        <f t="shared" si="105"/>
        <v>50255.132613073234</v>
      </c>
      <c r="I237" s="44">
        <f t="shared" si="106"/>
        <v>8845816.2416334301</v>
      </c>
      <c r="J237" s="44">
        <f t="shared" si="107"/>
        <v>118993.45135918233</v>
      </c>
      <c r="K237" s="44">
        <f t="shared" si="108"/>
        <v>5189.3749683104606</v>
      </c>
      <c r="L237" s="44">
        <f t="shared" si="109"/>
        <v>195195.45881380787</v>
      </c>
      <c r="M237" s="44">
        <f t="shared" si="110"/>
        <v>8726822.7902742475</v>
      </c>
      <c r="N237" s="53">
        <f t="shared" si="128"/>
        <v>0</v>
      </c>
      <c r="O237" s="41">
        <f t="shared" si="111"/>
        <v>0</v>
      </c>
      <c r="P237" s="41">
        <f t="shared" si="112"/>
        <v>0</v>
      </c>
      <c r="Q237" s="41">
        <f t="shared" si="113"/>
        <v>0</v>
      </c>
      <c r="R237" s="54">
        <f t="shared" si="114"/>
        <v>0</v>
      </c>
      <c r="S237" s="45">
        <f t="shared" si="130"/>
        <v>0</v>
      </c>
      <c r="T237" s="44">
        <f t="shared" si="115"/>
        <v>0</v>
      </c>
      <c r="U237" s="41">
        <f t="shared" si="101"/>
        <v>0</v>
      </c>
      <c r="V237" s="44">
        <f t="shared" si="116"/>
        <v>0</v>
      </c>
      <c r="W237" s="44">
        <f t="shared" si="129"/>
        <v>0</v>
      </c>
      <c r="X237" s="45">
        <f t="shared" si="131"/>
        <v>8896071.3742465507</v>
      </c>
      <c r="Y237" s="44">
        <f t="shared" si="132"/>
        <v>169248.58397225558</v>
      </c>
      <c r="Z237" s="44">
        <f t="shared" si="117"/>
        <v>25946.874841552442</v>
      </c>
      <c r="AA237" s="46">
        <f t="shared" si="118"/>
        <v>195195.45881380801</v>
      </c>
      <c r="AC237" s="55">
        <f t="shared" si="119"/>
        <v>169248.58397225558</v>
      </c>
      <c r="AD237" s="56">
        <f t="shared" si="120"/>
        <v>169248.58397225558</v>
      </c>
      <c r="AE237" s="57" t="str">
        <f t="shared" si="121"/>
        <v>yes</v>
      </c>
      <c r="AF237" s="55">
        <f t="shared" si="122"/>
        <v>25946.874841552304</v>
      </c>
      <c r="AG237" s="56">
        <f t="shared" si="123"/>
        <v>25946.874841552442</v>
      </c>
      <c r="AH237" s="57" t="str">
        <f t="shared" si="124"/>
        <v>yes</v>
      </c>
      <c r="AL237" s="15"/>
      <c r="AQ237" s="15"/>
    </row>
    <row r="238" spans="1:43" s="47" customFormat="1" ht="12" x14ac:dyDescent="0.25">
      <c r="A238" s="51">
        <f t="shared" si="125"/>
        <v>224</v>
      </c>
      <c r="B238" s="44">
        <f t="shared" si="126"/>
        <v>8726822.7902742475</v>
      </c>
      <c r="C238" s="44">
        <f t="shared" si="102"/>
        <v>166476.11810642172</v>
      </c>
      <c r="D238" s="44">
        <f t="shared" si="103"/>
        <v>30543.879765959868</v>
      </c>
      <c r="E238" s="52">
        <f t="shared" si="133"/>
        <v>0.15</v>
      </c>
      <c r="F238" s="52">
        <f t="shared" si="104"/>
        <v>1.3451947011868914E-2</v>
      </c>
      <c r="G238" s="44">
        <f t="shared" si="127"/>
        <v>80296.509859359896</v>
      </c>
      <c r="H238" s="44">
        <f t="shared" si="105"/>
        <v>49752.630093400032</v>
      </c>
      <c r="I238" s="44">
        <f t="shared" si="106"/>
        <v>8677070.1601808481</v>
      </c>
      <c r="J238" s="44">
        <f t="shared" si="107"/>
        <v>116723.48801302168</v>
      </c>
      <c r="K238" s="44">
        <f t="shared" si="108"/>
        <v>5090.6466276599776</v>
      </c>
      <c r="L238" s="44">
        <f t="shared" si="109"/>
        <v>191929.35124472162</v>
      </c>
      <c r="M238" s="44">
        <f t="shared" si="110"/>
        <v>8560346.6721678264</v>
      </c>
      <c r="N238" s="53">
        <f t="shared" si="128"/>
        <v>0</v>
      </c>
      <c r="O238" s="41">
        <f t="shared" si="111"/>
        <v>0</v>
      </c>
      <c r="P238" s="41">
        <f t="shared" si="112"/>
        <v>0</v>
      </c>
      <c r="Q238" s="41">
        <f t="shared" si="113"/>
        <v>0</v>
      </c>
      <c r="R238" s="54">
        <f t="shared" si="114"/>
        <v>0</v>
      </c>
      <c r="S238" s="45">
        <f t="shared" si="130"/>
        <v>0</v>
      </c>
      <c r="T238" s="44">
        <f t="shared" si="115"/>
        <v>0</v>
      </c>
      <c r="U238" s="41">
        <f t="shared" si="101"/>
        <v>0</v>
      </c>
      <c r="V238" s="44">
        <f t="shared" si="116"/>
        <v>0</v>
      </c>
      <c r="W238" s="44">
        <f t="shared" si="129"/>
        <v>0</v>
      </c>
      <c r="X238" s="45">
        <f t="shared" si="131"/>
        <v>8726822.790274296</v>
      </c>
      <c r="Y238" s="44">
        <f t="shared" si="132"/>
        <v>166476.11810642172</v>
      </c>
      <c r="Z238" s="44">
        <f t="shared" si="117"/>
        <v>25453.233138300031</v>
      </c>
      <c r="AA238" s="46">
        <f t="shared" si="118"/>
        <v>191929.35124472177</v>
      </c>
      <c r="AC238" s="55">
        <f t="shared" si="119"/>
        <v>166476.11810642172</v>
      </c>
      <c r="AD238" s="56">
        <f t="shared" si="120"/>
        <v>166476.11810642172</v>
      </c>
      <c r="AE238" s="57" t="str">
        <f t="shared" si="121"/>
        <v>yes</v>
      </c>
      <c r="AF238" s="55">
        <f t="shared" si="122"/>
        <v>25453.233138299889</v>
      </c>
      <c r="AG238" s="56">
        <f t="shared" si="123"/>
        <v>25453.233138300031</v>
      </c>
      <c r="AH238" s="57" t="str">
        <f t="shared" si="124"/>
        <v>yes</v>
      </c>
      <c r="AL238" s="15"/>
      <c r="AQ238" s="15"/>
    </row>
    <row r="239" spans="1:43" s="47" customFormat="1" ht="12" x14ac:dyDescent="0.25">
      <c r="A239" s="51">
        <f t="shared" si="125"/>
        <v>225</v>
      </c>
      <c r="B239" s="44">
        <f t="shared" si="126"/>
        <v>8560346.6721678264</v>
      </c>
      <c r="C239" s="44">
        <f t="shared" si="102"/>
        <v>163745.90425187891</v>
      </c>
      <c r="D239" s="44">
        <f t="shared" si="103"/>
        <v>29961.213352587394</v>
      </c>
      <c r="E239" s="52">
        <f t="shared" si="133"/>
        <v>0.15</v>
      </c>
      <c r="F239" s="52">
        <f t="shared" si="104"/>
        <v>1.3451947011868914E-2</v>
      </c>
      <c r="G239" s="44">
        <f t="shared" si="127"/>
        <v>79216.36546349377</v>
      </c>
      <c r="H239" s="44">
        <f t="shared" si="105"/>
        <v>49255.152110906376</v>
      </c>
      <c r="I239" s="44">
        <f t="shared" si="106"/>
        <v>8511091.5200569201</v>
      </c>
      <c r="J239" s="44">
        <f t="shared" si="107"/>
        <v>114490.75214097255</v>
      </c>
      <c r="K239" s="44">
        <f t="shared" si="108"/>
        <v>4993.5355587645654</v>
      </c>
      <c r="L239" s="44">
        <f t="shared" si="109"/>
        <v>188713.58204570177</v>
      </c>
      <c r="M239" s="44">
        <f t="shared" si="110"/>
        <v>8396600.7679159474</v>
      </c>
      <c r="N239" s="53">
        <f t="shared" si="128"/>
        <v>0</v>
      </c>
      <c r="O239" s="41">
        <f t="shared" si="111"/>
        <v>0</v>
      </c>
      <c r="P239" s="41">
        <f t="shared" si="112"/>
        <v>0</v>
      </c>
      <c r="Q239" s="41">
        <f t="shared" si="113"/>
        <v>0</v>
      </c>
      <c r="R239" s="54">
        <f t="shared" si="114"/>
        <v>0</v>
      </c>
      <c r="S239" s="45">
        <f t="shared" si="130"/>
        <v>0</v>
      </c>
      <c r="T239" s="44">
        <f t="shared" si="115"/>
        <v>0</v>
      </c>
      <c r="U239" s="41">
        <f t="shared" si="101"/>
        <v>0</v>
      </c>
      <c r="V239" s="44">
        <f t="shared" si="116"/>
        <v>0</v>
      </c>
      <c r="W239" s="44">
        <f t="shared" si="129"/>
        <v>0</v>
      </c>
      <c r="X239" s="45">
        <f t="shared" si="131"/>
        <v>8560346.6721678749</v>
      </c>
      <c r="Y239" s="44">
        <f t="shared" si="132"/>
        <v>163745.90425187891</v>
      </c>
      <c r="Z239" s="44">
        <f t="shared" si="117"/>
        <v>24967.677793822968</v>
      </c>
      <c r="AA239" s="46">
        <f t="shared" si="118"/>
        <v>188713.58204570189</v>
      </c>
      <c r="AC239" s="55">
        <f t="shared" si="119"/>
        <v>163745.90425187891</v>
      </c>
      <c r="AD239" s="56">
        <f t="shared" si="120"/>
        <v>163745.90425187891</v>
      </c>
      <c r="AE239" s="57" t="str">
        <f t="shared" si="121"/>
        <v>yes</v>
      </c>
      <c r="AF239" s="55">
        <f t="shared" si="122"/>
        <v>24967.67779382283</v>
      </c>
      <c r="AG239" s="56">
        <f t="shared" si="123"/>
        <v>24967.677793822968</v>
      </c>
      <c r="AH239" s="57" t="str">
        <f t="shared" si="124"/>
        <v>yes</v>
      </c>
      <c r="AL239" s="15"/>
      <c r="AQ239" s="15"/>
    </row>
    <row r="240" spans="1:43" s="47" customFormat="1" ht="12" x14ac:dyDescent="0.25">
      <c r="A240" s="51">
        <f t="shared" si="125"/>
        <v>226</v>
      </c>
      <c r="B240" s="44">
        <f t="shared" si="126"/>
        <v>8396600.7679159474</v>
      </c>
      <c r="C240" s="44">
        <f t="shared" si="102"/>
        <v>161057.32447215053</v>
      </c>
      <c r="D240" s="44">
        <f t="shared" si="103"/>
        <v>29388.102687705818</v>
      </c>
      <c r="E240" s="52">
        <f t="shared" si="133"/>
        <v>0.15</v>
      </c>
      <c r="F240" s="52">
        <f t="shared" si="104"/>
        <v>1.3451947011868914E-2</v>
      </c>
      <c r="G240" s="44">
        <f t="shared" si="127"/>
        <v>78150.751112806029</v>
      </c>
      <c r="H240" s="44">
        <f t="shared" si="105"/>
        <v>48762.648425100211</v>
      </c>
      <c r="I240" s="44">
        <f t="shared" si="106"/>
        <v>8347838.119490847</v>
      </c>
      <c r="J240" s="44">
        <f t="shared" si="107"/>
        <v>112294.67604705032</v>
      </c>
      <c r="K240" s="44">
        <f t="shared" si="108"/>
        <v>4898.0171146176363</v>
      </c>
      <c r="L240" s="44">
        <f t="shared" si="109"/>
        <v>185547.41004523874</v>
      </c>
      <c r="M240" s="44">
        <f t="shared" si="110"/>
        <v>8235543.4434437966</v>
      </c>
      <c r="N240" s="53">
        <f t="shared" si="128"/>
        <v>0</v>
      </c>
      <c r="O240" s="41">
        <f t="shared" si="111"/>
        <v>0</v>
      </c>
      <c r="P240" s="41">
        <f t="shared" si="112"/>
        <v>0</v>
      </c>
      <c r="Q240" s="41">
        <f t="shared" si="113"/>
        <v>0</v>
      </c>
      <c r="R240" s="54">
        <f t="shared" si="114"/>
        <v>0</v>
      </c>
      <c r="S240" s="45">
        <f t="shared" si="130"/>
        <v>0</v>
      </c>
      <c r="T240" s="44">
        <f t="shared" si="115"/>
        <v>0</v>
      </c>
      <c r="U240" s="41">
        <f t="shared" si="101"/>
        <v>0</v>
      </c>
      <c r="V240" s="44">
        <f t="shared" si="116"/>
        <v>0</v>
      </c>
      <c r="W240" s="44">
        <f t="shared" si="129"/>
        <v>0</v>
      </c>
      <c r="X240" s="45">
        <f t="shared" si="131"/>
        <v>8396600.7679159958</v>
      </c>
      <c r="Y240" s="44">
        <f t="shared" si="132"/>
        <v>161057.32447215053</v>
      </c>
      <c r="Z240" s="44">
        <f t="shared" si="117"/>
        <v>24490.085573088323</v>
      </c>
      <c r="AA240" s="46">
        <f t="shared" si="118"/>
        <v>185547.41004523885</v>
      </c>
      <c r="AC240" s="55">
        <f t="shared" si="119"/>
        <v>161057.32447215053</v>
      </c>
      <c r="AD240" s="56">
        <f t="shared" si="120"/>
        <v>161057.32447215053</v>
      </c>
      <c r="AE240" s="57" t="str">
        <f t="shared" si="121"/>
        <v>yes</v>
      </c>
      <c r="AF240" s="55">
        <f t="shared" si="122"/>
        <v>24490.085573088181</v>
      </c>
      <c r="AG240" s="56">
        <f t="shared" si="123"/>
        <v>24490.085573088323</v>
      </c>
      <c r="AH240" s="57" t="str">
        <f t="shared" si="124"/>
        <v>yes</v>
      </c>
      <c r="AL240" s="15"/>
      <c r="AQ240" s="15"/>
    </row>
    <row r="241" spans="1:43" s="47" customFormat="1" ht="12" x14ac:dyDescent="0.25">
      <c r="A241" s="51">
        <f t="shared" si="125"/>
        <v>227</v>
      </c>
      <c r="B241" s="44">
        <f t="shared" si="126"/>
        <v>8235543.4434437966</v>
      </c>
      <c r="C241" s="44">
        <f t="shared" si="102"/>
        <v>158409.76963880699</v>
      </c>
      <c r="D241" s="44">
        <f t="shared" si="103"/>
        <v>28824.40205205329</v>
      </c>
      <c r="E241" s="52">
        <f t="shared" si="133"/>
        <v>0.15</v>
      </c>
      <c r="F241" s="52">
        <f t="shared" si="104"/>
        <v>1.3451947011868914E-2</v>
      </c>
      <c r="G241" s="44">
        <f t="shared" si="127"/>
        <v>77099.471349898784</v>
      </c>
      <c r="H241" s="44">
        <f t="shared" si="105"/>
        <v>48275.06929784549</v>
      </c>
      <c r="I241" s="44">
        <f t="shared" si="106"/>
        <v>8187268.3741459511</v>
      </c>
      <c r="J241" s="44">
        <f t="shared" si="107"/>
        <v>110134.7003409615</v>
      </c>
      <c r="K241" s="44">
        <f t="shared" si="108"/>
        <v>4804.0670086755481</v>
      </c>
      <c r="L241" s="44">
        <f t="shared" si="109"/>
        <v>182430.10468218476</v>
      </c>
      <c r="M241" s="44">
        <f t="shared" si="110"/>
        <v>8077133.67380499</v>
      </c>
      <c r="N241" s="53">
        <f t="shared" si="128"/>
        <v>0</v>
      </c>
      <c r="O241" s="41">
        <f t="shared" si="111"/>
        <v>0</v>
      </c>
      <c r="P241" s="41">
        <f t="shared" si="112"/>
        <v>0</v>
      </c>
      <c r="Q241" s="41">
        <f t="shared" si="113"/>
        <v>0</v>
      </c>
      <c r="R241" s="54">
        <f t="shared" si="114"/>
        <v>0</v>
      </c>
      <c r="S241" s="45">
        <f t="shared" si="130"/>
        <v>0</v>
      </c>
      <c r="T241" s="44">
        <f t="shared" si="115"/>
        <v>0</v>
      </c>
      <c r="U241" s="41">
        <f t="shared" si="101"/>
        <v>0</v>
      </c>
      <c r="V241" s="44">
        <f t="shared" si="116"/>
        <v>0</v>
      </c>
      <c r="W241" s="44">
        <f t="shared" si="129"/>
        <v>0</v>
      </c>
      <c r="X241" s="45">
        <f t="shared" si="131"/>
        <v>8235543.443443845</v>
      </c>
      <c r="Y241" s="44">
        <f t="shared" si="132"/>
        <v>158409.76963880699</v>
      </c>
      <c r="Z241" s="44">
        <f t="shared" si="117"/>
        <v>24020.335043377883</v>
      </c>
      <c r="AA241" s="46">
        <f t="shared" si="118"/>
        <v>182430.10468218487</v>
      </c>
      <c r="AC241" s="55">
        <f t="shared" si="119"/>
        <v>158409.76963880699</v>
      </c>
      <c r="AD241" s="56">
        <f t="shared" si="120"/>
        <v>158409.76963880699</v>
      </c>
      <c r="AE241" s="57" t="str">
        <f t="shared" si="121"/>
        <v>yes</v>
      </c>
      <c r="AF241" s="55">
        <f t="shared" si="122"/>
        <v>24020.335043377741</v>
      </c>
      <c r="AG241" s="56">
        <f t="shared" si="123"/>
        <v>24020.335043377883</v>
      </c>
      <c r="AH241" s="57" t="str">
        <f t="shared" si="124"/>
        <v>yes</v>
      </c>
      <c r="AL241" s="15"/>
      <c r="AQ241" s="15"/>
    </row>
    <row r="242" spans="1:43" s="47" customFormat="1" ht="12" x14ac:dyDescent="0.25">
      <c r="A242" s="51">
        <f t="shared" si="125"/>
        <v>228</v>
      </c>
      <c r="B242" s="44">
        <f t="shared" si="126"/>
        <v>8077133.67380499</v>
      </c>
      <c r="C242" s="44">
        <f t="shared" si="102"/>
        <v>155802.63930802519</v>
      </c>
      <c r="D242" s="44">
        <f t="shared" si="103"/>
        <v>28269.967858317468</v>
      </c>
      <c r="E242" s="52">
        <f t="shared" si="133"/>
        <v>0.15</v>
      </c>
      <c r="F242" s="52">
        <f t="shared" si="104"/>
        <v>1.3451947011868914E-2</v>
      </c>
      <c r="G242" s="44">
        <f t="shared" si="127"/>
        <v>76062.333346656844</v>
      </c>
      <c r="H242" s="44">
        <f t="shared" si="105"/>
        <v>47792.365488339376</v>
      </c>
      <c r="I242" s="44">
        <f t="shared" si="106"/>
        <v>8029341.3083166508</v>
      </c>
      <c r="J242" s="44">
        <f t="shared" si="107"/>
        <v>108010.27381968581</v>
      </c>
      <c r="K242" s="44">
        <f t="shared" si="108"/>
        <v>4711.6613097195777</v>
      </c>
      <c r="L242" s="44">
        <f t="shared" si="109"/>
        <v>179360.94585662309</v>
      </c>
      <c r="M242" s="44">
        <f t="shared" si="110"/>
        <v>7921331.0344969649</v>
      </c>
      <c r="N242" s="53">
        <f t="shared" si="128"/>
        <v>0</v>
      </c>
      <c r="O242" s="41">
        <f t="shared" si="111"/>
        <v>0</v>
      </c>
      <c r="P242" s="41">
        <f t="shared" si="112"/>
        <v>0</v>
      </c>
      <c r="Q242" s="41">
        <f t="shared" si="113"/>
        <v>0</v>
      </c>
      <c r="R242" s="54">
        <f t="shared" si="114"/>
        <v>0</v>
      </c>
      <c r="S242" s="45">
        <f t="shared" si="130"/>
        <v>0</v>
      </c>
      <c r="T242" s="44">
        <f t="shared" si="115"/>
        <v>0</v>
      </c>
      <c r="U242" s="41">
        <f t="shared" si="101"/>
        <v>0</v>
      </c>
      <c r="V242" s="44">
        <f t="shared" si="116"/>
        <v>0</v>
      </c>
      <c r="W242" s="44">
        <f t="shared" si="129"/>
        <v>0</v>
      </c>
      <c r="X242" s="45">
        <f t="shared" si="131"/>
        <v>8077133.6738050384</v>
      </c>
      <c r="Y242" s="44">
        <f t="shared" si="132"/>
        <v>155802.63930802519</v>
      </c>
      <c r="Z242" s="44">
        <f t="shared" si="117"/>
        <v>23558.306548598033</v>
      </c>
      <c r="AA242" s="46">
        <f t="shared" si="118"/>
        <v>179360.94585662324</v>
      </c>
      <c r="AC242" s="55">
        <f t="shared" si="119"/>
        <v>155802.63930802519</v>
      </c>
      <c r="AD242" s="56">
        <f t="shared" si="120"/>
        <v>155802.63930802519</v>
      </c>
      <c r="AE242" s="57" t="str">
        <f t="shared" si="121"/>
        <v>yes</v>
      </c>
      <c r="AF242" s="55">
        <f t="shared" si="122"/>
        <v>23558.306548597891</v>
      </c>
      <c r="AG242" s="56">
        <f t="shared" si="123"/>
        <v>23558.306548598033</v>
      </c>
      <c r="AH242" s="57" t="str">
        <f t="shared" si="124"/>
        <v>yes</v>
      </c>
      <c r="AL242" s="15"/>
      <c r="AQ242" s="15"/>
    </row>
    <row r="243" spans="1:43" s="47" customFormat="1" ht="12" x14ac:dyDescent="0.25">
      <c r="A243" s="51">
        <f t="shared" si="125"/>
        <v>229</v>
      </c>
      <c r="B243" s="44">
        <f t="shared" si="126"/>
        <v>7921331.0344969649</v>
      </c>
      <c r="C243" s="44">
        <f t="shared" si="102"/>
        <v>153235.34159885743</v>
      </c>
      <c r="D243" s="44">
        <f t="shared" si="103"/>
        <v>27724.658620739381</v>
      </c>
      <c r="E243" s="52">
        <f t="shared" si="133"/>
        <v>0.15</v>
      </c>
      <c r="F243" s="52">
        <f t="shared" si="104"/>
        <v>1.3451947011868914E-2</v>
      </c>
      <c r="G243" s="44">
        <f t="shared" si="127"/>
        <v>75039.146868878524</v>
      </c>
      <c r="H243" s="44">
        <f t="shared" si="105"/>
        <v>47314.48824813914</v>
      </c>
      <c r="I243" s="44">
        <f t="shared" si="106"/>
        <v>7874016.5462488262</v>
      </c>
      <c r="J243" s="44">
        <f t="shared" si="107"/>
        <v>105920.85335071829</v>
      </c>
      <c r="K243" s="44">
        <f t="shared" si="108"/>
        <v>4620.7764367898963</v>
      </c>
      <c r="L243" s="44">
        <f t="shared" si="109"/>
        <v>176339.22378280692</v>
      </c>
      <c r="M243" s="44">
        <f t="shared" si="110"/>
        <v>7768095.6928981077</v>
      </c>
      <c r="N243" s="53">
        <f t="shared" si="128"/>
        <v>0</v>
      </c>
      <c r="O243" s="41">
        <f t="shared" si="111"/>
        <v>0</v>
      </c>
      <c r="P243" s="41">
        <f t="shared" si="112"/>
        <v>0</v>
      </c>
      <c r="Q243" s="41">
        <f t="shared" si="113"/>
        <v>0</v>
      </c>
      <c r="R243" s="54">
        <f t="shared" si="114"/>
        <v>0</v>
      </c>
      <c r="S243" s="45">
        <f t="shared" si="130"/>
        <v>0</v>
      </c>
      <c r="T243" s="44">
        <f t="shared" si="115"/>
        <v>0</v>
      </c>
      <c r="U243" s="41">
        <f t="shared" si="101"/>
        <v>0</v>
      </c>
      <c r="V243" s="44">
        <f t="shared" si="116"/>
        <v>0</v>
      </c>
      <c r="W243" s="44">
        <f t="shared" si="129"/>
        <v>0</v>
      </c>
      <c r="X243" s="45">
        <f t="shared" si="131"/>
        <v>7921331.0344970133</v>
      </c>
      <c r="Y243" s="44">
        <f t="shared" si="132"/>
        <v>153235.34159885743</v>
      </c>
      <c r="Z243" s="44">
        <f t="shared" si="117"/>
        <v>23103.882183949623</v>
      </c>
      <c r="AA243" s="46">
        <f t="shared" si="118"/>
        <v>176339.22378280706</v>
      </c>
      <c r="AC243" s="55">
        <f t="shared" si="119"/>
        <v>153235.34159885743</v>
      </c>
      <c r="AD243" s="56">
        <f t="shared" si="120"/>
        <v>153235.34159885743</v>
      </c>
      <c r="AE243" s="57" t="str">
        <f t="shared" si="121"/>
        <v>yes</v>
      </c>
      <c r="AF243" s="55">
        <f t="shared" si="122"/>
        <v>23103.882183949485</v>
      </c>
      <c r="AG243" s="56">
        <f t="shared" si="123"/>
        <v>23103.882183949623</v>
      </c>
      <c r="AH243" s="57" t="str">
        <f t="shared" si="124"/>
        <v>yes</v>
      </c>
      <c r="AL243" s="15"/>
      <c r="AQ243" s="15"/>
    </row>
    <row r="244" spans="1:43" s="47" customFormat="1" ht="12" x14ac:dyDescent="0.25">
      <c r="A244" s="51">
        <f t="shared" si="125"/>
        <v>230</v>
      </c>
      <c r="B244" s="44">
        <f t="shared" si="126"/>
        <v>7768095.6928981077</v>
      </c>
      <c r="C244" s="44">
        <f t="shared" si="102"/>
        <v>150707.29307318723</v>
      </c>
      <c r="D244" s="44">
        <f t="shared" si="103"/>
        <v>27188.334925143379</v>
      </c>
      <c r="E244" s="52">
        <f t="shared" si="133"/>
        <v>0.15</v>
      </c>
      <c r="F244" s="52">
        <f t="shared" si="104"/>
        <v>1.3451947011868914E-2</v>
      </c>
      <c r="G244" s="44">
        <f t="shared" si="127"/>
        <v>74029.724241382515</v>
      </c>
      <c r="H244" s="44">
        <f t="shared" si="105"/>
        <v>46841.389316239132</v>
      </c>
      <c r="I244" s="44">
        <f t="shared" si="106"/>
        <v>7721254.3035818683</v>
      </c>
      <c r="J244" s="44">
        <f t="shared" si="107"/>
        <v>103865.90375694812</v>
      </c>
      <c r="K244" s="44">
        <f t="shared" si="108"/>
        <v>4531.3891541905632</v>
      </c>
      <c r="L244" s="44">
        <f t="shared" si="109"/>
        <v>173364.23884414005</v>
      </c>
      <c r="M244" s="44">
        <f t="shared" si="110"/>
        <v>7617388.3998249201</v>
      </c>
      <c r="N244" s="53">
        <f t="shared" si="128"/>
        <v>0</v>
      </c>
      <c r="O244" s="41">
        <f t="shared" si="111"/>
        <v>0</v>
      </c>
      <c r="P244" s="41">
        <f t="shared" si="112"/>
        <v>0</v>
      </c>
      <c r="Q244" s="41">
        <f t="shared" si="113"/>
        <v>0</v>
      </c>
      <c r="R244" s="54">
        <f t="shared" si="114"/>
        <v>0</v>
      </c>
      <c r="S244" s="45">
        <f t="shared" si="130"/>
        <v>0</v>
      </c>
      <c r="T244" s="44">
        <f t="shared" si="115"/>
        <v>0</v>
      </c>
      <c r="U244" s="41">
        <f t="shared" si="101"/>
        <v>0</v>
      </c>
      <c r="V244" s="44">
        <f t="shared" si="116"/>
        <v>0</v>
      </c>
      <c r="W244" s="44">
        <f t="shared" si="129"/>
        <v>0</v>
      </c>
      <c r="X244" s="45">
        <f t="shared" si="131"/>
        <v>7768095.6928981561</v>
      </c>
      <c r="Y244" s="44">
        <f t="shared" si="132"/>
        <v>150707.29307318723</v>
      </c>
      <c r="Z244" s="44">
        <f t="shared" si="117"/>
        <v>22656.945770952956</v>
      </c>
      <c r="AA244" s="46">
        <f t="shared" si="118"/>
        <v>173364.2388441402</v>
      </c>
      <c r="AC244" s="55">
        <f t="shared" si="119"/>
        <v>150707.29307318723</v>
      </c>
      <c r="AD244" s="56">
        <f t="shared" si="120"/>
        <v>150707.29307318723</v>
      </c>
      <c r="AE244" s="57" t="str">
        <f t="shared" si="121"/>
        <v>yes</v>
      </c>
      <c r="AF244" s="55">
        <f t="shared" si="122"/>
        <v>22656.945770952814</v>
      </c>
      <c r="AG244" s="56">
        <f t="shared" si="123"/>
        <v>22656.945770952956</v>
      </c>
      <c r="AH244" s="57" t="str">
        <f t="shared" si="124"/>
        <v>yes</v>
      </c>
      <c r="AL244" s="15"/>
      <c r="AQ244" s="15"/>
    </row>
    <row r="245" spans="1:43" s="47" customFormat="1" ht="12" x14ac:dyDescent="0.25">
      <c r="A245" s="51">
        <f t="shared" si="125"/>
        <v>231</v>
      </c>
      <c r="B245" s="44">
        <f t="shared" si="126"/>
        <v>7617388.3998249201</v>
      </c>
      <c r="C245" s="44">
        <f t="shared" si="102"/>
        <v>148217.91861734865</v>
      </c>
      <c r="D245" s="44">
        <f t="shared" si="103"/>
        <v>26660.85939938722</v>
      </c>
      <c r="E245" s="52">
        <f t="shared" si="133"/>
        <v>0.15</v>
      </c>
      <c r="F245" s="52">
        <f t="shared" si="104"/>
        <v>1.3451947011868914E-2</v>
      </c>
      <c r="G245" s="44">
        <f t="shared" si="127"/>
        <v>73033.880313584159</v>
      </c>
      <c r="H245" s="44">
        <f t="shared" si="105"/>
        <v>46373.020914196939</v>
      </c>
      <c r="I245" s="44">
        <f t="shared" si="106"/>
        <v>7571015.3789107231</v>
      </c>
      <c r="J245" s="44">
        <f t="shared" si="107"/>
        <v>101844.8977031517</v>
      </c>
      <c r="K245" s="44">
        <f t="shared" si="108"/>
        <v>4443.4765665645364</v>
      </c>
      <c r="L245" s="44">
        <f t="shared" si="109"/>
        <v>170435.30145017133</v>
      </c>
      <c r="M245" s="44">
        <f t="shared" si="110"/>
        <v>7469170.481207571</v>
      </c>
      <c r="N245" s="53">
        <f t="shared" si="128"/>
        <v>0</v>
      </c>
      <c r="O245" s="41">
        <f t="shared" si="111"/>
        <v>0</v>
      </c>
      <c r="P245" s="41">
        <f t="shared" si="112"/>
        <v>0</v>
      </c>
      <c r="Q245" s="41">
        <f t="shared" si="113"/>
        <v>0</v>
      </c>
      <c r="R245" s="54">
        <f t="shared" si="114"/>
        <v>0</v>
      </c>
      <c r="S245" s="45">
        <f t="shared" si="130"/>
        <v>0</v>
      </c>
      <c r="T245" s="44">
        <f t="shared" si="115"/>
        <v>0</v>
      </c>
      <c r="U245" s="41">
        <f t="shared" si="101"/>
        <v>0</v>
      </c>
      <c r="V245" s="44">
        <f t="shared" si="116"/>
        <v>0</v>
      </c>
      <c r="W245" s="44">
        <f t="shared" si="129"/>
        <v>0</v>
      </c>
      <c r="X245" s="45">
        <f t="shared" si="131"/>
        <v>7617388.3998249685</v>
      </c>
      <c r="Y245" s="44">
        <f t="shared" si="132"/>
        <v>148217.91861734865</v>
      </c>
      <c r="Z245" s="44">
        <f t="shared" si="117"/>
        <v>22217.382832822826</v>
      </c>
      <c r="AA245" s="46">
        <f t="shared" si="118"/>
        <v>170435.30145017148</v>
      </c>
      <c r="AC245" s="55">
        <f t="shared" si="119"/>
        <v>148217.91861734865</v>
      </c>
      <c r="AD245" s="56">
        <f t="shared" si="120"/>
        <v>148217.91861734865</v>
      </c>
      <c r="AE245" s="57" t="str">
        <f t="shared" si="121"/>
        <v>yes</v>
      </c>
      <c r="AF245" s="55">
        <f t="shared" si="122"/>
        <v>22217.382832822685</v>
      </c>
      <c r="AG245" s="56">
        <f t="shared" si="123"/>
        <v>22217.382832822826</v>
      </c>
      <c r="AH245" s="57" t="str">
        <f t="shared" si="124"/>
        <v>yes</v>
      </c>
      <c r="AL245" s="15"/>
      <c r="AQ245" s="15"/>
    </row>
    <row r="246" spans="1:43" s="47" customFormat="1" ht="12" x14ac:dyDescent="0.25">
      <c r="A246" s="51">
        <f t="shared" si="125"/>
        <v>232</v>
      </c>
      <c r="B246" s="44">
        <f t="shared" si="126"/>
        <v>7469170.481207571</v>
      </c>
      <c r="C246" s="44">
        <f t="shared" si="102"/>
        <v>145766.65132538567</v>
      </c>
      <c r="D246" s="44">
        <f t="shared" si="103"/>
        <v>26142.096684226501</v>
      </c>
      <c r="E246" s="52">
        <f t="shared" si="133"/>
        <v>0.15</v>
      </c>
      <c r="F246" s="52">
        <f t="shared" si="104"/>
        <v>1.3451947011868914E-2</v>
      </c>
      <c r="G246" s="44">
        <f t="shared" si="127"/>
        <v>72051.432425534658</v>
      </c>
      <c r="H246" s="44">
        <f t="shared" si="105"/>
        <v>45909.335741308154</v>
      </c>
      <c r="I246" s="44">
        <f t="shared" si="106"/>
        <v>7423261.1454662625</v>
      </c>
      <c r="J246" s="44">
        <f t="shared" si="107"/>
        <v>99857.3155840775</v>
      </c>
      <c r="K246" s="44">
        <f t="shared" si="108"/>
        <v>4357.0161140377504</v>
      </c>
      <c r="L246" s="44">
        <f t="shared" si="109"/>
        <v>167551.7318955744</v>
      </c>
      <c r="M246" s="44">
        <f t="shared" si="110"/>
        <v>7323403.829882185</v>
      </c>
      <c r="N246" s="53">
        <f t="shared" si="128"/>
        <v>0</v>
      </c>
      <c r="O246" s="41">
        <f t="shared" si="111"/>
        <v>0</v>
      </c>
      <c r="P246" s="41">
        <f t="shared" si="112"/>
        <v>0</v>
      </c>
      <c r="Q246" s="41">
        <f t="shared" si="113"/>
        <v>0</v>
      </c>
      <c r="R246" s="54">
        <f t="shared" si="114"/>
        <v>0</v>
      </c>
      <c r="S246" s="45">
        <f t="shared" si="130"/>
        <v>0</v>
      </c>
      <c r="T246" s="44">
        <f t="shared" si="115"/>
        <v>0</v>
      </c>
      <c r="U246" s="41">
        <f t="shared" ref="U246:U309" si="134">MIN(X246*$F$5/12-P246,S246-T246)</f>
        <v>0</v>
      </c>
      <c r="V246" s="44">
        <f t="shared" si="116"/>
        <v>0</v>
      </c>
      <c r="W246" s="44">
        <f t="shared" si="129"/>
        <v>0</v>
      </c>
      <c r="X246" s="45">
        <f t="shared" si="131"/>
        <v>7469170.4812076204</v>
      </c>
      <c r="Y246" s="44">
        <f t="shared" si="132"/>
        <v>145766.65132538567</v>
      </c>
      <c r="Z246" s="44">
        <f t="shared" si="117"/>
        <v>21785.080570188893</v>
      </c>
      <c r="AA246" s="46">
        <f t="shared" si="118"/>
        <v>167551.73189557457</v>
      </c>
      <c r="AC246" s="55">
        <f t="shared" si="119"/>
        <v>145766.65132538567</v>
      </c>
      <c r="AD246" s="56">
        <f t="shared" si="120"/>
        <v>145766.65132538567</v>
      </c>
      <c r="AE246" s="57" t="str">
        <f t="shared" si="121"/>
        <v>yes</v>
      </c>
      <c r="AF246" s="55">
        <f t="shared" si="122"/>
        <v>21785.080570188751</v>
      </c>
      <c r="AG246" s="56">
        <f t="shared" si="123"/>
        <v>21785.080570188893</v>
      </c>
      <c r="AH246" s="57" t="str">
        <f t="shared" si="124"/>
        <v>yes</v>
      </c>
      <c r="AL246" s="15"/>
      <c r="AQ246" s="15"/>
    </row>
    <row r="247" spans="1:43" s="47" customFormat="1" ht="12" x14ac:dyDescent="0.25">
      <c r="A247" s="51">
        <f t="shared" si="125"/>
        <v>233</v>
      </c>
      <c r="B247" s="44">
        <f t="shared" si="126"/>
        <v>7323403.829882185</v>
      </c>
      <c r="C247" s="44">
        <f t="shared" si="102"/>
        <v>143352.93238393008</v>
      </c>
      <c r="D247" s="44">
        <f t="shared" si="103"/>
        <v>25631.913404587653</v>
      </c>
      <c r="E247" s="52">
        <f t="shared" si="133"/>
        <v>0.15</v>
      </c>
      <c r="F247" s="52">
        <f t="shared" si="104"/>
        <v>1.3451947011868914E-2</v>
      </c>
      <c r="G247" s="44">
        <f t="shared" si="127"/>
        <v>71082.200374417109</v>
      </c>
      <c r="H247" s="44">
        <f t="shared" si="105"/>
        <v>45450.286969829453</v>
      </c>
      <c r="I247" s="44">
        <f t="shared" si="106"/>
        <v>7277953.5429123556</v>
      </c>
      <c r="J247" s="44">
        <f t="shared" si="107"/>
        <v>97902.64541410064</v>
      </c>
      <c r="K247" s="44">
        <f t="shared" si="108"/>
        <v>4271.9855674312748</v>
      </c>
      <c r="L247" s="44">
        <f t="shared" si="109"/>
        <v>164712.86022108645</v>
      </c>
      <c r="M247" s="44">
        <f t="shared" si="110"/>
        <v>7180050.8974982547</v>
      </c>
      <c r="N247" s="53">
        <f t="shared" si="128"/>
        <v>0</v>
      </c>
      <c r="O247" s="41">
        <f t="shared" si="111"/>
        <v>0</v>
      </c>
      <c r="P247" s="41">
        <f t="shared" si="112"/>
        <v>0</v>
      </c>
      <c r="Q247" s="41">
        <f t="shared" si="113"/>
        <v>0</v>
      </c>
      <c r="R247" s="54">
        <f t="shared" si="114"/>
        <v>0</v>
      </c>
      <c r="S247" s="45">
        <f t="shared" si="130"/>
        <v>0</v>
      </c>
      <c r="T247" s="44">
        <f t="shared" si="115"/>
        <v>0</v>
      </c>
      <c r="U247" s="41">
        <f t="shared" si="134"/>
        <v>0</v>
      </c>
      <c r="V247" s="44">
        <f t="shared" si="116"/>
        <v>0</v>
      </c>
      <c r="W247" s="44">
        <f t="shared" si="129"/>
        <v>0</v>
      </c>
      <c r="X247" s="45">
        <f t="shared" si="131"/>
        <v>7323403.8298822343</v>
      </c>
      <c r="Y247" s="44">
        <f t="shared" si="132"/>
        <v>143352.93238393008</v>
      </c>
      <c r="Z247" s="44">
        <f t="shared" si="117"/>
        <v>21359.92783715652</v>
      </c>
      <c r="AA247" s="46">
        <f t="shared" si="118"/>
        <v>164712.86022108659</v>
      </c>
      <c r="AC247" s="55">
        <f t="shared" si="119"/>
        <v>143352.93238393008</v>
      </c>
      <c r="AD247" s="56">
        <f t="shared" si="120"/>
        <v>143352.93238393008</v>
      </c>
      <c r="AE247" s="57" t="str">
        <f t="shared" si="121"/>
        <v>yes</v>
      </c>
      <c r="AF247" s="55">
        <f t="shared" si="122"/>
        <v>21359.927837156378</v>
      </c>
      <c r="AG247" s="56">
        <f t="shared" si="123"/>
        <v>21359.92783715652</v>
      </c>
      <c r="AH247" s="57" t="str">
        <f t="shared" si="124"/>
        <v>yes</v>
      </c>
      <c r="AL247" s="15"/>
      <c r="AQ247" s="15"/>
    </row>
    <row r="248" spans="1:43" s="47" customFormat="1" ht="12" x14ac:dyDescent="0.25">
      <c r="A248" s="51">
        <f t="shared" si="125"/>
        <v>234</v>
      </c>
      <c r="B248" s="44">
        <f t="shared" si="126"/>
        <v>7180050.8974982547</v>
      </c>
      <c r="C248" s="44">
        <f t="shared" si="102"/>
        <v>140976.2109586749</v>
      </c>
      <c r="D248" s="44">
        <f t="shared" si="103"/>
        <v>25130.17814124389</v>
      </c>
      <c r="E248" s="52">
        <f t="shared" si="133"/>
        <v>0.15</v>
      </c>
      <c r="F248" s="52">
        <f t="shared" si="104"/>
        <v>1.3451947011868914E-2</v>
      </c>
      <c r="G248" s="44">
        <f t="shared" si="127"/>
        <v>70126.006381493396</v>
      </c>
      <c r="H248" s="44">
        <f t="shared" si="105"/>
        <v>44995.82824024951</v>
      </c>
      <c r="I248" s="44">
        <f t="shared" si="106"/>
        <v>7135055.0692580054</v>
      </c>
      <c r="J248" s="44">
        <f t="shared" si="107"/>
        <v>95980.382718425375</v>
      </c>
      <c r="K248" s="44">
        <f t="shared" si="108"/>
        <v>4188.3630235406481</v>
      </c>
      <c r="L248" s="44">
        <f t="shared" si="109"/>
        <v>161918.02607637813</v>
      </c>
      <c r="M248" s="44">
        <f t="shared" si="110"/>
        <v>7039074.6865395801</v>
      </c>
      <c r="N248" s="53">
        <f t="shared" si="128"/>
        <v>0</v>
      </c>
      <c r="O248" s="41">
        <f t="shared" si="111"/>
        <v>0</v>
      </c>
      <c r="P248" s="41">
        <f t="shared" si="112"/>
        <v>0</v>
      </c>
      <c r="Q248" s="41">
        <f t="shared" si="113"/>
        <v>0</v>
      </c>
      <c r="R248" s="54">
        <f t="shared" si="114"/>
        <v>0</v>
      </c>
      <c r="S248" s="45">
        <f t="shared" si="130"/>
        <v>0</v>
      </c>
      <c r="T248" s="44">
        <f t="shared" si="115"/>
        <v>0</v>
      </c>
      <c r="U248" s="41">
        <f t="shared" si="134"/>
        <v>0</v>
      </c>
      <c r="V248" s="44">
        <f t="shared" si="116"/>
        <v>0</v>
      </c>
      <c r="W248" s="44">
        <f t="shared" si="129"/>
        <v>0</v>
      </c>
      <c r="X248" s="45">
        <f t="shared" si="131"/>
        <v>7180050.897498304</v>
      </c>
      <c r="Y248" s="44">
        <f t="shared" si="132"/>
        <v>140976.2109586749</v>
      </c>
      <c r="Z248" s="44">
        <f t="shared" si="117"/>
        <v>20941.815117703391</v>
      </c>
      <c r="AA248" s="46">
        <f t="shared" si="118"/>
        <v>161918.0260763783</v>
      </c>
      <c r="AC248" s="55">
        <f t="shared" si="119"/>
        <v>140976.2109586749</v>
      </c>
      <c r="AD248" s="56">
        <f t="shared" si="120"/>
        <v>140976.2109586749</v>
      </c>
      <c r="AE248" s="57" t="str">
        <f t="shared" si="121"/>
        <v>yes</v>
      </c>
      <c r="AF248" s="55">
        <f t="shared" si="122"/>
        <v>20941.815117703241</v>
      </c>
      <c r="AG248" s="56">
        <f t="shared" si="123"/>
        <v>20941.815117703391</v>
      </c>
      <c r="AH248" s="57" t="str">
        <f t="shared" si="124"/>
        <v>yes</v>
      </c>
      <c r="AL248" s="15"/>
      <c r="AQ248" s="15"/>
    </row>
    <row r="249" spans="1:43" s="47" customFormat="1" ht="12" x14ac:dyDescent="0.25">
      <c r="A249" s="51">
        <f t="shared" si="125"/>
        <v>235</v>
      </c>
      <c r="B249" s="44">
        <f t="shared" si="126"/>
        <v>7039074.6865395801</v>
      </c>
      <c r="C249" s="44">
        <f t="shared" si="102"/>
        <v>138635.94408242131</v>
      </c>
      <c r="D249" s="44">
        <f t="shared" si="103"/>
        <v>24636.761402888533</v>
      </c>
      <c r="E249" s="52">
        <f t="shared" si="133"/>
        <v>0.15</v>
      </c>
      <c r="F249" s="52">
        <f t="shared" si="104"/>
        <v>1.3451947011868914E-2</v>
      </c>
      <c r="G249" s="44">
        <f t="shared" si="127"/>
        <v>69182.675059495567</v>
      </c>
      <c r="H249" s="44">
        <f t="shared" si="105"/>
        <v>44545.913656607037</v>
      </c>
      <c r="I249" s="44">
        <f t="shared" si="106"/>
        <v>6994528.7728829728</v>
      </c>
      <c r="J249" s="44">
        <f t="shared" si="107"/>
        <v>94090.030425814257</v>
      </c>
      <c r="K249" s="44">
        <f t="shared" si="108"/>
        <v>4106.1269004814212</v>
      </c>
      <c r="L249" s="44">
        <f t="shared" si="109"/>
        <v>159166.57858482841</v>
      </c>
      <c r="M249" s="44">
        <f t="shared" si="110"/>
        <v>6900438.7424571589</v>
      </c>
      <c r="N249" s="53">
        <f t="shared" si="128"/>
        <v>0</v>
      </c>
      <c r="O249" s="41">
        <f t="shared" si="111"/>
        <v>0</v>
      </c>
      <c r="P249" s="41">
        <f t="shared" si="112"/>
        <v>0</v>
      </c>
      <c r="Q249" s="41">
        <f t="shared" si="113"/>
        <v>0</v>
      </c>
      <c r="R249" s="54">
        <f t="shared" si="114"/>
        <v>0</v>
      </c>
      <c r="S249" s="45">
        <f t="shared" si="130"/>
        <v>0</v>
      </c>
      <c r="T249" s="44">
        <f t="shared" si="115"/>
        <v>0</v>
      </c>
      <c r="U249" s="41">
        <f t="shared" si="134"/>
        <v>0</v>
      </c>
      <c r="V249" s="44">
        <f t="shared" si="116"/>
        <v>0</v>
      </c>
      <c r="W249" s="44">
        <f t="shared" si="129"/>
        <v>0</v>
      </c>
      <c r="X249" s="45">
        <f t="shared" si="131"/>
        <v>7039074.6865396295</v>
      </c>
      <c r="Y249" s="44">
        <f t="shared" si="132"/>
        <v>138635.94408242131</v>
      </c>
      <c r="Z249" s="44">
        <f t="shared" si="117"/>
        <v>20530.634502407254</v>
      </c>
      <c r="AA249" s="46">
        <f t="shared" si="118"/>
        <v>159166.57858482856</v>
      </c>
      <c r="AC249" s="55">
        <f t="shared" si="119"/>
        <v>138635.94408242131</v>
      </c>
      <c r="AD249" s="56">
        <f t="shared" si="120"/>
        <v>138635.94408242131</v>
      </c>
      <c r="AE249" s="57" t="str">
        <f t="shared" si="121"/>
        <v>yes</v>
      </c>
      <c r="AF249" s="55">
        <f t="shared" si="122"/>
        <v>20530.634502407112</v>
      </c>
      <c r="AG249" s="56">
        <f t="shared" si="123"/>
        <v>20530.634502407254</v>
      </c>
      <c r="AH249" s="57" t="str">
        <f t="shared" si="124"/>
        <v>yes</v>
      </c>
      <c r="AL249" s="15"/>
      <c r="AQ249" s="15"/>
    </row>
    <row r="250" spans="1:43" s="47" customFormat="1" ht="12" x14ac:dyDescent="0.25">
      <c r="A250" s="51">
        <f t="shared" si="125"/>
        <v>236</v>
      </c>
      <c r="B250" s="44">
        <f t="shared" si="126"/>
        <v>6900438.7424571589</v>
      </c>
      <c r="C250" s="44">
        <f t="shared" si="102"/>
        <v>136331.59654467832</v>
      </c>
      <c r="D250" s="44">
        <f t="shared" si="103"/>
        <v>24151.535598600054</v>
      </c>
      <c r="E250" s="52">
        <f t="shared" si="133"/>
        <v>0.15</v>
      </c>
      <c r="F250" s="52">
        <f t="shared" si="104"/>
        <v>1.3451947011868914E-2</v>
      </c>
      <c r="G250" s="44">
        <f t="shared" si="127"/>
        <v>68252.03338045589</v>
      </c>
      <c r="H250" s="44">
        <f t="shared" si="105"/>
        <v>44100.49778185584</v>
      </c>
      <c r="I250" s="44">
        <f t="shared" si="106"/>
        <v>6856338.2446753029</v>
      </c>
      <c r="J250" s="44">
        <f t="shared" si="107"/>
        <v>92231.098762822498</v>
      </c>
      <c r="K250" s="44">
        <f t="shared" si="108"/>
        <v>4025.2559331000098</v>
      </c>
      <c r="L250" s="44">
        <f t="shared" si="109"/>
        <v>156457.87621017836</v>
      </c>
      <c r="M250" s="44">
        <f t="shared" si="110"/>
        <v>6764107.1459124805</v>
      </c>
      <c r="N250" s="53">
        <f t="shared" si="128"/>
        <v>0</v>
      </c>
      <c r="O250" s="41">
        <f t="shared" si="111"/>
        <v>0</v>
      </c>
      <c r="P250" s="41">
        <f t="shared" si="112"/>
        <v>0</v>
      </c>
      <c r="Q250" s="41">
        <f t="shared" si="113"/>
        <v>0</v>
      </c>
      <c r="R250" s="54">
        <f t="shared" si="114"/>
        <v>0</v>
      </c>
      <c r="S250" s="45">
        <f t="shared" si="130"/>
        <v>0</v>
      </c>
      <c r="T250" s="44">
        <f t="shared" si="115"/>
        <v>0</v>
      </c>
      <c r="U250" s="41">
        <f t="shared" si="134"/>
        <v>0</v>
      </c>
      <c r="V250" s="44">
        <f t="shared" si="116"/>
        <v>0</v>
      </c>
      <c r="W250" s="44">
        <f t="shared" si="129"/>
        <v>0</v>
      </c>
      <c r="X250" s="45">
        <f t="shared" si="131"/>
        <v>6900438.7424572082</v>
      </c>
      <c r="Y250" s="44">
        <f t="shared" si="132"/>
        <v>136331.59654467832</v>
      </c>
      <c r="Z250" s="44">
        <f t="shared" si="117"/>
        <v>20126.279665500191</v>
      </c>
      <c r="AA250" s="46">
        <f t="shared" si="118"/>
        <v>156457.87621017851</v>
      </c>
      <c r="AC250" s="55">
        <f t="shared" si="119"/>
        <v>136331.59654467832</v>
      </c>
      <c r="AD250" s="56">
        <f t="shared" si="120"/>
        <v>136331.59654467832</v>
      </c>
      <c r="AE250" s="57" t="str">
        <f t="shared" si="121"/>
        <v>yes</v>
      </c>
      <c r="AF250" s="55">
        <f t="shared" si="122"/>
        <v>20126.279665500046</v>
      </c>
      <c r="AG250" s="56">
        <f t="shared" si="123"/>
        <v>20126.279665500191</v>
      </c>
      <c r="AH250" s="57" t="str">
        <f t="shared" si="124"/>
        <v>yes</v>
      </c>
      <c r="AL250" s="15"/>
      <c r="AQ250" s="15"/>
    </row>
    <row r="251" spans="1:43" s="47" customFormat="1" ht="12" x14ac:dyDescent="0.25">
      <c r="A251" s="51">
        <f t="shared" si="125"/>
        <v>237</v>
      </c>
      <c r="B251" s="44">
        <f t="shared" si="126"/>
        <v>6764107.1459124805</v>
      </c>
      <c r="C251" s="44">
        <f t="shared" si="102"/>
        <v>134062.64078279294</v>
      </c>
      <c r="D251" s="44">
        <f t="shared" si="103"/>
        <v>23674.375010693682</v>
      </c>
      <c r="E251" s="52">
        <f t="shared" si="133"/>
        <v>0.15</v>
      </c>
      <c r="F251" s="52">
        <f t="shared" si="104"/>
        <v>1.3451947011868914E-2</v>
      </c>
      <c r="G251" s="44">
        <f t="shared" si="127"/>
        <v>67333.910643969692</v>
      </c>
      <c r="H251" s="44">
        <f t="shared" si="105"/>
        <v>43659.535633276013</v>
      </c>
      <c r="I251" s="44">
        <f t="shared" si="106"/>
        <v>6720447.6102792043</v>
      </c>
      <c r="J251" s="44">
        <f t="shared" si="107"/>
        <v>90403.105149516923</v>
      </c>
      <c r="K251" s="44">
        <f t="shared" si="108"/>
        <v>3945.7291684489469</v>
      </c>
      <c r="L251" s="44">
        <f t="shared" si="109"/>
        <v>153791.28662503767</v>
      </c>
      <c r="M251" s="44">
        <f t="shared" si="110"/>
        <v>6630044.5051296875</v>
      </c>
      <c r="N251" s="53">
        <f t="shared" si="128"/>
        <v>0</v>
      </c>
      <c r="O251" s="41">
        <f t="shared" si="111"/>
        <v>0</v>
      </c>
      <c r="P251" s="41">
        <f t="shared" si="112"/>
        <v>0</v>
      </c>
      <c r="Q251" s="41">
        <f t="shared" si="113"/>
        <v>0</v>
      </c>
      <c r="R251" s="54">
        <f t="shared" si="114"/>
        <v>0</v>
      </c>
      <c r="S251" s="45">
        <f t="shared" si="130"/>
        <v>0</v>
      </c>
      <c r="T251" s="44">
        <f t="shared" si="115"/>
        <v>0</v>
      </c>
      <c r="U251" s="41">
        <f t="shared" si="134"/>
        <v>0</v>
      </c>
      <c r="V251" s="44">
        <f t="shared" si="116"/>
        <v>0</v>
      </c>
      <c r="W251" s="44">
        <f t="shared" si="129"/>
        <v>0</v>
      </c>
      <c r="X251" s="45">
        <f t="shared" si="131"/>
        <v>6764107.1459125299</v>
      </c>
      <c r="Y251" s="44">
        <f t="shared" si="132"/>
        <v>134062.64078279294</v>
      </c>
      <c r="Z251" s="44">
        <f t="shared" si="117"/>
        <v>19728.645842244881</v>
      </c>
      <c r="AA251" s="46">
        <f t="shared" si="118"/>
        <v>153791.28662503781</v>
      </c>
      <c r="AC251" s="55">
        <f t="shared" si="119"/>
        <v>134062.64078279294</v>
      </c>
      <c r="AD251" s="56">
        <f t="shared" si="120"/>
        <v>134062.64078279294</v>
      </c>
      <c r="AE251" s="57" t="str">
        <f t="shared" si="121"/>
        <v>yes</v>
      </c>
      <c r="AF251" s="55">
        <f t="shared" si="122"/>
        <v>19728.645842244736</v>
      </c>
      <c r="AG251" s="56">
        <f t="shared" si="123"/>
        <v>19728.645842244881</v>
      </c>
      <c r="AH251" s="57" t="str">
        <f t="shared" si="124"/>
        <v>yes</v>
      </c>
      <c r="AL251" s="15"/>
      <c r="AQ251" s="15"/>
    </row>
    <row r="252" spans="1:43" s="47" customFormat="1" ht="12" x14ac:dyDescent="0.25">
      <c r="A252" s="51">
        <f t="shared" si="125"/>
        <v>238</v>
      </c>
      <c r="B252" s="44">
        <f t="shared" si="126"/>
        <v>6630044.5051296875</v>
      </c>
      <c r="C252" s="44">
        <f t="shared" si="102"/>
        <v>131828.55677458993</v>
      </c>
      <c r="D252" s="44">
        <f t="shared" si="103"/>
        <v>23205.155767953907</v>
      </c>
      <c r="E252" s="52">
        <f t="shared" si="133"/>
        <v>0.15</v>
      </c>
      <c r="F252" s="52">
        <f t="shared" si="104"/>
        <v>1.3451947011868914E-2</v>
      </c>
      <c r="G252" s="44">
        <f t="shared" si="127"/>
        <v>66428.138445885081</v>
      </c>
      <c r="H252" s="44">
        <f t="shared" si="105"/>
        <v>43222.98267793117</v>
      </c>
      <c r="I252" s="44">
        <f t="shared" si="106"/>
        <v>6586821.5224517565</v>
      </c>
      <c r="J252" s="44">
        <f t="shared" si="107"/>
        <v>88605.574096658762</v>
      </c>
      <c r="K252" s="44">
        <f t="shared" si="108"/>
        <v>3867.5259613256512</v>
      </c>
      <c r="L252" s="44">
        <f t="shared" si="109"/>
        <v>151166.18658121818</v>
      </c>
      <c r="M252" s="44">
        <f t="shared" si="110"/>
        <v>6498215.9483550973</v>
      </c>
      <c r="N252" s="53">
        <f t="shared" si="128"/>
        <v>0</v>
      </c>
      <c r="O252" s="41">
        <f t="shared" si="111"/>
        <v>0</v>
      </c>
      <c r="P252" s="41">
        <f t="shared" si="112"/>
        <v>0</v>
      </c>
      <c r="Q252" s="41">
        <f t="shared" si="113"/>
        <v>0</v>
      </c>
      <c r="R252" s="54">
        <f t="shared" si="114"/>
        <v>0</v>
      </c>
      <c r="S252" s="45">
        <f t="shared" si="130"/>
        <v>0</v>
      </c>
      <c r="T252" s="44">
        <f t="shared" si="115"/>
        <v>0</v>
      </c>
      <c r="U252" s="41">
        <f t="shared" si="134"/>
        <v>0</v>
      </c>
      <c r="V252" s="44">
        <f t="shared" si="116"/>
        <v>0</v>
      </c>
      <c r="W252" s="44">
        <f t="shared" si="129"/>
        <v>0</v>
      </c>
      <c r="X252" s="45">
        <f t="shared" si="131"/>
        <v>6630044.5051297368</v>
      </c>
      <c r="Y252" s="44">
        <f t="shared" si="132"/>
        <v>131828.55677458993</v>
      </c>
      <c r="Z252" s="44">
        <f t="shared" si="117"/>
        <v>19337.6298066284</v>
      </c>
      <c r="AA252" s="46">
        <f t="shared" si="118"/>
        <v>151166.18658121832</v>
      </c>
      <c r="AC252" s="55">
        <f t="shared" si="119"/>
        <v>131828.55677458993</v>
      </c>
      <c r="AD252" s="56">
        <f t="shared" si="120"/>
        <v>131828.55677458993</v>
      </c>
      <c r="AE252" s="57" t="str">
        <f t="shared" si="121"/>
        <v>yes</v>
      </c>
      <c r="AF252" s="55">
        <f t="shared" si="122"/>
        <v>19337.629806628254</v>
      </c>
      <c r="AG252" s="56">
        <f t="shared" si="123"/>
        <v>19337.6298066284</v>
      </c>
      <c r="AH252" s="57" t="str">
        <f t="shared" si="124"/>
        <v>yes</v>
      </c>
      <c r="AL252" s="15"/>
      <c r="AQ252" s="15"/>
    </row>
    <row r="253" spans="1:43" s="47" customFormat="1" ht="12" x14ac:dyDescent="0.25">
      <c r="A253" s="51">
        <f t="shared" si="125"/>
        <v>239</v>
      </c>
      <c r="B253" s="44">
        <f t="shared" si="126"/>
        <v>6498215.9483550973</v>
      </c>
      <c r="C253" s="44">
        <f t="shared" si="102"/>
        <v>129628.83193250108</v>
      </c>
      <c r="D253" s="44">
        <f t="shared" si="103"/>
        <v>22743.755819242841</v>
      </c>
      <c r="E253" s="52">
        <f t="shared" si="133"/>
        <v>0.15</v>
      </c>
      <c r="F253" s="52">
        <f t="shared" si="104"/>
        <v>1.3451947011868914E-2</v>
      </c>
      <c r="G253" s="44">
        <f t="shared" si="127"/>
        <v>65534.550647413955</v>
      </c>
      <c r="H253" s="44">
        <f t="shared" si="105"/>
        <v>42790.794828171114</v>
      </c>
      <c r="I253" s="44">
        <f t="shared" si="106"/>
        <v>6455425.1535269264</v>
      </c>
      <c r="J253" s="44">
        <f t="shared" si="107"/>
        <v>86838.037104329967</v>
      </c>
      <c r="K253" s="44">
        <f t="shared" si="108"/>
        <v>3790.6259698738068</v>
      </c>
      <c r="L253" s="44">
        <f t="shared" si="109"/>
        <v>148581.96178187011</v>
      </c>
      <c r="M253" s="44">
        <f t="shared" si="110"/>
        <v>6368587.1164225964</v>
      </c>
      <c r="N253" s="53">
        <f t="shared" si="128"/>
        <v>0</v>
      </c>
      <c r="O253" s="41">
        <f t="shared" si="111"/>
        <v>0</v>
      </c>
      <c r="P253" s="41">
        <f t="shared" si="112"/>
        <v>0</v>
      </c>
      <c r="Q253" s="41">
        <f t="shared" si="113"/>
        <v>0</v>
      </c>
      <c r="R253" s="54">
        <f t="shared" si="114"/>
        <v>0</v>
      </c>
      <c r="S253" s="45">
        <f t="shared" si="130"/>
        <v>0</v>
      </c>
      <c r="T253" s="44">
        <f t="shared" si="115"/>
        <v>0</v>
      </c>
      <c r="U253" s="41">
        <f t="shared" si="134"/>
        <v>0</v>
      </c>
      <c r="V253" s="44">
        <f t="shared" si="116"/>
        <v>0</v>
      </c>
      <c r="W253" s="44">
        <f t="shared" si="129"/>
        <v>0</v>
      </c>
      <c r="X253" s="45">
        <f t="shared" si="131"/>
        <v>6498215.9483551467</v>
      </c>
      <c r="Y253" s="44">
        <f t="shared" si="132"/>
        <v>129628.83193250108</v>
      </c>
      <c r="Z253" s="44">
        <f t="shared" si="117"/>
        <v>18953.129849369179</v>
      </c>
      <c r="AA253" s="46">
        <f t="shared" si="118"/>
        <v>148581.96178187025</v>
      </c>
      <c r="AC253" s="55">
        <f t="shared" si="119"/>
        <v>129628.83193250108</v>
      </c>
      <c r="AD253" s="56">
        <f t="shared" si="120"/>
        <v>129628.83193250108</v>
      </c>
      <c r="AE253" s="57" t="str">
        <f t="shared" si="121"/>
        <v>yes</v>
      </c>
      <c r="AF253" s="55">
        <f t="shared" si="122"/>
        <v>18953.129849369034</v>
      </c>
      <c r="AG253" s="56">
        <f t="shared" si="123"/>
        <v>18953.129849369179</v>
      </c>
      <c r="AH253" s="57" t="str">
        <f t="shared" si="124"/>
        <v>yes</v>
      </c>
      <c r="AL253" s="15"/>
      <c r="AQ253" s="15"/>
    </row>
    <row r="254" spans="1:43" s="47" customFormat="1" ht="12" x14ac:dyDescent="0.25">
      <c r="A254" s="51">
        <f t="shared" si="125"/>
        <v>240</v>
      </c>
      <c r="B254" s="44">
        <f t="shared" si="126"/>
        <v>6368587.1164225964</v>
      </c>
      <c r="C254" s="44">
        <f t="shared" si="102"/>
        <v>127462.96099916249</v>
      </c>
      <c r="D254" s="44">
        <f t="shared" si="103"/>
        <v>22290.054907479091</v>
      </c>
      <c r="E254" s="52">
        <f t="shared" si="133"/>
        <v>0.15</v>
      </c>
      <c r="F254" s="52">
        <f t="shared" si="104"/>
        <v>1.3451947011868914E-2</v>
      </c>
      <c r="G254" s="44">
        <f t="shared" si="127"/>
        <v>64652.9833446583</v>
      </c>
      <c r="H254" s="44">
        <f t="shared" si="105"/>
        <v>42362.928437179209</v>
      </c>
      <c r="I254" s="44">
        <f t="shared" si="106"/>
        <v>6326224.1879854174</v>
      </c>
      <c r="J254" s="44">
        <f t="shared" si="107"/>
        <v>85100.032561983287</v>
      </c>
      <c r="K254" s="44">
        <f t="shared" si="108"/>
        <v>3715.0091512465146</v>
      </c>
      <c r="L254" s="44">
        <f t="shared" si="109"/>
        <v>146038.00675539506</v>
      </c>
      <c r="M254" s="44">
        <f t="shared" si="110"/>
        <v>6241124.1554234345</v>
      </c>
      <c r="N254" s="53">
        <f t="shared" si="128"/>
        <v>0</v>
      </c>
      <c r="O254" s="41">
        <f t="shared" si="111"/>
        <v>0</v>
      </c>
      <c r="P254" s="41">
        <f t="shared" si="112"/>
        <v>0</v>
      </c>
      <c r="Q254" s="41">
        <f t="shared" si="113"/>
        <v>0</v>
      </c>
      <c r="R254" s="54">
        <f t="shared" si="114"/>
        <v>0</v>
      </c>
      <c r="S254" s="45">
        <f t="shared" si="130"/>
        <v>0</v>
      </c>
      <c r="T254" s="44">
        <f t="shared" si="115"/>
        <v>0</v>
      </c>
      <c r="U254" s="41">
        <f t="shared" si="134"/>
        <v>0</v>
      </c>
      <c r="V254" s="44">
        <f t="shared" si="116"/>
        <v>0</v>
      </c>
      <c r="W254" s="44">
        <f t="shared" si="129"/>
        <v>0</v>
      </c>
      <c r="X254" s="45">
        <f t="shared" si="131"/>
        <v>6368587.1164226457</v>
      </c>
      <c r="Y254" s="44">
        <f t="shared" si="132"/>
        <v>127462.96099916249</v>
      </c>
      <c r="Z254" s="44">
        <f t="shared" si="117"/>
        <v>18575.045756232717</v>
      </c>
      <c r="AA254" s="46">
        <f t="shared" si="118"/>
        <v>146038.00675539521</v>
      </c>
      <c r="AC254" s="55">
        <f t="shared" si="119"/>
        <v>127462.96099916249</v>
      </c>
      <c r="AD254" s="56">
        <f t="shared" si="120"/>
        <v>127462.96099916249</v>
      </c>
      <c r="AE254" s="57" t="str">
        <f t="shared" si="121"/>
        <v>yes</v>
      </c>
      <c r="AF254" s="55">
        <f t="shared" si="122"/>
        <v>18575.045756232576</v>
      </c>
      <c r="AG254" s="56">
        <f t="shared" si="123"/>
        <v>18575.045756232717</v>
      </c>
      <c r="AH254" s="57" t="str">
        <f t="shared" si="124"/>
        <v>yes</v>
      </c>
      <c r="AL254" s="15"/>
      <c r="AQ254" s="15"/>
    </row>
    <row r="255" spans="1:43" s="47" customFormat="1" ht="12" x14ac:dyDescent="0.25">
      <c r="A255" s="51">
        <f t="shared" si="125"/>
        <v>241</v>
      </c>
      <c r="B255" s="44">
        <f t="shared" si="126"/>
        <v>6241124.1554234345</v>
      </c>
      <c r="C255" s="44">
        <f t="shared" si="102"/>
        <v>125330.44594446062</v>
      </c>
      <c r="D255" s="44">
        <f t="shared" si="103"/>
        <v>21843.934543982021</v>
      </c>
      <c r="E255" s="52">
        <f t="shared" si="133"/>
        <v>0.15</v>
      </c>
      <c r="F255" s="52">
        <f t="shared" si="104"/>
        <v>1.3451947011868914E-2</v>
      </c>
      <c r="G255" s="44">
        <f t="shared" si="127"/>
        <v>63783.274838546706</v>
      </c>
      <c r="H255" s="44">
        <f t="shared" si="105"/>
        <v>41939.340294564681</v>
      </c>
      <c r="I255" s="44">
        <f t="shared" si="106"/>
        <v>6199184.8151288694</v>
      </c>
      <c r="J255" s="44">
        <f t="shared" si="107"/>
        <v>83391.105649895937</v>
      </c>
      <c r="K255" s="44">
        <f t="shared" si="108"/>
        <v>3640.6557573303367</v>
      </c>
      <c r="L255" s="44">
        <f t="shared" si="109"/>
        <v>143533.72473111231</v>
      </c>
      <c r="M255" s="44">
        <f t="shared" si="110"/>
        <v>6115793.7094789734</v>
      </c>
      <c r="N255" s="53">
        <f t="shared" si="128"/>
        <v>0</v>
      </c>
      <c r="O255" s="41">
        <f t="shared" si="111"/>
        <v>0</v>
      </c>
      <c r="P255" s="41">
        <f t="shared" si="112"/>
        <v>0</v>
      </c>
      <c r="Q255" s="41">
        <f t="shared" si="113"/>
        <v>0</v>
      </c>
      <c r="R255" s="54">
        <f t="shared" si="114"/>
        <v>0</v>
      </c>
      <c r="S255" s="45">
        <f t="shared" si="130"/>
        <v>0</v>
      </c>
      <c r="T255" s="44">
        <f t="shared" si="115"/>
        <v>0</v>
      </c>
      <c r="U255" s="41">
        <f t="shared" si="134"/>
        <v>0</v>
      </c>
      <c r="V255" s="44">
        <f t="shared" si="116"/>
        <v>0</v>
      </c>
      <c r="W255" s="44">
        <f t="shared" si="129"/>
        <v>0</v>
      </c>
      <c r="X255" s="45">
        <f t="shared" si="131"/>
        <v>6241124.1554234829</v>
      </c>
      <c r="Y255" s="44">
        <f t="shared" si="132"/>
        <v>125330.44594446062</v>
      </c>
      <c r="Z255" s="44">
        <f t="shared" si="117"/>
        <v>18203.278786651827</v>
      </c>
      <c r="AA255" s="46">
        <f t="shared" si="118"/>
        <v>143533.72473111245</v>
      </c>
      <c r="AC255" s="55">
        <f t="shared" si="119"/>
        <v>125330.44594446062</v>
      </c>
      <c r="AD255" s="56">
        <f t="shared" si="120"/>
        <v>125330.44594446062</v>
      </c>
      <c r="AE255" s="57" t="str">
        <f t="shared" si="121"/>
        <v>yes</v>
      </c>
      <c r="AF255" s="55">
        <f t="shared" si="122"/>
        <v>18203.278786651685</v>
      </c>
      <c r="AG255" s="56">
        <f t="shared" si="123"/>
        <v>18203.278786651827</v>
      </c>
      <c r="AH255" s="57" t="str">
        <f t="shared" si="124"/>
        <v>yes</v>
      </c>
      <c r="AL255" s="15"/>
      <c r="AQ255" s="15"/>
    </row>
    <row r="256" spans="1:43" s="47" customFormat="1" ht="12" x14ac:dyDescent="0.25">
      <c r="A256" s="51">
        <f t="shared" si="125"/>
        <v>242</v>
      </c>
      <c r="B256" s="44">
        <f t="shared" si="126"/>
        <v>6115793.7094789734</v>
      </c>
      <c r="C256" s="44">
        <f t="shared" si="102"/>
        <v>123230.79586400649</v>
      </c>
      <c r="D256" s="44">
        <f t="shared" si="103"/>
        <v>21405.277983176409</v>
      </c>
      <c r="E256" s="52">
        <f t="shared" si="133"/>
        <v>0.15</v>
      </c>
      <c r="F256" s="52">
        <f t="shared" si="104"/>
        <v>1.3451947011868914E-2</v>
      </c>
      <c r="G256" s="44">
        <f t="shared" si="127"/>
        <v>62925.265605175104</v>
      </c>
      <c r="H256" s="44">
        <f t="shared" si="105"/>
        <v>41519.987621998691</v>
      </c>
      <c r="I256" s="44">
        <f t="shared" si="106"/>
        <v>6074273.721856975</v>
      </c>
      <c r="J256" s="44">
        <f t="shared" si="107"/>
        <v>81710.808242007799</v>
      </c>
      <c r="K256" s="44">
        <f t="shared" si="108"/>
        <v>3567.5463305294015</v>
      </c>
      <c r="L256" s="44">
        <f t="shared" si="109"/>
        <v>141068.5275166535</v>
      </c>
      <c r="M256" s="44">
        <f t="shared" si="110"/>
        <v>5992562.9136149669</v>
      </c>
      <c r="N256" s="53">
        <f t="shared" si="128"/>
        <v>0</v>
      </c>
      <c r="O256" s="41">
        <f t="shared" si="111"/>
        <v>0</v>
      </c>
      <c r="P256" s="41">
        <f t="shared" si="112"/>
        <v>0</v>
      </c>
      <c r="Q256" s="41">
        <f t="shared" si="113"/>
        <v>0</v>
      </c>
      <c r="R256" s="54">
        <f t="shared" si="114"/>
        <v>0</v>
      </c>
      <c r="S256" s="45">
        <f t="shared" si="130"/>
        <v>0</v>
      </c>
      <c r="T256" s="44">
        <f t="shared" si="115"/>
        <v>0</v>
      </c>
      <c r="U256" s="41">
        <f t="shared" si="134"/>
        <v>0</v>
      </c>
      <c r="V256" s="44">
        <f t="shared" si="116"/>
        <v>0</v>
      </c>
      <c r="W256" s="44">
        <f t="shared" si="129"/>
        <v>0</v>
      </c>
      <c r="X256" s="45">
        <f t="shared" si="131"/>
        <v>6115793.7094790218</v>
      </c>
      <c r="Y256" s="44">
        <f t="shared" si="132"/>
        <v>123230.79586400649</v>
      </c>
      <c r="Z256" s="44">
        <f t="shared" si="117"/>
        <v>17837.731652647148</v>
      </c>
      <c r="AA256" s="46">
        <f t="shared" si="118"/>
        <v>141068.52751665364</v>
      </c>
      <c r="AC256" s="55">
        <f t="shared" si="119"/>
        <v>123230.79586400649</v>
      </c>
      <c r="AD256" s="56">
        <f t="shared" si="120"/>
        <v>123230.79586400649</v>
      </c>
      <c r="AE256" s="57" t="str">
        <f t="shared" si="121"/>
        <v>yes</v>
      </c>
      <c r="AF256" s="55">
        <f t="shared" si="122"/>
        <v>17837.731652647009</v>
      </c>
      <c r="AG256" s="56">
        <f t="shared" si="123"/>
        <v>17837.731652647148</v>
      </c>
      <c r="AH256" s="57" t="str">
        <f t="shared" si="124"/>
        <v>yes</v>
      </c>
      <c r="AL256" s="15"/>
      <c r="AQ256" s="15"/>
    </row>
    <row r="257" spans="1:43" s="47" customFormat="1" ht="12" x14ac:dyDescent="0.25">
      <c r="A257" s="51">
        <f t="shared" si="125"/>
        <v>243</v>
      </c>
      <c r="B257" s="44">
        <f t="shared" si="126"/>
        <v>5992562.9136149669</v>
      </c>
      <c r="C257" s="44">
        <f t="shared" si="102"/>
        <v>121163.52687901871</v>
      </c>
      <c r="D257" s="44">
        <f t="shared" si="103"/>
        <v>20973.970197652387</v>
      </c>
      <c r="E257" s="52">
        <f t="shared" si="133"/>
        <v>0.15</v>
      </c>
      <c r="F257" s="52">
        <f t="shared" si="104"/>
        <v>1.3451947011868914E-2</v>
      </c>
      <c r="G257" s="44">
        <f t="shared" si="127"/>
        <v>62078.798266546517</v>
      </c>
      <c r="H257" s="44">
        <f t="shared" si="105"/>
        <v>41104.82806889413</v>
      </c>
      <c r="I257" s="44">
        <f t="shared" si="106"/>
        <v>5951458.0855460726</v>
      </c>
      <c r="J257" s="44">
        <f t="shared" si="107"/>
        <v>80058.698810124581</v>
      </c>
      <c r="K257" s="44">
        <f t="shared" si="108"/>
        <v>3495.6616996087305</v>
      </c>
      <c r="L257" s="44">
        <f t="shared" si="109"/>
        <v>138641.83537706238</v>
      </c>
      <c r="M257" s="44">
        <f t="shared" si="110"/>
        <v>5871399.3867359478</v>
      </c>
      <c r="N257" s="53">
        <f t="shared" si="128"/>
        <v>0</v>
      </c>
      <c r="O257" s="41">
        <f t="shared" si="111"/>
        <v>0</v>
      </c>
      <c r="P257" s="41">
        <f t="shared" si="112"/>
        <v>0</v>
      </c>
      <c r="Q257" s="41">
        <f t="shared" si="113"/>
        <v>0</v>
      </c>
      <c r="R257" s="54">
        <f t="shared" si="114"/>
        <v>0</v>
      </c>
      <c r="S257" s="45">
        <f t="shared" si="130"/>
        <v>0</v>
      </c>
      <c r="T257" s="44">
        <f t="shared" si="115"/>
        <v>0</v>
      </c>
      <c r="U257" s="41">
        <f t="shared" si="134"/>
        <v>0</v>
      </c>
      <c r="V257" s="44">
        <f t="shared" si="116"/>
        <v>0</v>
      </c>
      <c r="W257" s="44">
        <f t="shared" si="129"/>
        <v>0</v>
      </c>
      <c r="X257" s="45">
        <f t="shared" si="131"/>
        <v>5992562.9136150153</v>
      </c>
      <c r="Y257" s="44">
        <f t="shared" si="132"/>
        <v>121163.52687901871</v>
      </c>
      <c r="Z257" s="44">
        <f t="shared" si="117"/>
        <v>17478.308498043796</v>
      </c>
      <c r="AA257" s="46">
        <f t="shared" si="118"/>
        <v>138641.8353770625</v>
      </c>
      <c r="AC257" s="55">
        <f t="shared" si="119"/>
        <v>121163.52687901871</v>
      </c>
      <c r="AD257" s="56">
        <f t="shared" si="120"/>
        <v>121163.52687901871</v>
      </c>
      <c r="AE257" s="57" t="str">
        <f t="shared" si="121"/>
        <v>yes</v>
      </c>
      <c r="AF257" s="55">
        <f t="shared" si="122"/>
        <v>17478.308498043654</v>
      </c>
      <c r="AG257" s="56">
        <f t="shared" si="123"/>
        <v>17478.308498043796</v>
      </c>
      <c r="AH257" s="57" t="str">
        <f t="shared" si="124"/>
        <v>yes</v>
      </c>
      <c r="AL257" s="15"/>
      <c r="AQ257" s="15"/>
    </row>
    <row r="258" spans="1:43" s="47" customFormat="1" ht="12" x14ac:dyDescent="0.25">
      <c r="A258" s="51">
        <f t="shared" si="125"/>
        <v>244</v>
      </c>
      <c r="B258" s="44">
        <f t="shared" si="126"/>
        <v>5871399.3867359478</v>
      </c>
      <c r="C258" s="44">
        <f t="shared" si="102"/>
        <v>119128.16203759592</v>
      </c>
      <c r="D258" s="44">
        <f t="shared" si="103"/>
        <v>20549.897853575818</v>
      </c>
      <c r="E258" s="52">
        <f t="shared" si="133"/>
        <v>0.15</v>
      </c>
      <c r="F258" s="52">
        <f t="shared" si="104"/>
        <v>1.3451947011868914E-2</v>
      </c>
      <c r="G258" s="44">
        <f t="shared" si="127"/>
        <v>61243.717561704427</v>
      </c>
      <c r="H258" s="44">
        <f t="shared" si="105"/>
        <v>40693.819708128605</v>
      </c>
      <c r="I258" s="44">
        <f t="shared" si="106"/>
        <v>5830705.5670278193</v>
      </c>
      <c r="J258" s="44">
        <f t="shared" si="107"/>
        <v>78434.342329467312</v>
      </c>
      <c r="K258" s="44">
        <f t="shared" si="108"/>
        <v>3424.9829755959695</v>
      </c>
      <c r="L258" s="44">
        <f t="shared" si="109"/>
        <v>136253.07691557577</v>
      </c>
      <c r="M258" s="44">
        <f t="shared" si="110"/>
        <v>5752271.2246983517</v>
      </c>
      <c r="N258" s="53">
        <f t="shared" si="128"/>
        <v>0</v>
      </c>
      <c r="O258" s="41">
        <f t="shared" si="111"/>
        <v>0</v>
      </c>
      <c r="P258" s="41">
        <f t="shared" si="112"/>
        <v>0</v>
      </c>
      <c r="Q258" s="41">
        <f t="shared" si="113"/>
        <v>0</v>
      </c>
      <c r="R258" s="54">
        <f t="shared" si="114"/>
        <v>0</v>
      </c>
      <c r="S258" s="45">
        <f t="shared" si="130"/>
        <v>0</v>
      </c>
      <c r="T258" s="44">
        <f t="shared" si="115"/>
        <v>0</v>
      </c>
      <c r="U258" s="41">
        <f t="shared" si="134"/>
        <v>0</v>
      </c>
      <c r="V258" s="44">
        <f t="shared" si="116"/>
        <v>0</v>
      </c>
      <c r="W258" s="44">
        <f t="shared" si="129"/>
        <v>0</v>
      </c>
      <c r="X258" s="45">
        <f t="shared" si="131"/>
        <v>5871399.3867359962</v>
      </c>
      <c r="Y258" s="44">
        <f t="shared" si="132"/>
        <v>119128.16203759592</v>
      </c>
      <c r="Z258" s="44">
        <f t="shared" si="117"/>
        <v>17124.914877979991</v>
      </c>
      <c r="AA258" s="46">
        <f t="shared" si="118"/>
        <v>136253.07691557592</v>
      </c>
      <c r="AC258" s="55">
        <f t="shared" si="119"/>
        <v>119128.16203759592</v>
      </c>
      <c r="AD258" s="56">
        <f t="shared" si="120"/>
        <v>119128.16203759592</v>
      </c>
      <c r="AE258" s="57" t="str">
        <f t="shared" si="121"/>
        <v>yes</v>
      </c>
      <c r="AF258" s="55">
        <f t="shared" si="122"/>
        <v>17124.914877979849</v>
      </c>
      <c r="AG258" s="56">
        <f t="shared" si="123"/>
        <v>17124.914877979991</v>
      </c>
      <c r="AH258" s="57" t="str">
        <f t="shared" si="124"/>
        <v>yes</v>
      </c>
      <c r="AL258" s="15"/>
      <c r="AQ258" s="15"/>
    </row>
    <row r="259" spans="1:43" s="47" customFormat="1" ht="12" x14ac:dyDescent="0.25">
      <c r="A259" s="51">
        <f t="shared" si="125"/>
        <v>245</v>
      </c>
      <c r="B259" s="44">
        <f t="shared" si="126"/>
        <v>5752271.2246983517</v>
      </c>
      <c r="C259" s="44">
        <f t="shared" si="102"/>
        <v>117124.23121735954</v>
      </c>
      <c r="D259" s="44">
        <f t="shared" si="103"/>
        <v>20132.949286444233</v>
      </c>
      <c r="E259" s="52">
        <f t="shared" si="133"/>
        <v>0.15</v>
      </c>
      <c r="F259" s="52">
        <f t="shared" si="104"/>
        <v>1.3451947011868914E-2</v>
      </c>
      <c r="G259" s="44">
        <f t="shared" si="127"/>
        <v>60419.870318254507</v>
      </c>
      <c r="H259" s="44">
        <f t="shared" si="105"/>
        <v>40286.921031810271</v>
      </c>
      <c r="I259" s="44">
        <f t="shared" si="106"/>
        <v>5711984.3036665414</v>
      </c>
      <c r="J259" s="44">
        <f t="shared" si="107"/>
        <v>76837.310185549271</v>
      </c>
      <c r="K259" s="44">
        <f t="shared" si="108"/>
        <v>3355.4915477407053</v>
      </c>
      <c r="L259" s="44">
        <f t="shared" si="109"/>
        <v>133901.68895606307</v>
      </c>
      <c r="M259" s="44">
        <f t="shared" si="110"/>
        <v>5635146.9934809925</v>
      </c>
      <c r="N259" s="53">
        <f t="shared" si="128"/>
        <v>0</v>
      </c>
      <c r="O259" s="41">
        <f t="shared" si="111"/>
        <v>0</v>
      </c>
      <c r="P259" s="41">
        <f t="shared" si="112"/>
        <v>0</v>
      </c>
      <c r="Q259" s="41">
        <f t="shared" si="113"/>
        <v>0</v>
      </c>
      <c r="R259" s="54">
        <f t="shared" si="114"/>
        <v>0</v>
      </c>
      <c r="S259" s="45">
        <f t="shared" si="130"/>
        <v>0</v>
      </c>
      <c r="T259" s="44">
        <f t="shared" si="115"/>
        <v>0</v>
      </c>
      <c r="U259" s="41">
        <f t="shared" si="134"/>
        <v>0</v>
      </c>
      <c r="V259" s="44">
        <f t="shared" si="116"/>
        <v>0</v>
      </c>
      <c r="W259" s="44">
        <f t="shared" si="129"/>
        <v>0</v>
      </c>
      <c r="X259" s="45">
        <f t="shared" si="131"/>
        <v>5752271.2246984001</v>
      </c>
      <c r="Y259" s="44">
        <f t="shared" si="132"/>
        <v>117124.23121735954</v>
      </c>
      <c r="Z259" s="44">
        <f t="shared" si="117"/>
        <v>16777.45773870367</v>
      </c>
      <c r="AA259" s="46">
        <f t="shared" si="118"/>
        <v>133901.68895606321</v>
      </c>
      <c r="AC259" s="55">
        <f t="shared" si="119"/>
        <v>117124.23121735954</v>
      </c>
      <c r="AD259" s="56">
        <f t="shared" si="120"/>
        <v>117124.23121735954</v>
      </c>
      <c r="AE259" s="57" t="str">
        <f t="shared" si="121"/>
        <v>yes</v>
      </c>
      <c r="AF259" s="55">
        <f t="shared" si="122"/>
        <v>16777.457738703528</v>
      </c>
      <c r="AG259" s="56">
        <f t="shared" si="123"/>
        <v>16777.45773870367</v>
      </c>
      <c r="AH259" s="57" t="str">
        <f t="shared" si="124"/>
        <v>yes</v>
      </c>
      <c r="AL259" s="15"/>
      <c r="AQ259" s="15"/>
    </row>
    <row r="260" spans="1:43" s="47" customFormat="1" ht="12" x14ac:dyDescent="0.25">
      <c r="A260" s="51">
        <f t="shared" si="125"/>
        <v>246</v>
      </c>
      <c r="B260" s="44">
        <f t="shared" si="126"/>
        <v>5635146.9934809925</v>
      </c>
      <c r="C260" s="44">
        <f t="shared" si="102"/>
        <v>115151.27102944786</v>
      </c>
      <c r="D260" s="44">
        <f t="shared" si="103"/>
        <v>19723.014477183475</v>
      </c>
      <c r="E260" s="52">
        <f t="shared" si="133"/>
        <v>0.15</v>
      </c>
      <c r="F260" s="52">
        <f t="shared" si="104"/>
        <v>1.3451947011868914E-2</v>
      </c>
      <c r="G260" s="44">
        <f t="shared" si="127"/>
        <v>59607.105424269364</v>
      </c>
      <c r="H260" s="44">
        <f t="shared" si="105"/>
        <v>39884.09094708589</v>
      </c>
      <c r="I260" s="44">
        <f t="shared" si="106"/>
        <v>5595262.9025339065</v>
      </c>
      <c r="J260" s="44">
        <f t="shared" si="107"/>
        <v>75267.180082361971</v>
      </c>
      <c r="K260" s="44">
        <f t="shared" si="108"/>
        <v>3287.169079530579</v>
      </c>
      <c r="L260" s="44">
        <f t="shared" si="109"/>
        <v>131587.11642710076</v>
      </c>
      <c r="M260" s="44">
        <f t="shared" si="110"/>
        <v>5519995.7224515444</v>
      </c>
      <c r="N260" s="53">
        <f t="shared" si="128"/>
        <v>0</v>
      </c>
      <c r="O260" s="41">
        <f t="shared" si="111"/>
        <v>0</v>
      </c>
      <c r="P260" s="41">
        <f t="shared" si="112"/>
        <v>0</v>
      </c>
      <c r="Q260" s="41">
        <f t="shared" si="113"/>
        <v>0</v>
      </c>
      <c r="R260" s="54">
        <f t="shared" si="114"/>
        <v>0</v>
      </c>
      <c r="S260" s="45">
        <f t="shared" si="130"/>
        <v>0</v>
      </c>
      <c r="T260" s="44">
        <f t="shared" si="115"/>
        <v>0</v>
      </c>
      <c r="U260" s="41">
        <f t="shared" si="134"/>
        <v>0</v>
      </c>
      <c r="V260" s="44">
        <f t="shared" si="116"/>
        <v>0</v>
      </c>
      <c r="W260" s="44">
        <f t="shared" si="129"/>
        <v>0</v>
      </c>
      <c r="X260" s="45">
        <f t="shared" si="131"/>
        <v>5635146.9934810409</v>
      </c>
      <c r="Y260" s="44">
        <f t="shared" si="132"/>
        <v>115151.27102944786</v>
      </c>
      <c r="Z260" s="44">
        <f t="shared" si="117"/>
        <v>16435.84539765304</v>
      </c>
      <c r="AA260" s="46">
        <f t="shared" si="118"/>
        <v>131587.1164271009</v>
      </c>
      <c r="AC260" s="55">
        <f t="shared" si="119"/>
        <v>115151.27102944786</v>
      </c>
      <c r="AD260" s="56">
        <f t="shared" si="120"/>
        <v>115151.27102944786</v>
      </c>
      <c r="AE260" s="57" t="str">
        <f t="shared" si="121"/>
        <v>yes</v>
      </c>
      <c r="AF260" s="55">
        <f t="shared" si="122"/>
        <v>16435.845397652894</v>
      </c>
      <c r="AG260" s="56">
        <f t="shared" si="123"/>
        <v>16435.84539765304</v>
      </c>
      <c r="AH260" s="57" t="str">
        <f t="shared" si="124"/>
        <v>yes</v>
      </c>
      <c r="AL260" s="15"/>
      <c r="AQ260" s="15"/>
    </row>
    <row r="261" spans="1:43" s="47" customFormat="1" ht="12" x14ac:dyDescent="0.25">
      <c r="A261" s="51">
        <f t="shared" si="125"/>
        <v>247</v>
      </c>
      <c r="B261" s="44">
        <f t="shared" si="126"/>
        <v>5519995.7224515444</v>
      </c>
      <c r="C261" s="44">
        <f t="shared" si="102"/>
        <v>113208.82472384287</v>
      </c>
      <c r="D261" s="44">
        <f t="shared" si="103"/>
        <v>19319.985028580406</v>
      </c>
      <c r="E261" s="52">
        <f t="shared" si="133"/>
        <v>0.15</v>
      </c>
      <c r="F261" s="52">
        <f t="shared" si="104"/>
        <v>1.3451947011868914E-2</v>
      </c>
      <c r="G261" s="44">
        <f t="shared" si="127"/>
        <v>58805.273800571194</v>
      </c>
      <c r="H261" s="44">
        <f t="shared" si="105"/>
        <v>39485.288771990789</v>
      </c>
      <c r="I261" s="44">
        <f t="shared" si="106"/>
        <v>5480510.4336795537</v>
      </c>
      <c r="J261" s="44">
        <f t="shared" si="107"/>
        <v>73723.535951852085</v>
      </c>
      <c r="K261" s="44">
        <f t="shared" si="108"/>
        <v>3219.9975047634011</v>
      </c>
      <c r="L261" s="44">
        <f t="shared" si="109"/>
        <v>129308.81224765988</v>
      </c>
      <c r="M261" s="44">
        <f t="shared" si="110"/>
        <v>5406786.8977277018</v>
      </c>
      <c r="N261" s="53">
        <f t="shared" si="128"/>
        <v>0</v>
      </c>
      <c r="O261" s="41">
        <f t="shared" si="111"/>
        <v>0</v>
      </c>
      <c r="P261" s="41">
        <f t="shared" si="112"/>
        <v>0</v>
      </c>
      <c r="Q261" s="41">
        <f t="shared" si="113"/>
        <v>0</v>
      </c>
      <c r="R261" s="54">
        <f t="shared" si="114"/>
        <v>0</v>
      </c>
      <c r="S261" s="45">
        <f t="shared" si="130"/>
        <v>0</v>
      </c>
      <c r="T261" s="44">
        <f t="shared" si="115"/>
        <v>0</v>
      </c>
      <c r="U261" s="41">
        <f t="shared" si="134"/>
        <v>0</v>
      </c>
      <c r="V261" s="44">
        <f t="shared" si="116"/>
        <v>0</v>
      </c>
      <c r="W261" s="44">
        <f t="shared" si="129"/>
        <v>0</v>
      </c>
      <c r="X261" s="45">
        <f t="shared" si="131"/>
        <v>5519995.7224515928</v>
      </c>
      <c r="Y261" s="44">
        <f t="shared" si="132"/>
        <v>113208.82472384287</v>
      </c>
      <c r="Z261" s="44">
        <f t="shared" si="117"/>
        <v>16099.987523817146</v>
      </c>
      <c r="AA261" s="46">
        <f t="shared" si="118"/>
        <v>129308.81224766003</v>
      </c>
      <c r="AC261" s="55">
        <f t="shared" si="119"/>
        <v>113208.82472384287</v>
      </c>
      <c r="AD261" s="56">
        <f t="shared" si="120"/>
        <v>113208.82472384287</v>
      </c>
      <c r="AE261" s="57" t="str">
        <f t="shared" si="121"/>
        <v>yes</v>
      </c>
      <c r="AF261" s="55">
        <f t="shared" si="122"/>
        <v>16099.987523817004</v>
      </c>
      <c r="AG261" s="56">
        <f t="shared" si="123"/>
        <v>16099.987523817146</v>
      </c>
      <c r="AH261" s="57" t="str">
        <f t="shared" si="124"/>
        <v>yes</v>
      </c>
      <c r="AL261" s="15"/>
      <c r="AQ261" s="15"/>
    </row>
    <row r="262" spans="1:43" s="47" customFormat="1" ht="12" x14ac:dyDescent="0.25">
      <c r="A262" s="51">
        <f t="shared" si="125"/>
        <v>248</v>
      </c>
      <c r="B262" s="44">
        <f t="shared" si="126"/>
        <v>5406786.8977277018</v>
      </c>
      <c r="C262" s="44">
        <f t="shared" si="102"/>
        <v>111296.44209601186</v>
      </c>
      <c r="D262" s="44">
        <f t="shared" si="103"/>
        <v>18923.754142046957</v>
      </c>
      <c r="E262" s="52">
        <f t="shared" si="133"/>
        <v>0.15</v>
      </c>
      <c r="F262" s="52">
        <f t="shared" si="104"/>
        <v>1.3451947011868914E-2</v>
      </c>
      <c r="G262" s="44">
        <f t="shared" si="127"/>
        <v>58014.228373387486</v>
      </c>
      <c r="H262" s="44">
        <f t="shared" si="105"/>
        <v>39090.47423134053</v>
      </c>
      <c r="I262" s="44">
        <f t="shared" si="106"/>
        <v>5367696.4234963609</v>
      </c>
      <c r="J262" s="44">
        <f t="shared" si="107"/>
        <v>72205.967864671329</v>
      </c>
      <c r="K262" s="44">
        <f t="shared" si="108"/>
        <v>3153.959023674493</v>
      </c>
      <c r="L262" s="44">
        <f t="shared" si="109"/>
        <v>127066.23721438432</v>
      </c>
      <c r="M262" s="44">
        <f t="shared" si="110"/>
        <v>5295490.4556316892</v>
      </c>
      <c r="N262" s="53">
        <f t="shared" si="128"/>
        <v>0</v>
      </c>
      <c r="O262" s="41">
        <f t="shared" si="111"/>
        <v>0</v>
      </c>
      <c r="P262" s="41">
        <f t="shared" si="112"/>
        <v>0</v>
      </c>
      <c r="Q262" s="41">
        <f t="shared" si="113"/>
        <v>0</v>
      </c>
      <c r="R262" s="54">
        <f t="shared" si="114"/>
        <v>0</v>
      </c>
      <c r="S262" s="45">
        <f t="shared" si="130"/>
        <v>0</v>
      </c>
      <c r="T262" s="44">
        <f t="shared" si="115"/>
        <v>0</v>
      </c>
      <c r="U262" s="41">
        <f t="shared" si="134"/>
        <v>0</v>
      </c>
      <c r="V262" s="44">
        <f t="shared" si="116"/>
        <v>0</v>
      </c>
      <c r="W262" s="44">
        <f t="shared" si="129"/>
        <v>0</v>
      </c>
      <c r="X262" s="45">
        <f t="shared" si="131"/>
        <v>5406786.8977277502</v>
      </c>
      <c r="Y262" s="44">
        <f t="shared" si="132"/>
        <v>111296.44209601186</v>
      </c>
      <c r="Z262" s="44">
        <f t="shared" si="117"/>
        <v>15769.795118372605</v>
      </c>
      <c r="AA262" s="46">
        <f t="shared" si="118"/>
        <v>127066.23721438447</v>
      </c>
      <c r="AC262" s="55">
        <f t="shared" si="119"/>
        <v>111296.44209601186</v>
      </c>
      <c r="AD262" s="56">
        <f t="shared" si="120"/>
        <v>111296.44209601186</v>
      </c>
      <c r="AE262" s="57" t="str">
        <f t="shared" si="121"/>
        <v>yes</v>
      </c>
      <c r="AF262" s="55">
        <f t="shared" si="122"/>
        <v>15769.795118372464</v>
      </c>
      <c r="AG262" s="56">
        <f t="shared" si="123"/>
        <v>15769.795118372605</v>
      </c>
      <c r="AH262" s="57" t="str">
        <f t="shared" si="124"/>
        <v>yes</v>
      </c>
      <c r="AL262" s="15"/>
      <c r="AQ262" s="15"/>
    </row>
    <row r="263" spans="1:43" s="47" customFormat="1" ht="12" x14ac:dyDescent="0.25">
      <c r="A263" s="51">
        <f t="shared" si="125"/>
        <v>249</v>
      </c>
      <c r="B263" s="44">
        <f t="shared" si="126"/>
        <v>5295490.4556316892</v>
      </c>
      <c r="C263" s="44">
        <f t="shared" si="102"/>
        <v>109413.67939484499</v>
      </c>
      <c r="D263" s="44">
        <f t="shared" si="103"/>
        <v>18534.216594710913</v>
      </c>
      <c r="E263" s="52">
        <f t="shared" si="133"/>
        <v>0.15</v>
      </c>
      <c r="F263" s="52">
        <f t="shared" si="104"/>
        <v>1.3451947011868914E-2</v>
      </c>
      <c r="G263" s="44">
        <f t="shared" si="127"/>
        <v>57233.824047374197</v>
      </c>
      <c r="H263" s="44">
        <f t="shared" si="105"/>
        <v>38699.607452663287</v>
      </c>
      <c r="I263" s="44">
        <f t="shared" si="106"/>
        <v>5256790.8481790256</v>
      </c>
      <c r="J263" s="44">
        <f t="shared" si="107"/>
        <v>70714.071942181705</v>
      </c>
      <c r="K263" s="44">
        <f t="shared" si="108"/>
        <v>3089.0360991184857</v>
      </c>
      <c r="L263" s="44">
        <f t="shared" si="109"/>
        <v>124858.85989043742</v>
      </c>
      <c r="M263" s="44">
        <f t="shared" si="110"/>
        <v>5186076.7762368442</v>
      </c>
      <c r="N263" s="53">
        <f t="shared" si="128"/>
        <v>0</v>
      </c>
      <c r="O263" s="41">
        <f t="shared" si="111"/>
        <v>0</v>
      </c>
      <c r="P263" s="41">
        <f t="shared" si="112"/>
        <v>0</v>
      </c>
      <c r="Q263" s="41">
        <f t="shared" si="113"/>
        <v>0</v>
      </c>
      <c r="R263" s="54">
        <f t="shared" si="114"/>
        <v>0</v>
      </c>
      <c r="S263" s="45">
        <f t="shared" si="130"/>
        <v>0</v>
      </c>
      <c r="T263" s="44">
        <f t="shared" si="115"/>
        <v>0</v>
      </c>
      <c r="U263" s="41">
        <f t="shared" si="134"/>
        <v>0</v>
      </c>
      <c r="V263" s="44">
        <f t="shared" si="116"/>
        <v>0</v>
      </c>
      <c r="W263" s="44">
        <f t="shared" si="129"/>
        <v>0</v>
      </c>
      <c r="X263" s="45">
        <f t="shared" si="131"/>
        <v>5295490.4556317385</v>
      </c>
      <c r="Y263" s="44">
        <f t="shared" si="132"/>
        <v>109413.67939484499</v>
      </c>
      <c r="Z263" s="44">
        <f t="shared" si="117"/>
        <v>15445.180495592571</v>
      </c>
      <c r="AA263" s="46">
        <f t="shared" si="118"/>
        <v>124858.85989043757</v>
      </c>
      <c r="AC263" s="55">
        <f t="shared" si="119"/>
        <v>109413.67939484499</v>
      </c>
      <c r="AD263" s="56">
        <f t="shared" si="120"/>
        <v>109413.67939484499</v>
      </c>
      <c r="AE263" s="57" t="str">
        <f t="shared" si="121"/>
        <v>yes</v>
      </c>
      <c r="AF263" s="55">
        <f t="shared" si="122"/>
        <v>15445.180495592427</v>
      </c>
      <c r="AG263" s="56">
        <f t="shared" si="123"/>
        <v>15445.180495592571</v>
      </c>
      <c r="AH263" s="57" t="str">
        <f t="shared" si="124"/>
        <v>yes</v>
      </c>
      <c r="AL263" s="15"/>
      <c r="AQ263" s="15"/>
    </row>
    <row r="264" spans="1:43" s="47" customFormat="1" ht="12" x14ac:dyDescent="0.25">
      <c r="A264" s="51">
        <f t="shared" si="125"/>
        <v>250</v>
      </c>
      <c r="B264" s="44">
        <f t="shared" si="126"/>
        <v>5186076.7762368442</v>
      </c>
      <c r="C264" s="44">
        <f t="shared" si="102"/>
        <v>107560.09923187185</v>
      </c>
      <c r="D264" s="44">
        <f t="shared" si="103"/>
        <v>18151.268716828956</v>
      </c>
      <c r="E264" s="52">
        <f t="shared" si="133"/>
        <v>0.15</v>
      </c>
      <c r="F264" s="52">
        <f t="shared" si="104"/>
        <v>1.3451947011868914E-2</v>
      </c>
      <c r="G264" s="44">
        <f t="shared" si="127"/>
        <v>56463.917679002305</v>
      </c>
      <c r="H264" s="44">
        <f t="shared" si="105"/>
        <v>38312.648962173349</v>
      </c>
      <c r="I264" s="44">
        <f t="shared" si="106"/>
        <v>5147764.1272746706</v>
      </c>
      <c r="J264" s="44">
        <f t="shared" si="107"/>
        <v>69247.4502696985</v>
      </c>
      <c r="K264" s="44">
        <f t="shared" si="108"/>
        <v>3025.211452804826</v>
      </c>
      <c r="L264" s="44">
        <f t="shared" si="109"/>
        <v>122686.15649589598</v>
      </c>
      <c r="M264" s="44">
        <f t="shared" si="110"/>
        <v>5078516.6770049725</v>
      </c>
      <c r="N264" s="53">
        <f t="shared" si="128"/>
        <v>0</v>
      </c>
      <c r="O264" s="41">
        <f t="shared" si="111"/>
        <v>0</v>
      </c>
      <c r="P264" s="41">
        <f t="shared" si="112"/>
        <v>0</v>
      </c>
      <c r="Q264" s="41">
        <f t="shared" si="113"/>
        <v>0</v>
      </c>
      <c r="R264" s="54">
        <f t="shared" si="114"/>
        <v>0</v>
      </c>
      <c r="S264" s="45">
        <f t="shared" si="130"/>
        <v>0</v>
      </c>
      <c r="T264" s="44">
        <f t="shared" si="115"/>
        <v>0</v>
      </c>
      <c r="U264" s="41">
        <f t="shared" si="134"/>
        <v>0</v>
      </c>
      <c r="V264" s="44">
        <f t="shared" si="116"/>
        <v>0</v>
      </c>
      <c r="W264" s="44">
        <f t="shared" si="129"/>
        <v>0</v>
      </c>
      <c r="X264" s="45">
        <f t="shared" si="131"/>
        <v>5186076.7762368936</v>
      </c>
      <c r="Y264" s="44">
        <f t="shared" si="132"/>
        <v>107560.09923187185</v>
      </c>
      <c r="Z264" s="44">
        <f t="shared" si="117"/>
        <v>15126.057264024275</v>
      </c>
      <c r="AA264" s="46">
        <f t="shared" si="118"/>
        <v>122686.15649589612</v>
      </c>
      <c r="AC264" s="55">
        <f t="shared" si="119"/>
        <v>107560.09923187185</v>
      </c>
      <c r="AD264" s="56">
        <f t="shared" si="120"/>
        <v>107560.09923187185</v>
      </c>
      <c r="AE264" s="57" t="str">
        <f t="shared" si="121"/>
        <v>yes</v>
      </c>
      <c r="AF264" s="55">
        <f t="shared" si="122"/>
        <v>15126.05726402413</v>
      </c>
      <c r="AG264" s="56">
        <f t="shared" si="123"/>
        <v>15126.057264024275</v>
      </c>
      <c r="AH264" s="57" t="str">
        <f t="shared" si="124"/>
        <v>yes</v>
      </c>
      <c r="AL264" s="15"/>
      <c r="AQ264" s="15"/>
    </row>
    <row r="265" spans="1:43" s="47" customFormat="1" ht="12" x14ac:dyDescent="0.25">
      <c r="A265" s="51">
        <f t="shared" si="125"/>
        <v>251</v>
      </c>
      <c r="B265" s="44">
        <f t="shared" si="126"/>
        <v>5078516.6770049725</v>
      </c>
      <c r="C265" s="44">
        <f t="shared" si="102"/>
        <v>105735.27049173848</v>
      </c>
      <c r="D265" s="44">
        <f t="shared" si="103"/>
        <v>17774.808369517403</v>
      </c>
      <c r="E265" s="52">
        <f t="shared" si="133"/>
        <v>0.15</v>
      </c>
      <c r="F265" s="52">
        <f t="shared" si="104"/>
        <v>1.3451947011868914E-2</v>
      </c>
      <c r="G265" s="44">
        <f t="shared" si="127"/>
        <v>55704.368050301826</v>
      </c>
      <c r="H265" s="44">
        <f t="shared" si="105"/>
        <v>37929.559680784427</v>
      </c>
      <c r="I265" s="44">
        <f t="shared" si="106"/>
        <v>5040587.1173241884</v>
      </c>
      <c r="J265" s="44">
        <f t="shared" si="107"/>
        <v>67805.710810954057</v>
      </c>
      <c r="K265" s="44">
        <f t="shared" si="108"/>
        <v>2962.4680615862339</v>
      </c>
      <c r="L265" s="44">
        <f t="shared" si="109"/>
        <v>120547.61079966965</v>
      </c>
      <c r="M265" s="44">
        <f t="shared" si="110"/>
        <v>4972781.4065132346</v>
      </c>
      <c r="N265" s="53">
        <f t="shared" si="128"/>
        <v>0</v>
      </c>
      <c r="O265" s="41">
        <f t="shared" si="111"/>
        <v>0</v>
      </c>
      <c r="P265" s="41">
        <f t="shared" si="112"/>
        <v>0</v>
      </c>
      <c r="Q265" s="41">
        <f t="shared" si="113"/>
        <v>0</v>
      </c>
      <c r="R265" s="54">
        <f t="shared" si="114"/>
        <v>0</v>
      </c>
      <c r="S265" s="45">
        <f t="shared" si="130"/>
        <v>0</v>
      </c>
      <c r="T265" s="44">
        <f t="shared" si="115"/>
        <v>0</v>
      </c>
      <c r="U265" s="41">
        <f t="shared" si="134"/>
        <v>0</v>
      </c>
      <c r="V265" s="44">
        <f t="shared" si="116"/>
        <v>0</v>
      </c>
      <c r="W265" s="44">
        <f t="shared" si="129"/>
        <v>0</v>
      </c>
      <c r="X265" s="45">
        <f t="shared" si="131"/>
        <v>5078516.6770050218</v>
      </c>
      <c r="Y265" s="44">
        <f t="shared" si="132"/>
        <v>105735.27049173848</v>
      </c>
      <c r="Z265" s="44">
        <f t="shared" si="117"/>
        <v>14812.340307931316</v>
      </c>
      <c r="AA265" s="46">
        <f t="shared" si="118"/>
        <v>120547.6107996698</v>
      </c>
      <c r="AC265" s="55">
        <f t="shared" si="119"/>
        <v>105735.27049173848</v>
      </c>
      <c r="AD265" s="56">
        <f t="shared" si="120"/>
        <v>105735.27049173848</v>
      </c>
      <c r="AE265" s="57" t="str">
        <f t="shared" si="121"/>
        <v>yes</v>
      </c>
      <c r="AF265" s="55">
        <f t="shared" si="122"/>
        <v>14812.340307931168</v>
      </c>
      <c r="AG265" s="56">
        <f t="shared" si="123"/>
        <v>14812.340307931316</v>
      </c>
      <c r="AH265" s="57" t="str">
        <f t="shared" si="124"/>
        <v>yes</v>
      </c>
      <c r="AL265" s="15"/>
      <c r="AQ265" s="15"/>
    </row>
    <row r="266" spans="1:43" s="47" customFormat="1" ht="12" x14ac:dyDescent="0.25">
      <c r="A266" s="51">
        <f t="shared" si="125"/>
        <v>252</v>
      </c>
      <c r="B266" s="44">
        <f t="shared" si="126"/>
        <v>4972781.4065132346</v>
      </c>
      <c r="C266" s="44">
        <f t="shared" si="102"/>
        <v>103938.76824392844</v>
      </c>
      <c r="D266" s="44">
        <f t="shared" si="103"/>
        <v>17404.734922796324</v>
      </c>
      <c r="E266" s="52">
        <f t="shared" si="133"/>
        <v>0.15</v>
      </c>
      <c r="F266" s="52">
        <f t="shared" si="104"/>
        <v>1.3451947011868914E-2</v>
      </c>
      <c r="G266" s="44">
        <f t="shared" si="127"/>
        <v>54955.035842959536</v>
      </c>
      <c r="H266" s="44">
        <f t="shared" si="105"/>
        <v>37550.300920163209</v>
      </c>
      <c r="I266" s="44">
        <f t="shared" si="106"/>
        <v>4935231.1055930713</v>
      </c>
      <c r="J266" s="44">
        <f t="shared" si="107"/>
        <v>66388.467323765231</v>
      </c>
      <c r="K266" s="44">
        <f t="shared" si="108"/>
        <v>2900.7891537993869</v>
      </c>
      <c r="L266" s="44">
        <f t="shared" si="109"/>
        <v>118442.71401292538</v>
      </c>
      <c r="M266" s="44">
        <f t="shared" si="110"/>
        <v>4868842.6382693062</v>
      </c>
      <c r="N266" s="53">
        <f t="shared" si="128"/>
        <v>0</v>
      </c>
      <c r="O266" s="41">
        <f t="shared" si="111"/>
        <v>0</v>
      </c>
      <c r="P266" s="41">
        <f t="shared" si="112"/>
        <v>0</v>
      </c>
      <c r="Q266" s="41">
        <f t="shared" si="113"/>
        <v>0</v>
      </c>
      <c r="R266" s="54">
        <f t="shared" si="114"/>
        <v>0</v>
      </c>
      <c r="S266" s="45">
        <f t="shared" si="130"/>
        <v>0</v>
      </c>
      <c r="T266" s="44">
        <f t="shared" si="115"/>
        <v>0</v>
      </c>
      <c r="U266" s="41">
        <f t="shared" si="134"/>
        <v>0</v>
      </c>
      <c r="V266" s="44">
        <f t="shared" si="116"/>
        <v>0</v>
      </c>
      <c r="W266" s="44">
        <f t="shared" si="129"/>
        <v>0</v>
      </c>
      <c r="X266" s="45">
        <f t="shared" si="131"/>
        <v>4972781.406513283</v>
      </c>
      <c r="Y266" s="44">
        <f t="shared" si="132"/>
        <v>103938.76824392844</v>
      </c>
      <c r="Z266" s="44">
        <f t="shared" si="117"/>
        <v>14503.945768997079</v>
      </c>
      <c r="AA266" s="46">
        <f t="shared" si="118"/>
        <v>118442.71401292551</v>
      </c>
      <c r="AC266" s="55">
        <f t="shared" si="119"/>
        <v>103938.76824392844</v>
      </c>
      <c r="AD266" s="56">
        <f t="shared" si="120"/>
        <v>103938.76824392844</v>
      </c>
      <c r="AE266" s="57" t="str">
        <f t="shared" si="121"/>
        <v>yes</v>
      </c>
      <c r="AF266" s="55">
        <f t="shared" si="122"/>
        <v>14503.945768996937</v>
      </c>
      <c r="AG266" s="56">
        <f t="shared" si="123"/>
        <v>14503.945768997079</v>
      </c>
      <c r="AH266" s="57" t="str">
        <f t="shared" si="124"/>
        <v>yes</v>
      </c>
      <c r="AL266" s="15"/>
      <c r="AQ266" s="15"/>
    </row>
    <row r="267" spans="1:43" s="47" customFormat="1" ht="12" x14ac:dyDescent="0.25">
      <c r="A267" s="51">
        <f t="shared" si="125"/>
        <v>253</v>
      </c>
      <c r="B267" s="44">
        <f t="shared" si="126"/>
        <v>4868842.6382693062</v>
      </c>
      <c r="C267" s="44">
        <f t="shared" si="102"/>
        <v>102170.17365570995</v>
      </c>
      <c r="D267" s="44">
        <f t="shared" si="103"/>
        <v>17040.949233942574</v>
      </c>
      <c r="E267" s="52">
        <f t="shared" si="133"/>
        <v>0.15</v>
      </c>
      <c r="F267" s="52">
        <f t="shared" si="104"/>
        <v>1.3451947011868914E-2</v>
      </c>
      <c r="G267" s="44">
        <f t="shared" si="127"/>
        <v>54215.783612764688</v>
      </c>
      <c r="H267" s="44">
        <f t="shared" si="105"/>
        <v>37174.83437882211</v>
      </c>
      <c r="I267" s="44">
        <f t="shared" si="106"/>
        <v>4831667.8038904844</v>
      </c>
      <c r="J267" s="44">
        <f t="shared" si="107"/>
        <v>64995.33927688784</v>
      </c>
      <c r="K267" s="44">
        <f t="shared" si="108"/>
        <v>2840.1582056570951</v>
      </c>
      <c r="L267" s="44">
        <f t="shared" si="109"/>
        <v>116370.96468399544</v>
      </c>
      <c r="M267" s="44">
        <f t="shared" si="110"/>
        <v>4766672.4646135969</v>
      </c>
      <c r="N267" s="53">
        <f t="shared" si="128"/>
        <v>0</v>
      </c>
      <c r="O267" s="41">
        <f t="shared" si="111"/>
        <v>0</v>
      </c>
      <c r="P267" s="41">
        <f t="shared" si="112"/>
        <v>0</v>
      </c>
      <c r="Q267" s="41">
        <f t="shared" si="113"/>
        <v>0</v>
      </c>
      <c r="R267" s="54">
        <f t="shared" si="114"/>
        <v>0</v>
      </c>
      <c r="S267" s="45">
        <f t="shared" si="130"/>
        <v>0</v>
      </c>
      <c r="T267" s="44">
        <f t="shared" si="115"/>
        <v>0</v>
      </c>
      <c r="U267" s="41">
        <f t="shared" si="134"/>
        <v>0</v>
      </c>
      <c r="V267" s="44">
        <f t="shared" si="116"/>
        <v>0</v>
      </c>
      <c r="W267" s="44">
        <f t="shared" si="129"/>
        <v>0</v>
      </c>
      <c r="X267" s="45">
        <f t="shared" si="131"/>
        <v>4868842.6382693546</v>
      </c>
      <c r="Y267" s="44">
        <f t="shared" si="132"/>
        <v>102170.17365570995</v>
      </c>
      <c r="Z267" s="44">
        <f t="shared" si="117"/>
        <v>14200.791028285619</v>
      </c>
      <c r="AA267" s="46">
        <f t="shared" si="118"/>
        <v>116370.96468399557</v>
      </c>
      <c r="AC267" s="55">
        <f t="shared" si="119"/>
        <v>102170.17365570995</v>
      </c>
      <c r="AD267" s="56">
        <f t="shared" si="120"/>
        <v>102170.17365570995</v>
      </c>
      <c r="AE267" s="57" t="str">
        <f t="shared" si="121"/>
        <v>yes</v>
      </c>
      <c r="AF267" s="55">
        <f t="shared" si="122"/>
        <v>14200.791028285479</v>
      </c>
      <c r="AG267" s="56">
        <f t="shared" si="123"/>
        <v>14200.791028285619</v>
      </c>
      <c r="AH267" s="57" t="str">
        <f t="shared" si="124"/>
        <v>yes</v>
      </c>
      <c r="AL267" s="15"/>
      <c r="AQ267" s="15"/>
    </row>
    <row r="268" spans="1:43" s="47" customFormat="1" ht="12" x14ac:dyDescent="0.25">
      <c r="A268" s="51">
        <f t="shared" si="125"/>
        <v>254</v>
      </c>
      <c r="B268" s="44">
        <f t="shared" si="126"/>
        <v>4766672.4646135969</v>
      </c>
      <c r="C268" s="44">
        <f t="shared" si="102"/>
        <v>100429.07390629285</v>
      </c>
      <c r="D268" s="44">
        <f t="shared" si="103"/>
        <v>16683.353626147589</v>
      </c>
      <c r="E268" s="52">
        <f t="shared" si="133"/>
        <v>0.15</v>
      </c>
      <c r="F268" s="52">
        <f t="shared" si="104"/>
        <v>1.3451947011868914E-2</v>
      </c>
      <c r="G268" s="44">
        <f t="shared" si="127"/>
        <v>53486.475764398834</v>
      </c>
      <c r="H268" s="44">
        <f t="shared" si="105"/>
        <v>36803.122138251245</v>
      </c>
      <c r="I268" s="44">
        <f t="shared" si="106"/>
        <v>4729869.3424753454</v>
      </c>
      <c r="J268" s="44">
        <f t="shared" si="107"/>
        <v>63625.95176804161</v>
      </c>
      <c r="K268" s="44">
        <f t="shared" si="108"/>
        <v>2780.5589376912649</v>
      </c>
      <c r="L268" s="44">
        <f t="shared" si="109"/>
        <v>114331.86859474918</v>
      </c>
      <c r="M268" s="44">
        <f t="shared" si="110"/>
        <v>4666243.3907073038</v>
      </c>
      <c r="N268" s="53">
        <f t="shared" si="128"/>
        <v>0</v>
      </c>
      <c r="O268" s="41">
        <f t="shared" si="111"/>
        <v>0</v>
      </c>
      <c r="P268" s="41">
        <f t="shared" si="112"/>
        <v>0</v>
      </c>
      <c r="Q268" s="41">
        <f t="shared" si="113"/>
        <v>0</v>
      </c>
      <c r="R268" s="54">
        <f t="shared" si="114"/>
        <v>0</v>
      </c>
      <c r="S268" s="45">
        <f t="shared" si="130"/>
        <v>0</v>
      </c>
      <c r="T268" s="44">
        <f t="shared" si="115"/>
        <v>0</v>
      </c>
      <c r="U268" s="41">
        <f t="shared" si="134"/>
        <v>0</v>
      </c>
      <c r="V268" s="44">
        <f t="shared" si="116"/>
        <v>0</v>
      </c>
      <c r="W268" s="44">
        <f t="shared" si="129"/>
        <v>0</v>
      </c>
      <c r="X268" s="45">
        <f t="shared" si="131"/>
        <v>4766672.4646136444</v>
      </c>
      <c r="Y268" s="44">
        <f t="shared" si="132"/>
        <v>100429.07390629285</v>
      </c>
      <c r="Z268" s="44">
        <f t="shared" si="117"/>
        <v>13902.794688456464</v>
      </c>
      <c r="AA268" s="46">
        <f t="shared" si="118"/>
        <v>114331.86859474931</v>
      </c>
      <c r="AC268" s="55">
        <f t="shared" si="119"/>
        <v>100429.07390629285</v>
      </c>
      <c r="AD268" s="56">
        <f t="shared" si="120"/>
        <v>100429.07390629285</v>
      </c>
      <c r="AE268" s="57" t="str">
        <f t="shared" si="121"/>
        <v>yes</v>
      </c>
      <c r="AF268" s="55">
        <f t="shared" si="122"/>
        <v>13902.794688456324</v>
      </c>
      <c r="AG268" s="56">
        <f t="shared" si="123"/>
        <v>13902.794688456464</v>
      </c>
      <c r="AH268" s="57" t="str">
        <f t="shared" si="124"/>
        <v>yes</v>
      </c>
      <c r="AL268" s="15"/>
      <c r="AQ268" s="15"/>
    </row>
    <row r="269" spans="1:43" s="47" customFormat="1" ht="12" x14ac:dyDescent="0.25">
      <c r="A269" s="51">
        <f t="shared" si="125"/>
        <v>255</v>
      </c>
      <c r="B269" s="44">
        <f t="shared" si="126"/>
        <v>4666243.3907073038</v>
      </c>
      <c r="C269" s="44">
        <f t="shared" si="102"/>
        <v>98715.062102178345</v>
      </c>
      <c r="D269" s="44">
        <f t="shared" si="103"/>
        <v>16331.851867475563</v>
      </c>
      <c r="E269" s="52">
        <f t="shared" si="133"/>
        <v>0.15</v>
      </c>
      <c r="F269" s="52">
        <f t="shared" si="104"/>
        <v>1.3451947011868914E-2</v>
      </c>
      <c r="G269" s="44">
        <f t="shared" si="127"/>
        <v>52766.978526564519</v>
      </c>
      <c r="H269" s="44">
        <f t="shared" si="105"/>
        <v>36435.126659088957</v>
      </c>
      <c r="I269" s="44">
        <f t="shared" si="106"/>
        <v>4629808.264048215</v>
      </c>
      <c r="J269" s="44">
        <f t="shared" si="107"/>
        <v>62279.935443089395</v>
      </c>
      <c r="K269" s="44">
        <f t="shared" si="108"/>
        <v>2721.9753112459271</v>
      </c>
      <c r="L269" s="44">
        <f t="shared" si="109"/>
        <v>112324.93865840799</v>
      </c>
      <c r="M269" s="44">
        <f t="shared" si="110"/>
        <v>4567528.3286051257</v>
      </c>
      <c r="N269" s="53">
        <f t="shared" si="128"/>
        <v>0</v>
      </c>
      <c r="O269" s="41">
        <f t="shared" si="111"/>
        <v>0</v>
      </c>
      <c r="P269" s="41">
        <f t="shared" si="112"/>
        <v>0</v>
      </c>
      <c r="Q269" s="41">
        <f t="shared" si="113"/>
        <v>0</v>
      </c>
      <c r="R269" s="54">
        <f t="shared" si="114"/>
        <v>0</v>
      </c>
      <c r="S269" s="45">
        <f t="shared" si="130"/>
        <v>0</v>
      </c>
      <c r="T269" s="44">
        <f t="shared" si="115"/>
        <v>0</v>
      </c>
      <c r="U269" s="41">
        <f t="shared" si="134"/>
        <v>0</v>
      </c>
      <c r="V269" s="44">
        <f t="shared" si="116"/>
        <v>0</v>
      </c>
      <c r="W269" s="44">
        <f t="shared" si="129"/>
        <v>0</v>
      </c>
      <c r="X269" s="45">
        <f t="shared" si="131"/>
        <v>4666243.3907073513</v>
      </c>
      <c r="Y269" s="44">
        <f t="shared" si="132"/>
        <v>98715.062102178345</v>
      </c>
      <c r="Z269" s="44">
        <f t="shared" si="117"/>
        <v>13609.876556229776</v>
      </c>
      <c r="AA269" s="46">
        <f t="shared" si="118"/>
        <v>112324.93865840812</v>
      </c>
      <c r="AC269" s="55">
        <f t="shared" si="119"/>
        <v>98715.062102178345</v>
      </c>
      <c r="AD269" s="56">
        <f t="shared" si="120"/>
        <v>98715.062102178345</v>
      </c>
      <c r="AE269" s="57" t="str">
        <f t="shared" si="121"/>
        <v>yes</v>
      </c>
      <c r="AF269" s="55">
        <f t="shared" si="122"/>
        <v>13609.876556229636</v>
      </c>
      <c r="AG269" s="56">
        <f t="shared" si="123"/>
        <v>13609.876556229776</v>
      </c>
      <c r="AH269" s="57" t="str">
        <f t="shared" si="124"/>
        <v>yes</v>
      </c>
      <c r="AL269" s="15"/>
      <c r="AQ269" s="15"/>
    </row>
    <row r="270" spans="1:43" s="47" customFormat="1" ht="12" x14ac:dyDescent="0.25">
      <c r="A270" s="51">
        <f t="shared" si="125"/>
        <v>256</v>
      </c>
      <c r="B270" s="44">
        <f t="shared" si="126"/>
        <v>4567528.3286051257</v>
      </c>
      <c r="C270" s="44">
        <f t="shared" si="102"/>
        <v>97027.737193685345</v>
      </c>
      <c r="D270" s="44">
        <f t="shared" si="103"/>
        <v>15986.34915011794</v>
      </c>
      <c r="E270" s="52">
        <f t="shared" si="133"/>
        <v>0.15</v>
      </c>
      <c r="F270" s="52">
        <f t="shared" si="104"/>
        <v>1.3451947011868914E-2</v>
      </c>
      <c r="G270" s="44">
        <f t="shared" si="127"/>
        <v>52057.159927448753</v>
      </c>
      <c r="H270" s="44">
        <f t="shared" si="105"/>
        <v>36070.810777330815</v>
      </c>
      <c r="I270" s="44">
        <f t="shared" si="106"/>
        <v>4531457.5178277949</v>
      </c>
      <c r="J270" s="44">
        <f t="shared" si="107"/>
        <v>60956.92641635453</v>
      </c>
      <c r="K270" s="44">
        <f t="shared" si="108"/>
        <v>2664.3915250196565</v>
      </c>
      <c r="L270" s="44">
        <f t="shared" si="109"/>
        <v>110349.69481878362</v>
      </c>
      <c r="M270" s="44">
        <f t="shared" si="110"/>
        <v>4470500.5914114406</v>
      </c>
      <c r="N270" s="53">
        <f t="shared" si="128"/>
        <v>0</v>
      </c>
      <c r="O270" s="41">
        <f t="shared" si="111"/>
        <v>0</v>
      </c>
      <c r="P270" s="41">
        <f t="shared" si="112"/>
        <v>0</v>
      </c>
      <c r="Q270" s="41">
        <f t="shared" si="113"/>
        <v>0</v>
      </c>
      <c r="R270" s="54">
        <f t="shared" si="114"/>
        <v>0</v>
      </c>
      <c r="S270" s="45">
        <f t="shared" si="130"/>
        <v>0</v>
      </c>
      <c r="T270" s="44">
        <f t="shared" si="115"/>
        <v>0</v>
      </c>
      <c r="U270" s="41">
        <f t="shared" si="134"/>
        <v>0</v>
      </c>
      <c r="V270" s="44">
        <f t="shared" si="116"/>
        <v>0</v>
      </c>
      <c r="W270" s="44">
        <f t="shared" si="129"/>
        <v>0</v>
      </c>
      <c r="X270" s="45">
        <f t="shared" si="131"/>
        <v>4567528.3286051732</v>
      </c>
      <c r="Y270" s="44">
        <f t="shared" si="132"/>
        <v>97027.737193685345</v>
      </c>
      <c r="Z270" s="44">
        <f t="shared" si="117"/>
        <v>13321.957625098423</v>
      </c>
      <c r="AA270" s="46">
        <f t="shared" si="118"/>
        <v>110349.69481878377</v>
      </c>
      <c r="AC270" s="55">
        <f t="shared" si="119"/>
        <v>97027.737193685345</v>
      </c>
      <c r="AD270" s="56">
        <f t="shared" si="120"/>
        <v>97027.737193685345</v>
      </c>
      <c r="AE270" s="57" t="str">
        <f t="shared" si="121"/>
        <v>yes</v>
      </c>
      <c r="AF270" s="55">
        <f t="shared" si="122"/>
        <v>13321.957625098283</v>
      </c>
      <c r="AG270" s="56">
        <f t="shared" si="123"/>
        <v>13321.957625098423</v>
      </c>
      <c r="AH270" s="57" t="str">
        <f t="shared" si="124"/>
        <v>yes</v>
      </c>
      <c r="AL270" s="15"/>
      <c r="AQ270" s="15"/>
    </row>
    <row r="271" spans="1:43" s="47" customFormat="1" ht="12" x14ac:dyDescent="0.25">
      <c r="A271" s="51">
        <f t="shared" si="125"/>
        <v>257</v>
      </c>
      <c r="B271" s="44">
        <f t="shared" si="126"/>
        <v>4470500.5914114406</v>
      </c>
      <c r="C271" s="44">
        <f t="shared" ref="C271:C334" si="135">H271+J271</f>
        <v>95366.703892636942</v>
      </c>
      <c r="D271" s="44">
        <f t="shared" ref="D271:D334" si="136">B271*$B$4/12</f>
        <v>15646.752069940043</v>
      </c>
      <c r="E271" s="52">
        <f t="shared" si="133"/>
        <v>0.15</v>
      </c>
      <c r="F271" s="52">
        <f t="shared" ref="F271:F334" si="137">(1-(1-E271)^(1/12))</f>
        <v>1.3451947011868914E-2</v>
      </c>
      <c r="G271" s="44">
        <f t="shared" si="127"/>
        <v>51356.889770516333</v>
      </c>
      <c r="H271" s="44">
        <f t="shared" ref="H271:H334" si="138">G271-B271*$B$4/12</f>
        <v>35710.137700576292</v>
      </c>
      <c r="I271" s="44">
        <f t="shared" ref="I271:I334" si="139">B271-H271</f>
        <v>4434790.4537108643</v>
      </c>
      <c r="J271" s="44">
        <f t="shared" ref="J271:J334" si="140">I271*F271</f>
        <v>59656.566192060651</v>
      </c>
      <c r="K271" s="44">
        <f t="shared" ref="K271:K334" si="141">$B$8*B271/12</f>
        <v>2607.7920116566738</v>
      </c>
      <c r="L271" s="44">
        <f t="shared" ref="L271:L334" si="142">D271+H271+J271-K271</f>
        <v>108405.66395092032</v>
      </c>
      <c r="M271" s="44">
        <f t="shared" ref="M271:M334" si="143">B271-H271-J271</f>
        <v>4375133.8875188036</v>
      </c>
      <c r="N271" s="53">
        <f t="shared" si="128"/>
        <v>0</v>
      </c>
      <c r="O271" s="41">
        <f t="shared" ref="O271:O334" si="144">MIN(N271,H271+J271)</f>
        <v>0</v>
      </c>
      <c r="P271" s="41">
        <f t="shared" ref="P271:P334" si="145">MIN(X271*$F$5/12,N271-O271)</f>
        <v>0</v>
      </c>
      <c r="Q271" s="41">
        <f t="shared" ref="Q271:Q334" si="146">N271*$F$3/12</f>
        <v>0</v>
      </c>
      <c r="R271" s="54">
        <f t="shared" ref="R271:R334" si="147">SUM(O271:Q271)</f>
        <v>0</v>
      </c>
      <c r="S271" s="45">
        <f t="shared" si="130"/>
        <v>0</v>
      </c>
      <c r="T271" s="44">
        <f t="shared" ref="T271:T334" si="148">MIN(H271+J271-O271,S271)</f>
        <v>0</v>
      </c>
      <c r="U271" s="41">
        <f t="shared" si="134"/>
        <v>0</v>
      </c>
      <c r="V271" s="44">
        <f t="shared" ref="V271:V334" si="149">S271*$F$4/12</f>
        <v>0</v>
      </c>
      <c r="W271" s="44">
        <f t="shared" si="129"/>
        <v>0</v>
      </c>
      <c r="X271" s="45">
        <f t="shared" si="131"/>
        <v>4470500.5914114881</v>
      </c>
      <c r="Y271" s="44">
        <f t="shared" si="132"/>
        <v>95366.703892636942</v>
      </c>
      <c r="Z271" s="44">
        <f t="shared" ref="Z271:Z334" si="150">X271*$F$5/12</f>
        <v>13038.96005828351</v>
      </c>
      <c r="AA271" s="46">
        <f t="shared" ref="AA271:AA334" si="151">Y271+Z271</f>
        <v>108405.66395092045</v>
      </c>
      <c r="AC271" s="55">
        <f t="shared" ref="AC271:AC334" si="152">C271</f>
        <v>95366.703892636942</v>
      </c>
      <c r="AD271" s="56">
        <f t="shared" ref="AD271:AD334" si="153">Y271+U271+T271+O271+P271</f>
        <v>95366.703892636942</v>
      </c>
      <c r="AE271" s="57" t="str">
        <f t="shared" ref="AE271:AE334" si="154">IF(ABS(AD271-AC271)&lt;1,"yes","no")</f>
        <v>yes</v>
      </c>
      <c r="AF271" s="55">
        <f t="shared" ref="AF271:AF334" si="155">D271-K271</f>
        <v>13038.96005828337</v>
      </c>
      <c r="AG271" s="56">
        <f t="shared" ref="AG271:AG334" si="156">Z271+V271+Q271</f>
        <v>13038.96005828351</v>
      </c>
      <c r="AH271" s="57" t="str">
        <f t="shared" ref="AH271:AH334" si="157">IF(ABS(AG271-AF271)&lt;1,"yes","no")</f>
        <v>yes</v>
      </c>
      <c r="AL271" s="15"/>
      <c r="AQ271" s="15"/>
    </row>
    <row r="272" spans="1:43" s="47" customFormat="1" ht="12" x14ac:dyDescent="0.25">
      <c r="A272" s="51">
        <f t="shared" ref="A272:A335" si="158">A271+1</f>
        <v>258</v>
      </c>
      <c r="B272" s="44">
        <f t="shared" ref="B272:B335" si="159">M271</f>
        <v>4375133.8875188036</v>
      </c>
      <c r="C272" s="44">
        <f t="shared" si="135"/>
        <v>93731.572591191274</v>
      </c>
      <c r="D272" s="44">
        <f t="shared" si="136"/>
        <v>15312.968606315813</v>
      </c>
      <c r="E272" s="52">
        <f t="shared" si="133"/>
        <v>0.15</v>
      </c>
      <c r="F272" s="52">
        <f t="shared" si="137"/>
        <v>1.3451947011868914E-2</v>
      </c>
      <c r="G272" s="44">
        <f t="shared" ref="G272:G335" si="160">-PMT($B$4/12,$B$6-A271,B272,0)</f>
        <v>50666.039610628955</v>
      </c>
      <c r="H272" s="44">
        <f t="shared" si="138"/>
        <v>35353.07100431314</v>
      </c>
      <c r="I272" s="44">
        <f t="shared" si="139"/>
        <v>4339780.8165144902</v>
      </c>
      <c r="J272" s="44">
        <f t="shared" si="140"/>
        <v>58378.501586878134</v>
      </c>
      <c r="K272" s="44">
        <f t="shared" si="141"/>
        <v>2552.1614343859687</v>
      </c>
      <c r="L272" s="44">
        <f t="shared" si="142"/>
        <v>106492.37976312112</v>
      </c>
      <c r="M272" s="44">
        <f t="shared" si="143"/>
        <v>4281402.3149276124</v>
      </c>
      <c r="N272" s="53">
        <f t="shared" ref="N272:N335" si="161">N271-O271-P271</f>
        <v>0</v>
      </c>
      <c r="O272" s="41">
        <f t="shared" si="144"/>
        <v>0</v>
      </c>
      <c r="P272" s="41">
        <f t="shared" si="145"/>
        <v>0</v>
      </c>
      <c r="Q272" s="41">
        <f t="shared" si="146"/>
        <v>0</v>
      </c>
      <c r="R272" s="54">
        <f t="shared" si="147"/>
        <v>0</v>
      </c>
      <c r="S272" s="45">
        <f t="shared" si="130"/>
        <v>0</v>
      </c>
      <c r="T272" s="44">
        <f t="shared" si="148"/>
        <v>0</v>
      </c>
      <c r="U272" s="41">
        <f t="shared" si="134"/>
        <v>0</v>
      </c>
      <c r="V272" s="44">
        <f t="shared" si="149"/>
        <v>0</v>
      </c>
      <c r="W272" s="44">
        <f t="shared" ref="W272:W335" si="162">SUM(T272:V272)</f>
        <v>0</v>
      </c>
      <c r="X272" s="45">
        <f t="shared" si="131"/>
        <v>4375133.8875188511</v>
      </c>
      <c r="Y272" s="44">
        <f t="shared" si="132"/>
        <v>93731.572591191274</v>
      </c>
      <c r="Z272" s="44">
        <f t="shared" si="150"/>
        <v>12760.807171929984</v>
      </c>
      <c r="AA272" s="46">
        <f t="shared" si="151"/>
        <v>106492.37976312125</v>
      </c>
      <c r="AC272" s="55">
        <f t="shared" si="152"/>
        <v>93731.572591191274</v>
      </c>
      <c r="AD272" s="56">
        <f t="shared" si="153"/>
        <v>93731.572591191274</v>
      </c>
      <c r="AE272" s="57" t="str">
        <f t="shared" si="154"/>
        <v>yes</v>
      </c>
      <c r="AF272" s="55">
        <f t="shared" si="155"/>
        <v>12760.807171929844</v>
      </c>
      <c r="AG272" s="56">
        <f t="shared" si="156"/>
        <v>12760.807171929984</v>
      </c>
      <c r="AH272" s="57" t="str">
        <f t="shared" si="157"/>
        <v>yes</v>
      </c>
      <c r="AL272" s="15"/>
      <c r="AQ272" s="15"/>
    </row>
    <row r="273" spans="1:43" s="47" customFormat="1" ht="12" x14ac:dyDescent="0.25">
      <c r="A273" s="51">
        <f t="shared" si="158"/>
        <v>259</v>
      </c>
      <c r="B273" s="44">
        <f t="shared" si="159"/>
        <v>4281402.3149276124</v>
      </c>
      <c r="C273" s="44">
        <f t="shared" si="135"/>
        <v>92121.959281801013</v>
      </c>
      <c r="D273" s="44">
        <f t="shared" si="136"/>
        <v>14984.908102246643</v>
      </c>
      <c r="E273" s="52">
        <f t="shared" si="133"/>
        <v>0.15</v>
      </c>
      <c r="F273" s="52">
        <f t="shared" si="137"/>
        <v>1.3451947011868914E-2</v>
      </c>
      <c r="G273" s="44">
        <f t="shared" si="160"/>
        <v>49984.482730485521</v>
      </c>
      <c r="H273" s="44">
        <f t="shared" si="138"/>
        <v>34999.574628238879</v>
      </c>
      <c r="I273" s="44">
        <f t="shared" si="139"/>
        <v>4246402.7402993739</v>
      </c>
      <c r="J273" s="44">
        <f t="shared" si="140"/>
        <v>57122.384653562134</v>
      </c>
      <c r="K273" s="44">
        <f t="shared" si="141"/>
        <v>2497.4846837077739</v>
      </c>
      <c r="L273" s="44">
        <f t="shared" si="142"/>
        <v>104609.38270033988</v>
      </c>
      <c r="M273" s="44">
        <f t="shared" si="143"/>
        <v>4189280.3556458117</v>
      </c>
      <c r="N273" s="53">
        <f t="shared" si="161"/>
        <v>0</v>
      </c>
      <c r="O273" s="41">
        <f t="shared" si="144"/>
        <v>0</v>
      </c>
      <c r="P273" s="41">
        <f t="shared" si="145"/>
        <v>0</v>
      </c>
      <c r="Q273" s="41">
        <f t="shared" si="146"/>
        <v>0</v>
      </c>
      <c r="R273" s="54">
        <f t="shared" si="147"/>
        <v>0</v>
      </c>
      <c r="S273" s="45">
        <f t="shared" ref="S273:S336" si="163">S272-T272-U272</f>
        <v>0</v>
      </c>
      <c r="T273" s="44">
        <f t="shared" si="148"/>
        <v>0</v>
      </c>
      <c r="U273" s="41">
        <f t="shared" si="134"/>
        <v>0</v>
      </c>
      <c r="V273" s="44">
        <f t="shared" si="149"/>
        <v>0</v>
      </c>
      <c r="W273" s="44">
        <f t="shared" si="162"/>
        <v>0</v>
      </c>
      <c r="X273" s="45">
        <f t="shared" ref="X273:X336" si="164">X272-Y272</f>
        <v>4281402.3149276599</v>
      </c>
      <c r="Y273" s="44">
        <f t="shared" si="132"/>
        <v>92121.959281801013</v>
      </c>
      <c r="Z273" s="44">
        <f t="shared" si="150"/>
        <v>12487.423418539009</v>
      </c>
      <c r="AA273" s="46">
        <f t="shared" si="151"/>
        <v>104609.38270034002</v>
      </c>
      <c r="AC273" s="55">
        <f t="shared" si="152"/>
        <v>92121.959281801013</v>
      </c>
      <c r="AD273" s="56">
        <f t="shared" si="153"/>
        <v>92121.959281801013</v>
      </c>
      <c r="AE273" s="57" t="str">
        <f t="shared" si="154"/>
        <v>yes</v>
      </c>
      <c r="AF273" s="55">
        <f t="shared" si="155"/>
        <v>12487.42341853887</v>
      </c>
      <c r="AG273" s="56">
        <f t="shared" si="156"/>
        <v>12487.423418539009</v>
      </c>
      <c r="AH273" s="57" t="str">
        <f t="shared" si="157"/>
        <v>yes</v>
      </c>
      <c r="AL273" s="15"/>
      <c r="AQ273" s="15"/>
    </row>
    <row r="274" spans="1:43" s="47" customFormat="1" ht="12" x14ac:dyDescent="0.25">
      <c r="A274" s="51">
        <f t="shared" si="158"/>
        <v>260</v>
      </c>
      <c r="B274" s="44">
        <f t="shared" si="159"/>
        <v>4189280.3556458117</v>
      </c>
      <c r="C274" s="44">
        <f t="shared" si="135"/>
        <v>90537.485478285584</v>
      </c>
      <c r="D274" s="44">
        <f t="shared" si="136"/>
        <v>14662.481244760342</v>
      </c>
      <c r="E274" s="52">
        <f t="shared" si="133"/>
        <v>0.15</v>
      </c>
      <c r="F274" s="52">
        <f t="shared" si="137"/>
        <v>1.3451947011868914E-2</v>
      </c>
      <c r="G274" s="44">
        <f t="shared" si="160"/>
        <v>49312.094117379354</v>
      </c>
      <c r="H274" s="44">
        <f t="shared" si="138"/>
        <v>34649.612872619015</v>
      </c>
      <c r="I274" s="44">
        <f t="shared" si="139"/>
        <v>4154630.7427731925</v>
      </c>
      <c r="J274" s="44">
        <f t="shared" si="140"/>
        <v>55887.872605666576</v>
      </c>
      <c r="K274" s="44">
        <f t="shared" si="141"/>
        <v>2443.7468741267235</v>
      </c>
      <c r="L274" s="44">
        <f t="shared" si="142"/>
        <v>102756.21984891921</v>
      </c>
      <c r="M274" s="44">
        <f t="shared" si="143"/>
        <v>4098742.870167526</v>
      </c>
      <c r="N274" s="53">
        <f t="shared" si="161"/>
        <v>0</v>
      </c>
      <c r="O274" s="41">
        <f t="shared" si="144"/>
        <v>0</v>
      </c>
      <c r="P274" s="41">
        <f t="shared" si="145"/>
        <v>0</v>
      </c>
      <c r="Q274" s="41">
        <f t="shared" si="146"/>
        <v>0</v>
      </c>
      <c r="R274" s="54">
        <f t="shared" si="147"/>
        <v>0</v>
      </c>
      <c r="S274" s="45">
        <f t="shared" si="163"/>
        <v>0</v>
      </c>
      <c r="T274" s="44">
        <f t="shared" si="148"/>
        <v>0</v>
      </c>
      <c r="U274" s="41">
        <f t="shared" si="134"/>
        <v>0</v>
      </c>
      <c r="V274" s="44">
        <f t="shared" si="149"/>
        <v>0</v>
      </c>
      <c r="W274" s="44">
        <f t="shared" si="162"/>
        <v>0</v>
      </c>
      <c r="X274" s="45">
        <f t="shared" si="164"/>
        <v>4189280.3556458587</v>
      </c>
      <c r="Y274" s="44">
        <f t="shared" si="132"/>
        <v>90537.485478285584</v>
      </c>
      <c r="Z274" s="44">
        <f t="shared" si="150"/>
        <v>12218.734370633756</v>
      </c>
      <c r="AA274" s="46">
        <f t="shared" si="151"/>
        <v>102756.21984891934</v>
      </c>
      <c r="AC274" s="55">
        <f t="shared" si="152"/>
        <v>90537.485478285584</v>
      </c>
      <c r="AD274" s="56">
        <f t="shared" si="153"/>
        <v>90537.485478285584</v>
      </c>
      <c r="AE274" s="57" t="str">
        <f t="shared" si="154"/>
        <v>yes</v>
      </c>
      <c r="AF274" s="55">
        <f t="shared" si="155"/>
        <v>12218.734370633618</v>
      </c>
      <c r="AG274" s="56">
        <f t="shared" si="156"/>
        <v>12218.734370633756</v>
      </c>
      <c r="AH274" s="57" t="str">
        <f t="shared" si="157"/>
        <v>yes</v>
      </c>
      <c r="AL274" s="15"/>
      <c r="AQ274" s="15"/>
    </row>
    <row r="275" spans="1:43" s="47" customFormat="1" ht="12" x14ac:dyDescent="0.25">
      <c r="A275" s="51">
        <f t="shared" si="158"/>
        <v>261</v>
      </c>
      <c r="B275" s="44">
        <f t="shared" si="159"/>
        <v>4098742.870167526</v>
      </c>
      <c r="C275" s="44">
        <f t="shared" si="135"/>
        <v>88977.778138001362</v>
      </c>
      <c r="D275" s="44">
        <f t="shared" si="136"/>
        <v>14345.600045586341</v>
      </c>
      <c r="E275" s="52">
        <f t="shared" si="133"/>
        <v>0.15</v>
      </c>
      <c r="F275" s="52">
        <f t="shared" si="137"/>
        <v>1.3451947011868914E-2</v>
      </c>
      <c r="G275" s="44">
        <f t="shared" si="160"/>
        <v>48648.750440268072</v>
      </c>
      <c r="H275" s="44">
        <f t="shared" si="138"/>
        <v>34303.150394681732</v>
      </c>
      <c r="I275" s="44">
        <f t="shared" si="139"/>
        <v>4064439.7197728441</v>
      </c>
      <c r="J275" s="44">
        <f t="shared" si="140"/>
        <v>54674.627743319637</v>
      </c>
      <c r="K275" s="44">
        <f t="shared" si="141"/>
        <v>2390.933340931057</v>
      </c>
      <c r="L275" s="44">
        <f t="shared" si="142"/>
        <v>100932.44484265665</v>
      </c>
      <c r="M275" s="44">
        <f t="shared" si="143"/>
        <v>4009765.0920295245</v>
      </c>
      <c r="N275" s="53">
        <f t="shared" si="161"/>
        <v>0</v>
      </c>
      <c r="O275" s="41">
        <f t="shared" si="144"/>
        <v>0</v>
      </c>
      <c r="P275" s="41">
        <f t="shared" si="145"/>
        <v>0</v>
      </c>
      <c r="Q275" s="41">
        <f t="shared" si="146"/>
        <v>0</v>
      </c>
      <c r="R275" s="54">
        <f t="shared" si="147"/>
        <v>0</v>
      </c>
      <c r="S275" s="45">
        <f t="shared" si="163"/>
        <v>0</v>
      </c>
      <c r="T275" s="44">
        <f t="shared" si="148"/>
        <v>0</v>
      </c>
      <c r="U275" s="41">
        <f t="shared" si="134"/>
        <v>0</v>
      </c>
      <c r="V275" s="44">
        <f t="shared" si="149"/>
        <v>0</v>
      </c>
      <c r="W275" s="44">
        <f t="shared" si="162"/>
        <v>0</v>
      </c>
      <c r="X275" s="45">
        <f t="shared" si="164"/>
        <v>4098742.870167573</v>
      </c>
      <c r="Y275" s="44">
        <f t="shared" si="132"/>
        <v>88977.778138001362</v>
      </c>
      <c r="Z275" s="44">
        <f t="shared" si="150"/>
        <v>11954.666704655421</v>
      </c>
      <c r="AA275" s="46">
        <f t="shared" si="151"/>
        <v>100932.44484265678</v>
      </c>
      <c r="AC275" s="55">
        <f t="shared" si="152"/>
        <v>88977.778138001362</v>
      </c>
      <c r="AD275" s="56">
        <f t="shared" si="153"/>
        <v>88977.778138001362</v>
      </c>
      <c r="AE275" s="57" t="str">
        <f t="shared" si="154"/>
        <v>yes</v>
      </c>
      <c r="AF275" s="55">
        <f t="shared" si="155"/>
        <v>11954.666704655285</v>
      </c>
      <c r="AG275" s="56">
        <f t="shared" si="156"/>
        <v>11954.666704655421</v>
      </c>
      <c r="AH275" s="57" t="str">
        <f t="shared" si="157"/>
        <v>yes</v>
      </c>
      <c r="AL275" s="15"/>
      <c r="AQ275" s="15"/>
    </row>
    <row r="276" spans="1:43" s="47" customFormat="1" ht="12" x14ac:dyDescent="0.25">
      <c r="A276" s="51">
        <f t="shared" si="158"/>
        <v>262</v>
      </c>
      <c r="B276" s="44">
        <f t="shared" si="159"/>
        <v>4009765.0920295245</v>
      </c>
      <c r="C276" s="44">
        <f t="shared" si="135"/>
        <v>87442.469585094135</v>
      </c>
      <c r="D276" s="44">
        <f t="shared" si="136"/>
        <v>14034.177822103336</v>
      </c>
      <c r="E276" s="52">
        <f t="shared" si="133"/>
        <v>0.15</v>
      </c>
      <c r="F276" s="52">
        <f t="shared" si="137"/>
        <v>1.3451947011868914E-2</v>
      </c>
      <c r="G276" s="44">
        <f t="shared" si="160"/>
        <v>47994.330027151947</v>
      </c>
      <c r="H276" s="44">
        <f t="shared" si="138"/>
        <v>33960.152205048609</v>
      </c>
      <c r="I276" s="44">
        <f t="shared" si="139"/>
        <v>3975804.9398244759</v>
      </c>
      <c r="J276" s="44">
        <f t="shared" si="140"/>
        <v>53482.317380045526</v>
      </c>
      <c r="K276" s="44">
        <f t="shared" si="141"/>
        <v>2339.0296370172227</v>
      </c>
      <c r="L276" s="44">
        <f t="shared" si="142"/>
        <v>99137.617770180252</v>
      </c>
      <c r="M276" s="44">
        <f t="shared" si="143"/>
        <v>3922322.6224444304</v>
      </c>
      <c r="N276" s="53">
        <f t="shared" si="161"/>
        <v>0</v>
      </c>
      <c r="O276" s="41">
        <f t="shared" si="144"/>
        <v>0</v>
      </c>
      <c r="P276" s="41">
        <f t="shared" si="145"/>
        <v>0</v>
      </c>
      <c r="Q276" s="41">
        <f t="shared" si="146"/>
        <v>0</v>
      </c>
      <c r="R276" s="54">
        <f t="shared" si="147"/>
        <v>0</v>
      </c>
      <c r="S276" s="45">
        <f t="shared" si="163"/>
        <v>0</v>
      </c>
      <c r="T276" s="44">
        <f t="shared" si="148"/>
        <v>0</v>
      </c>
      <c r="U276" s="41">
        <f t="shared" si="134"/>
        <v>0</v>
      </c>
      <c r="V276" s="44">
        <f t="shared" si="149"/>
        <v>0</v>
      </c>
      <c r="W276" s="44">
        <f t="shared" si="162"/>
        <v>0</v>
      </c>
      <c r="X276" s="45">
        <f t="shared" si="164"/>
        <v>4009765.0920295715</v>
      </c>
      <c r="Y276" s="44">
        <f t="shared" si="132"/>
        <v>87442.469585094135</v>
      </c>
      <c r="Z276" s="44">
        <f t="shared" si="150"/>
        <v>11695.148185086253</v>
      </c>
      <c r="AA276" s="46">
        <f t="shared" si="151"/>
        <v>99137.617770180383</v>
      </c>
      <c r="AC276" s="55">
        <f t="shared" si="152"/>
        <v>87442.469585094135</v>
      </c>
      <c r="AD276" s="56">
        <f t="shared" si="153"/>
        <v>87442.469585094135</v>
      </c>
      <c r="AE276" s="57" t="str">
        <f t="shared" si="154"/>
        <v>yes</v>
      </c>
      <c r="AF276" s="55">
        <f t="shared" si="155"/>
        <v>11695.148185086113</v>
      </c>
      <c r="AG276" s="56">
        <f t="shared" si="156"/>
        <v>11695.148185086253</v>
      </c>
      <c r="AH276" s="57" t="str">
        <f t="shared" si="157"/>
        <v>yes</v>
      </c>
      <c r="AL276" s="15"/>
      <c r="AQ276" s="15"/>
    </row>
    <row r="277" spans="1:43" s="47" customFormat="1" ht="12" x14ac:dyDescent="0.25">
      <c r="A277" s="51">
        <f t="shared" si="158"/>
        <v>263</v>
      </c>
      <c r="B277" s="44">
        <f t="shared" si="159"/>
        <v>3922322.6224444304</v>
      </c>
      <c r="C277" s="44">
        <f t="shared" si="135"/>
        <v>85931.197434819318</v>
      </c>
      <c r="D277" s="44">
        <f t="shared" si="136"/>
        <v>13728.129178555508</v>
      </c>
      <c r="E277" s="52">
        <f t="shared" si="133"/>
        <v>0.15</v>
      </c>
      <c r="F277" s="52">
        <f t="shared" si="137"/>
        <v>1.3451947011868914E-2</v>
      </c>
      <c r="G277" s="44">
        <f t="shared" si="160"/>
        <v>47348.712842756569</v>
      </c>
      <c r="H277" s="44">
        <f t="shared" si="138"/>
        <v>33620.583664201062</v>
      </c>
      <c r="I277" s="44">
        <f t="shared" si="139"/>
        <v>3888702.0387802292</v>
      </c>
      <c r="J277" s="44">
        <f t="shared" si="140"/>
        <v>52310.613770618256</v>
      </c>
      <c r="K277" s="44">
        <f t="shared" si="141"/>
        <v>2288.0215297592508</v>
      </c>
      <c r="L277" s="44">
        <f t="shared" si="142"/>
        <v>97371.305083615574</v>
      </c>
      <c r="M277" s="44">
        <f t="shared" si="143"/>
        <v>3836391.4250096111</v>
      </c>
      <c r="N277" s="53">
        <f t="shared" si="161"/>
        <v>0</v>
      </c>
      <c r="O277" s="41">
        <f t="shared" si="144"/>
        <v>0</v>
      </c>
      <c r="P277" s="41">
        <f t="shared" si="145"/>
        <v>0</v>
      </c>
      <c r="Q277" s="41">
        <f t="shared" si="146"/>
        <v>0</v>
      </c>
      <c r="R277" s="54">
        <f t="shared" si="147"/>
        <v>0</v>
      </c>
      <c r="S277" s="45">
        <f t="shared" si="163"/>
        <v>0</v>
      </c>
      <c r="T277" s="44">
        <f t="shared" si="148"/>
        <v>0</v>
      </c>
      <c r="U277" s="41">
        <f t="shared" si="134"/>
        <v>0</v>
      </c>
      <c r="V277" s="44">
        <f t="shared" si="149"/>
        <v>0</v>
      </c>
      <c r="W277" s="44">
        <f t="shared" si="162"/>
        <v>0</v>
      </c>
      <c r="X277" s="45">
        <f t="shared" si="164"/>
        <v>3922322.6224444774</v>
      </c>
      <c r="Y277" s="44">
        <f t="shared" si="132"/>
        <v>85931.197434819318</v>
      </c>
      <c r="Z277" s="44">
        <f t="shared" si="150"/>
        <v>11440.107648796395</v>
      </c>
      <c r="AA277" s="46">
        <f t="shared" si="151"/>
        <v>97371.305083615705</v>
      </c>
      <c r="AC277" s="55">
        <f t="shared" si="152"/>
        <v>85931.197434819318</v>
      </c>
      <c r="AD277" s="56">
        <f t="shared" si="153"/>
        <v>85931.197434819318</v>
      </c>
      <c r="AE277" s="57" t="str">
        <f t="shared" si="154"/>
        <v>yes</v>
      </c>
      <c r="AF277" s="55">
        <f t="shared" si="155"/>
        <v>11440.107648796256</v>
      </c>
      <c r="AG277" s="56">
        <f t="shared" si="156"/>
        <v>11440.107648796395</v>
      </c>
      <c r="AH277" s="57" t="str">
        <f t="shared" si="157"/>
        <v>yes</v>
      </c>
      <c r="AL277" s="15"/>
      <c r="AQ277" s="15"/>
    </row>
    <row r="278" spans="1:43" s="47" customFormat="1" ht="12" x14ac:dyDescent="0.25">
      <c r="A278" s="51">
        <f t="shared" si="158"/>
        <v>264</v>
      </c>
      <c r="B278" s="44">
        <f t="shared" si="159"/>
        <v>3836391.4250096111</v>
      </c>
      <c r="C278" s="44">
        <f t="shared" si="135"/>
        <v>84443.604518914974</v>
      </c>
      <c r="D278" s="44">
        <f t="shared" si="136"/>
        <v>13427.369987533639</v>
      </c>
      <c r="E278" s="52">
        <f t="shared" si="133"/>
        <v>0.15</v>
      </c>
      <c r="F278" s="52">
        <f t="shared" si="137"/>
        <v>1.3451947011868914E-2</v>
      </c>
      <c r="G278" s="44">
        <f t="shared" si="160"/>
        <v>46711.7804665156</v>
      </c>
      <c r="H278" s="44">
        <f t="shared" si="138"/>
        <v>33284.410478981961</v>
      </c>
      <c r="I278" s="44">
        <f t="shared" si="139"/>
        <v>3803107.0145306289</v>
      </c>
      <c r="J278" s="44">
        <f t="shared" si="140"/>
        <v>51159.194039933005</v>
      </c>
      <c r="K278" s="44">
        <f t="shared" si="141"/>
        <v>2237.894997922273</v>
      </c>
      <c r="L278" s="44">
        <f t="shared" si="142"/>
        <v>95633.079508526338</v>
      </c>
      <c r="M278" s="44">
        <f t="shared" si="143"/>
        <v>3751947.820490696</v>
      </c>
      <c r="N278" s="53">
        <f t="shared" si="161"/>
        <v>0</v>
      </c>
      <c r="O278" s="41">
        <f t="shared" si="144"/>
        <v>0</v>
      </c>
      <c r="P278" s="41">
        <f t="shared" si="145"/>
        <v>0</v>
      </c>
      <c r="Q278" s="41">
        <f t="shared" si="146"/>
        <v>0</v>
      </c>
      <c r="R278" s="54">
        <f t="shared" si="147"/>
        <v>0</v>
      </c>
      <c r="S278" s="45">
        <f t="shared" si="163"/>
        <v>0</v>
      </c>
      <c r="T278" s="44">
        <f t="shared" si="148"/>
        <v>0</v>
      </c>
      <c r="U278" s="41">
        <f t="shared" si="134"/>
        <v>0</v>
      </c>
      <c r="V278" s="44">
        <f t="shared" si="149"/>
        <v>0</v>
      </c>
      <c r="W278" s="44">
        <f t="shared" si="162"/>
        <v>0</v>
      </c>
      <c r="X278" s="45">
        <f t="shared" si="164"/>
        <v>3836391.4250096581</v>
      </c>
      <c r="Y278" s="44">
        <f t="shared" si="132"/>
        <v>84443.604518914974</v>
      </c>
      <c r="Z278" s="44">
        <f t="shared" si="150"/>
        <v>11189.474989611503</v>
      </c>
      <c r="AA278" s="46">
        <f t="shared" si="151"/>
        <v>95633.079508526484</v>
      </c>
      <c r="AC278" s="55">
        <f t="shared" si="152"/>
        <v>84443.604518914974</v>
      </c>
      <c r="AD278" s="56">
        <f t="shared" si="153"/>
        <v>84443.604518914974</v>
      </c>
      <c r="AE278" s="57" t="str">
        <f t="shared" si="154"/>
        <v>yes</v>
      </c>
      <c r="AF278" s="55">
        <f t="shared" si="155"/>
        <v>11189.474989611366</v>
      </c>
      <c r="AG278" s="56">
        <f t="shared" si="156"/>
        <v>11189.474989611503</v>
      </c>
      <c r="AH278" s="57" t="str">
        <f t="shared" si="157"/>
        <v>yes</v>
      </c>
      <c r="AL278" s="15"/>
      <c r="AQ278" s="15"/>
    </row>
    <row r="279" spans="1:43" s="47" customFormat="1" ht="12" x14ac:dyDescent="0.25">
      <c r="A279" s="51">
        <f t="shared" si="158"/>
        <v>265</v>
      </c>
      <c r="B279" s="44">
        <f t="shared" si="159"/>
        <v>3751947.820490696</v>
      </c>
      <c r="C279" s="44">
        <f t="shared" si="135"/>
        <v>82979.338812013346</v>
      </c>
      <c r="D279" s="44">
        <f t="shared" si="136"/>
        <v>13131.817371717436</v>
      </c>
      <c r="E279" s="52">
        <f t="shared" si="133"/>
        <v>0.15</v>
      </c>
      <c r="F279" s="52">
        <f t="shared" si="137"/>
        <v>1.3451947011868914E-2</v>
      </c>
      <c r="G279" s="44">
        <f t="shared" si="160"/>
        <v>46083.416070849977</v>
      </c>
      <c r="H279" s="44">
        <f t="shared" si="138"/>
        <v>32951.598699132541</v>
      </c>
      <c r="I279" s="44">
        <f t="shared" si="139"/>
        <v>3718996.2217915636</v>
      </c>
      <c r="J279" s="44">
        <f t="shared" si="140"/>
        <v>50027.740112880805</v>
      </c>
      <c r="K279" s="44">
        <f t="shared" si="141"/>
        <v>2188.6362286195726</v>
      </c>
      <c r="L279" s="44">
        <f t="shared" si="142"/>
        <v>93922.519955111202</v>
      </c>
      <c r="M279" s="44">
        <f t="shared" si="143"/>
        <v>3668968.4816786828</v>
      </c>
      <c r="N279" s="53">
        <f t="shared" si="161"/>
        <v>0</v>
      </c>
      <c r="O279" s="41">
        <f t="shared" si="144"/>
        <v>0</v>
      </c>
      <c r="P279" s="41">
        <f t="shared" si="145"/>
        <v>0</v>
      </c>
      <c r="Q279" s="41">
        <f t="shared" si="146"/>
        <v>0</v>
      </c>
      <c r="R279" s="54">
        <f t="shared" si="147"/>
        <v>0</v>
      </c>
      <c r="S279" s="45">
        <f t="shared" si="163"/>
        <v>0</v>
      </c>
      <c r="T279" s="44">
        <f t="shared" si="148"/>
        <v>0</v>
      </c>
      <c r="U279" s="41">
        <f t="shared" si="134"/>
        <v>0</v>
      </c>
      <c r="V279" s="44">
        <f t="shared" si="149"/>
        <v>0</v>
      </c>
      <c r="W279" s="44">
        <f t="shared" si="162"/>
        <v>0</v>
      </c>
      <c r="X279" s="45">
        <f t="shared" si="164"/>
        <v>3751947.820490743</v>
      </c>
      <c r="Y279" s="44">
        <f t="shared" si="132"/>
        <v>82979.338812013346</v>
      </c>
      <c r="Z279" s="44">
        <f t="shared" si="150"/>
        <v>10943.181143098001</v>
      </c>
      <c r="AA279" s="46">
        <f t="shared" si="151"/>
        <v>93922.519955111347</v>
      </c>
      <c r="AC279" s="55">
        <f t="shared" si="152"/>
        <v>82979.338812013346</v>
      </c>
      <c r="AD279" s="56">
        <f t="shared" si="153"/>
        <v>82979.338812013346</v>
      </c>
      <c r="AE279" s="57" t="str">
        <f t="shared" si="154"/>
        <v>yes</v>
      </c>
      <c r="AF279" s="55">
        <f t="shared" si="155"/>
        <v>10943.181143097863</v>
      </c>
      <c r="AG279" s="56">
        <f t="shared" si="156"/>
        <v>10943.181143098001</v>
      </c>
      <c r="AH279" s="57" t="str">
        <f t="shared" si="157"/>
        <v>yes</v>
      </c>
      <c r="AL279" s="15"/>
      <c r="AQ279" s="15"/>
    </row>
    <row r="280" spans="1:43" s="47" customFormat="1" ht="12" x14ac:dyDescent="0.25">
      <c r="A280" s="51">
        <f t="shared" si="158"/>
        <v>266</v>
      </c>
      <c r="B280" s="44">
        <f t="shared" si="159"/>
        <v>3668968.4816786828</v>
      </c>
      <c r="C280" s="44">
        <f t="shared" si="135"/>
        <v>81538.053359076381</v>
      </c>
      <c r="D280" s="44">
        <f t="shared" si="136"/>
        <v>12841.389685875392</v>
      </c>
      <c r="E280" s="52">
        <f t="shared" si="133"/>
        <v>0.15</v>
      </c>
      <c r="F280" s="52">
        <f t="shared" si="137"/>
        <v>1.3451947011868914E-2</v>
      </c>
      <c r="G280" s="44">
        <f t="shared" si="160"/>
        <v>45463.504399738995</v>
      </c>
      <c r="H280" s="44">
        <f t="shared" si="138"/>
        <v>32622.114713863601</v>
      </c>
      <c r="I280" s="44">
        <f t="shared" si="139"/>
        <v>3636346.3669648194</v>
      </c>
      <c r="J280" s="44">
        <f t="shared" si="140"/>
        <v>48915.938645212787</v>
      </c>
      <c r="K280" s="44">
        <f t="shared" si="141"/>
        <v>2140.2316143125649</v>
      </c>
      <c r="L280" s="44">
        <f t="shared" si="142"/>
        <v>92239.211430639218</v>
      </c>
      <c r="M280" s="44">
        <f t="shared" si="143"/>
        <v>3587430.4283196065</v>
      </c>
      <c r="N280" s="53">
        <f t="shared" si="161"/>
        <v>0</v>
      </c>
      <c r="O280" s="41">
        <f t="shared" si="144"/>
        <v>0</v>
      </c>
      <c r="P280" s="41">
        <f t="shared" si="145"/>
        <v>0</v>
      </c>
      <c r="Q280" s="41">
        <f t="shared" si="146"/>
        <v>0</v>
      </c>
      <c r="R280" s="54">
        <f t="shared" si="147"/>
        <v>0</v>
      </c>
      <c r="S280" s="45">
        <f t="shared" si="163"/>
        <v>0</v>
      </c>
      <c r="T280" s="44">
        <f t="shared" si="148"/>
        <v>0</v>
      </c>
      <c r="U280" s="41">
        <f t="shared" si="134"/>
        <v>0</v>
      </c>
      <c r="V280" s="44">
        <f t="shared" si="149"/>
        <v>0</v>
      </c>
      <c r="W280" s="44">
        <f t="shared" si="162"/>
        <v>0</v>
      </c>
      <c r="X280" s="45">
        <f t="shared" si="164"/>
        <v>3668968.4816787299</v>
      </c>
      <c r="Y280" s="44">
        <f t="shared" si="132"/>
        <v>81538.053359076381</v>
      </c>
      <c r="Z280" s="44">
        <f t="shared" si="150"/>
        <v>10701.158071562963</v>
      </c>
      <c r="AA280" s="46">
        <f t="shared" si="151"/>
        <v>92239.211430639349</v>
      </c>
      <c r="AC280" s="55">
        <f t="shared" si="152"/>
        <v>81538.053359076381</v>
      </c>
      <c r="AD280" s="56">
        <f t="shared" si="153"/>
        <v>81538.053359076381</v>
      </c>
      <c r="AE280" s="57" t="str">
        <f t="shared" si="154"/>
        <v>yes</v>
      </c>
      <c r="AF280" s="55">
        <f t="shared" si="155"/>
        <v>10701.158071562828</v>
      </c>
      <c r="AG280" s="56">
        <f t="shared" si="156"/>
        <v>10701.158071562963</v>
      </c>
      <c r="AH280" s="57" t="str">
        <f t="shared" si="157"/>
        <v>yes</v>
      </c>
      <c r="AL280" s="15"/>
      <c r="AQ280" s="15"/>
    </row>
    <row r="281" spans="1:43" s="47" customFormat="1" ht="12" x14ac:dyDescent="0.25">
      <c r="A281" s="51">
        <f t="shared" si="158"/>
        <v>267</v>
      </c>
      <c r="B281" s="44">
        <f t="shared" si="159"/>
        <v>3587430.4283196065</v>
      </c>
      <c r="C281" s="44">
        <f t="shared" si="135"/>
        <v>80119.406203841179</v>
      </c>
      <c r="D281" s="44">
        <f t="shared" si="136"/>
        <v>12556.006499118623</v>
      </c>
      <c r="E281" s="52">
        <f t="shared" si="133"/>
        <v>0.15</v>
      </c>
      <c r="F281" s="52">
        <f t="shared" si="137"/>
        <v>1.3451947011868914E-2</v>
      </c>
      <c r="G281" s="44">
        <f t="shared" si="160"/>
        <v>44851.931747579838</v>
      </c>
      <c r="H281" s="44">
        <f t="shared" si="138"/>
        <v>32295.925248461215</v>
      </c>
      <c r="I281" s="44">
        <f t="shared" si="139"/>
        <v>3555134.5030711452</v>
      </c>
      <c r="J281" s="44">
        <f t="shared" si="140"/>
        <v>47823.480955379971</v>
      </c>
      <c r="K281" s="44">
        <f t="shared" si="141"/>
        <v>2092.6677498531039</v>
      </c>
      <c r="L281" s="44">
        <f t="shared" si="142"/>
        <v>90582.74495310671</v>
      </c>
      <c r="M281" s="44">
        <f t="shared" si="143"/>
        <v>3507311.0221157651</v>
      </c>
      <c r="N281" s="53">
        <f t="shared" si="161"/>
        <v>0</v>
      </c>
      <c r="O281" s="41">
        <f t="shared" si="144"/>
        <v>0</v>
      </c>
      <c r="P281" s="41">
        <f t="shared" si="145"/>
        <v>0</v>
      </c>
      <c r="Q281" s="41">
        <f t="shared" si="146"/>
        <v>0</v>
      </c>
      <c r="R281" s="54">
        <f t="shared" si="147"/>
        <v>0</v>
      </c>
      <c r="S281" s="45">
        <f t="shared" si="163"/>
        <v>0</v>
      </c>
      <c r="T281" s="44">
        <f t="shared" si="148"/>
        <v>0</v>
      </c>
      <c r="U281" s="41">
        <f t="shared" si="134"/>
        <v>0</v>
      </c>
      <c r="V281" s="44">
        <f t="shared" si="149"/>
        <v>0</v>
      </c>
      <c r="W281" s="44">
        <f t="shared" si="162"/>
        <v>0</v>
      </c>
      <c r="X281" s="45">
        <f t="shared" si="164"/>
        <v>3587430.4283196535</v>
      </c>
      <c r="Y281" s="44">
        <f t="shared" si="132"/>
        <v>80119.406203841179</v>
      </c>
      <c r="Z281" s="44">
        <f t="shared" si="150"/>
        <v>10463.338749265657</v>
      </c>
      <c r="AA281" s="46">
        <f t="shared" si="151"/>
        <v>90582.744953106841</v>
      </c>
      <c r="AC281" s="55">
        <f t="shared" si="152"/>
        <v>80119.406203841179</v>
      </c>
      <c r="AD281" s="56">
        <f t="shared" si="153"/>
        <v>80119.406203841179</v>
      </c>
      <c r="AE281" s="57" t="str">
        <f t="shared" si="154"/>
        <v>yes</v>
      </c>
      <c r="AF281" s="55">
        <f t="shared" si="155"/>
        <v>10463.338749265518</v>
      </c>
      <c r="AG281" s="56">
        <f t="shared" si="156"/>
        <v>10463.338749265657</v>
      </c>
      <c r="AH281" s="57" t="str">
        <f t="shared" si="157"/>
        <v>yes</v>
      </c>
      <c r="AL281" s="15"/>
      <c r="AQ281" s="15"/>
    </row>
    <row r="282" spans="1:43" s="47" customFormat="1" ht="12" x14ac:dyDescent="0.25">
      <c r="A282" s="51">
        <f t="shared" si="158"/>
        <v>268</v>
      </c>
      <c r="B282" s="44">
        <f t="shared" si="159"/>
        <v>3507311.0221157651</v>
      </c>
      <c r="C282" s="44">
        <f t="shared" si="135"/>
        <v>78723.06031826153</v>
      </c>
      <c r="D282" s="44">
        <f t="shared" si="136"/>
        <v>12275.588577405179</v>
      </c>
      <c r="E282" s="52">
        <f t="shared" si="133"/>
        <v>0.15</v>
      </c>
      <c r="F282" s="52">
        <f t="shared" si="137"/>
        <v>1.3451947011868914E-2</v>
      </c>
      <c r="G282" s="44">
        <f t="shared" si="160"/>
        <v>44248.585938331431</v>
      </c>
      <c r="H282" s="44">
        <f t="shared" si="138"/>
        <v>31972.997360926252</v>
      </c>
      <c r="I282" s="44">
        <f t="shared" si="139"/>
        <v>3475338.024754839</v>
      </c>
      <c r="J282" s="44">
        <f t="shared" si="140"/>
        <v>46750.062957335271</v>
      </c>
      <c r="K282" s="44">
        <f t="shared" si="141"/>
        <v>2045.9314295675297</v>
      </c>
      <c r="L282" s="44">
        <f t="shared" si="142"/>
        <v>88952.717466099173</v>
      </c>
      <c r="M282" s="44">
        <f t="shared" si="143"/>
        <v>3428587.9617975038</v>
      </c>
      <c r="N282" s="53">
        <f t="shared" si="161"/>
        <v>0</v>
      </c>
      <c r="O282" s="41">
        <f t="shared" si="144"/>
        <v>0</v>
      </c>
      <c r="P282" s="41">
        <f t="shared" si="145"/>
        <v>0</v>
      </c>
      <c r="Q282" s="41">
        <f t="shared" si="146"/>
        <v>0</v>
      </c>
      <c r="R282" s="54">
        <f t="shared" si="147"/>
        <v>0</v>
      </c>
      <c r="S282" s="45">
        <f t="shared" si="163"/>
        <v>0</v>
      </c>
      <c r="T282" s="44">
        <f t="shared" si="148"/>
        <v>0</v>
      </c>
      <c r="U282" s="41">
        <f t="shared" si="134"/>
        <v>0</v>
      </c>
      <c r="V282" s="44">
        <f t="shared" si="149"/>
        <v>0</v>
      </c>
      <c r="W282" s="44">
        <f t="shared" si="162"/>
        <v>0</v>
      </c>
      <c r="X282" s="45">
        <f t="shared" si="164"/>
        <v>3507311.0221158122</v>
      </c>
      <c r="Y282" s="44">
        <f t="shared" si="132"/>
        <v>78723.06031826153</v>
      </c>
      <c r="Z282" s="44">
        <f t="shared" si="150"/>
        <v>10229.657147837786</v>
      </c>
      <c r="AA282" s="46">
        <f t="shared" si="151"/>
        <v>88952.717466099319</v>
      </c>
      <c r="AC282" s="55">
        <f t="shared" si="152"/>
        <v>78723.06031826153</v>
      </c>
      <c r="AD282" s="56">
        <f t="shared" si="153"/>
        <v>78723.06031826153</v>
      </c>
      <c r="AE282" s="57" t="str">
        <f t="shared" si="154"/>
        <v>yes</v>
      </c>
      <c r="AF282" s="55">
        <f t="shared" si="155"/>
        <v>10229.657147837648</v>
      </c>
      <c r="AG282" s="56">
        <f t="shared" si="156"/>
        <v>10229.657147837786</v>
      </c>
      <c r="AH282" s="57" t="str">
        <f t="shared" si="157"/>
        <v>yes</v>
      </c>
      <c r="AL282" s="15"/>
      <c r="AQ282" s="15"/>
    </row>
    <row r="283" spans="1:43" s="47" customFormat="1" ht="12" x14ac:dyDescent="0.25">
      <c r="A283" s="51">
        <f t="shared" si="158"/>
        <v>269</v>
      </c>
      <c r="B283" s="44">
        <f t="shared" si="159"/>
        <v>3428587.9617975038</v>
      </c>
      <c r="C283" s="44">
        <f t="shared" si="135"/>
        <v>77348.683532931696</v>
      </c>
      <c r="D283" s="44">
        <f t="shared" si="136"/>
        <v>12000.057866291265</v>
      </c>
      <c r="E283" s="52">
        <f t="shared" si="133"/>
        <v>0.15</v>
      </c>
      <c r="F283" s="52">
        <f t="shared" si="137"/>
        <v>1.3451947011868914E-2</v>
      </c>
      <c r="G283" s="44">
        <f t="shared" si="160"/>
        <v>43653.356304938869</v>
      </c>
      <c r="H283" s="44">
        <f t="shared" si="138"/>
        <v>31653.298438647602</v>
      </c>
      <c r="I283" s="44">
        <f t="shared" si="139"/>
        <v>3396934.663358856</v>
      </c>
      <c r="J283" s="44">
        <f t="shared" si="140"/>
        <v>45695.385094284102</v>
      </c>
      <c r="K283" s="44">
        <f t="shared" si="141"/>
        <v>2000.0096443818773</v>
      </c>
      <c r="L283" s="44">
        <f t="shared" si="142"/>
        <v>87348.731754841094</v>
      </c>
      <c r="M283" s="44">
        <f t="shared" si="143"/>
        <v>3351239.2782645719</v>
      </c>
      <c r="N283" s="53">
        <f t="shared" si="161"/>
        <v>0</v>
      </c>
      <c r="O283" s="41">
        <f t="shared" si="144"/>
        <v>0</v>
      </c>
      <c r="P283" s="41">
        <f t="shared" si="145"/>
        <v>0</v>
      </c>
      <c r="Q283" s="41">
        <f t="shared" si="146"/>
        <v>0</v>
      </c>
      <c r="R283" s="54">
        <f t="shared" si="147"/>
        <v>0</v>
      </c>
      <c r="S283" s="45">
        <f t="shared" si="163"/>
        <v>0</v>
      </c>
      <c r="T283" s="44">
        <f t="shared" si="148"/>
        <v>0</v>
      </c>
      <c r="U283" s="41">
        <f t="shared" si="134"/>
        <v>0</v>
      </c>
      <c r="V283" s="44">
        <f t="shared" si="149"/>
        <v>0</v>
      </c>
      <c r="W283" s="44">
        <f t="shared" si="162"/>
        <v>0</v>
      </c>
      <c r="X283" s="45">
        <f t="shared" si="164"/>
        <v>3428587.9617975508</v>
      </c>
      <c r="Y283" s="44">
        <f t="shared" si="132"/>
        <v>77348.683532931696</v>
      </c>
      <c r="Z283" s="44">
        <f t="shared" si="150"/>
        <v>10000.048221909523</v>
      </c>
      <c r="AA283" s="46">
        <f t="shared" si="151"/>
        <v>87348.731754841225</v>
      </c>
      <c r="AC283" s="55">
        <f t="shared" si="152"/>
        <v>77348.683532931696</v>
      </c>
      <c r="AD283" s="56">
        <f t="shared" si="153"/>
        <v>77348.683532931696</v>
      </c>
      <c r="AE283" s="57" t="str">
        <f t="shared" si="154"/>
        <v>yes</v>
      </c>
      <c r="AF283" s="55">
        <f t="shared" si="155"/>
        <v>10000.048221909388</v>
      </c>
      <c r="AG283" s="56">
        <f t="shared" si="156"/>
        <v>10000.048221909523</v>
      </c>
      <c r="AH283" s="57" t="str">
        <f t="shared" si="157"/>
        <v>yes</v>
      </c>
      <c r="AL283" s="15"/>
      <c r="AQ283" s="15"/>
    </row>
    <row r="284" spans="1:43" s="47" customFormat="1" ht="12" x14ac:dyDescent="0.25">
      <c r="A284" s="51">
        <f t="shared" si="158"/>
        <v>270</v>
      </c>
      <c r="B284" s="44">
        <f t="shared" si="159"/>
        <v>3351239.2782645719</v>
      </c>
      <c r="C284" s="44">
        <f t="shared" si="135"/>
        <v>75995.948468479095</v>
      </c>
      <c r="D284" s="44">
        <f t="shared" si="136"/>
        <v>11729.337473926003</v>
      </c>
      <c r="E284" s="52">
        <f t="shared" si="133"/>
        <v>0.15</v>
      </c>
      <c r="F284" s="52">
        <f t="shared" si="137"/>
        <v>1.3451947011868914E-2</v>
      </c>
      <c r="G284" s="44">
        <f t="shared" si="160"/>
        <v>43066.133669034592</v>
      </c>
      <c r="H284" s="44">
        <f t="shared" si="138"/>
        <v>31336.796195108589</v>
      </c>
      <c r="I284" s="44">
        <f t="shared" si="139"/>
        <v>3319902.4820694635</v>
      </c>
      <c r="J284" s="44">
        <f t="shared" si="140"/>
        <v>44659.152273370513</v>
      </c>
      <c r="K284" s="44">
        <f t="shared" si="141"/>
        <v>1954.8895789876669</v>
      </c>
      <c r="L284" s="44">
        <f t="shared" si="142"/>
        <v>85770.396363417443</v>
      </c>
      <c r="M284" s="44">
        <f t="shared" si="143"/>
        <v>3275243.3297960931</v>
      </c>
      <c r="N284" s="53">
        <f t="shared" si="161"/>
        <v>0</v>
      </c>
      <c r="O284" s="41">
        <f t="shared" si="144"/>
        <v>0</v>
      </c>
      <c r="P284" s="41">
        <f t="shared" si="145"/>
        <v>0</v>
      </c>
      <c r="Q284" s="41">
        <f t="shared" si="146"/>
        <v>0</v>
      </c>
      <c r="R284" s="54">
        <f t="shared" si="147"/>
        <v>0</v>
      </c>
      <c r="S284" s="45">
        <f t="shared" si="163"/>
        <v>0</v>
      </c>
      <c r="T284" s="44">
        <f t="shared" si="148"/>
        <v>0</v>
      </c>
      <c r="U284" s="41">
        <f t="shared" si="134"/>
        <v>0</v>
      </c>
      <c r="V284" s="44">
        <f t="shared" si="149"/>
        <v>0</v>
      </c>
      <c r="W284" s="44">
        <f t="shared" si="162"/>
        <v>0</v>
      </c>
      <c r="X284" s="45">
        <f t="shared" si="164"/>
        <v>3351239.2782646189</v>
      </c>
      <c r="Y284" s="44">
        <f t="shared" si="132"/>
        <v>75995.948468479095</v>
      </c>
      <c r="Z284" s="44">
        <f t="shared" si="150"/>
        <v>9774.4478949384738</v>
      </c>
      <c r="AA284" s="46">
        <f t="shared" si="151"/>
        <v>85770.396363417574</v>
      </c>
      <c r="AC284" s="55">
        <f t="shared" si="152"/>
        <v>75995.948468479095</v>
      </c>
      <c r="AD284" s="56">
        <f t="shared" si="153"/>
        <v>75995.948468479095</v>
      </c>
      <c r="AE284" s="57" t="str">
        <f t="shared" si="154"/>
        <v>yes</v>
      </c>
      <c r="AF284" s="55">
        <f t="shared" si="155"/>
        <v>9774.4478949383374</v>
      </c>
      <c r="AG284" s="56">
        <f t="shared" si="156"/>
        <v>9774.4478949384738</v>
      </c>
      <c r="AH284" s="57" t="str">
        <f t="shared" si="157"/>
        <v>yes</v>
      </c>
      <c r="AL284" s="15"/>
      <c r="AQ284" s="15"/>
    </row>
    <row r="285" spans="1:43" s="47" customFormat="1" ht="12" x14ac:dyDescent="0.25">
      <c r="A285" s="51">
        <f t="shared" si="158"/>
        <v>271</v>
      </c>
      <c r="B285" s="44">
        <f t="shared" si="159"/>
        <v>3275243.3297960931</v>
      </c>
      <c r="C285" s="44">
        <f t="shared" si="135"/>
        <v>74664.532467912155</v>
      </c>
      <c r="D285" s="44">
        <f t="shared" si="136"/>
        <v>11463.351654286327</v>
      </c>
      <c r="E285" s="52">
        <f t="shared" si="133"/>
        <v>0.15</v>
      </c>
      <c r="F285" s="52">
        <f t="shared" si="137"/>
        <v>1.3451947011868914E-2</v>
      </c>
      <c r="G285" s="44">
        <f t="shared" si="160"/>
        <v>42486.810320912693</v>
      </c>
      <c r="H285" s="44">
        <f t="shared" si="138"/>
        <v>31023.458666626364</v>
      </c>
      <c r="I285" s="44">
        <f t="shared" si="139"/>
        <v>3244219.8711294667</v>
      </c>
      <c r="J285" s="44">
        <f t="shared" si="140"/>
        <v>43641.073801285784</v>
      </c>
      <c r="K285" s="44">
        <f t="shared" si="141"/>
        <v>1910.5586090477209</v>
      </c>
      <c r="L285" s="44">
        <f t="shared" si="142"/>
        <v>84217.325513150761</v>
      </c>
      <c r="M285" s="44">
        <f t="shared" si="143"/>
        <v>3200578.7973281811</v>
      </c>
      <c r="N285" s="53">
        <f t="shared" si="161"/>
        <v>0</v>
      </c>
      <c r="O285" s="41">
        <f t="shared" si="144"/>
        <v>0</v>
      </c>
      <c r="P285" s="41">
        <f t="shared" si="145"/>
        <v>0</v>
      </c>
      <c r="Q285" s="41">
        <f t="shared" si="146"/>
        <v>0</v>
      </c>
      <c r="R285" s="54">
        <f t="shared" si="147"/>
        <v>0</v>
      </c>
      <c r="S285" s="45">
        <f t="shared" si="163"/>
        <v>0</v>
      </c>
      <c r="T285" s="44">
        <f t="shared" si="148"/>
        <v>0</v>
      </c>
      <c r="U285" s="41">
        <f t="shared" si="134"/>
        <v>0</v>
      </c>
      <c r="V285" s="44">
        <f t="shared" si="149"/>
        <v>0</v>
      </c>
      <c r="W285" s="44">
        <f t="shared" si="162"/>
        <v>0</v>
      </c>
      <c r="X285" s="45">
        <f t="shared" si="164"/>
        <v>3275243.3297961401</v>
      </c>
      <c r="Y285" s="44">
        <f t="shared" si="132"/>
        <v>74664.532467912155</v>
      </c>
      <c r="Z285" s="44">
        <f t="shared" si="150"/>
        <v>9552.7930452387427</v>
      </c>
      <c r="AA285" s="46">
        <f t="shared" si="151"/>
        <v>84217.325513150892</v>
      </c>
      <c r="AC285" s="55">
        <f t="shared" si="152"/>
        <v>74664.532467912155</v>
      </c>
      <c r="AD285" s="56">
        <f t="shared" si="153"/>
        <v>74664.532467912155</v>
      </c>
      <c r="AE285" s="57" t="str">
        <f t="shared" si="154"/>
        <v>yes</v>
      </c>
      <c r="AF285" s="55">
        <f t="shared" si="155"/>
        <v>9552.7930452386063</v>
      </c>
      <c r="AG285" s="56">
        <f t="shared" si="156"/>
        <v>9552.7930452387427</v>
      </c>
      <c r="AH285" s="57" t="str">
        <f t="shared" si="157"/>
        <v>yes</v>
      </c>
      <c r="AL285" s="15"/>
      <c r="AQ285" s="15"/>
    </row>
    <row r="286" spans="1:43" s="47" customFormat="1" ht="12" x14ac:dyDescent="0.25">
      <c r="A286" s="51">
        <f t="shared" si="158"/>
        <v>272</v>
      </c>
      <c r="B286" s="44">
        <f t="shared" si="159"/>
        <v>3200578.7973281811</v>
      </c>
      <c r="C286" s="44">
        <f t="shared" si="135"/>
        <v>73354.117529910436</v>
      </c>
      <c r="D286" s="44">
        <f t="shared" si="136"/>
        <v>11202.025790648635</v>
      </c>
      <c r="E286" s="52">
        <f t="shared" si="133"/>
        <v>0.15</v>
      </c>
      <c r="F286" s="52">
        <f t="shared" si="137"/>
        <v>1.3451947011868914E-2</v>
      </c>
      <c r="G286" s="44">
        <f t="shared" si="160"/>
        <v>41915.279999772443</v>
      </c>
      <c r="H286" s="44">
        <f t="shared" si="138"/>
        <v>30713.254209123807</v>
      </c>
      <c r="I286" s="44">
        <f t="shared" si="139"/>
        <v>3169865.5431190571</v>
      </c>
      <c r="J286" s="44">
        <f t="shared" si="140"/>
        <v>42640.863320786637</v>
      </c>
      <c r="K286" s="44">
        <f t="shared" si="141"/>
        <v>1867.0042984414392</v>
      </c>
      <c r="L286" s="44">
        <f t="shared" si="142"/>
        <v>82689.139022117655</v>
      </c>
      <c r="M286" s="44">
        <f t="shared" si="143"/>
        <v>3127224.6797982706</v>
      </c>
      <c r="N286" s="53">
        <f t="shared" si="161"/>
        <v>0</v>
      </c>
      <c r="O286" s="41">
        <f t="shared" si="144"/>
        <v>0</v>
      </c>
      <c r="P286" s="41">
        <f t="shared" si="145"/>
        <v>0</v>
      </c>
      <c r="Q286" s="41">
        <f t="shared" si="146"/>
        <v>0</v>
      </c>
      <c r="R286" s="54">
        <f t="shared" si="147"/>
        <v>0</v>
      </c>
      <c r="S286" s="45">
        <f t="shared" si="163"/>
        <v>0</v>
      </c>
      <c r="T286" s="44">
        <f t="shared" si="148"/>
        <v>0</v>
      </c>
      <c r="U286" s="41">
        <f t="shared" si="134"/>
        <v>0</v>
      </c>
      <c r="V286" s="44">
        <f t="shared" si="149"/>
        <v>0</v>
      </c>
      <c r="W286" s="44">
        <f t="shared" si="162"/>
        <v>0</v>
      </c>
      <c r="X286" s="45">
        <f t="shared" si="164"/>
        <v>3200578.7973282281</v>
      </c>
      <c r="Y286" s="44">
        <f t="shared" si="132"/>
        <v>73354.117529910436</v>
      </c>
      <c r="Z286" s="44">
        <f t="shared" si="150"/>
        <v>9335.0214922073337</v>
      </c>
      <c r="AA286" s="46">
        <f t="shared" si="151"/>
        <v>82689.139022117772</v>
      </c>
      <c r="AC286" s="55">
        <f t="shared" si="152"/>
        <v>73354.117529910436</v>
      </c>
      <c r="AD286" s="56">
        <f t="shared" si="153"/>
        <v>73354.117529910436</v>
      </c>
      <c r="AE286" s="57" t="str">
        <f t="shared" si="154"/>
        <v>yes</v>
      </c>
      <c r="AF286" s="55">
        <f t="shared" si="155"/>
        <v>9335.0214922071955</v>
      </c>
      <c r="AG286" s="56">
        <f t="shared" si="156"/>
        <v>9335.0214922073337</v>
      </c>
      <c r="AH286" s="57" t="str">
        <f t="shared" si="157"/>
        <v>yes</v>
      </c>
      <c r="AL286" s="15"/>
      <c r="AQ286" s="15"/>
    </row>
    <row r="287" spans="1:43" s="47" customFormat="1" ht="12" x14ac:dyDescent="0.25">
      <c r="A287" s="51">
        <f t="shared" si="158"/>
        <v>273</v>
      </c>
      <c r="B287" s="44">
        <f t="shared" si="159"/>
        <v>3127224.6797982706</v>
      </c>
      <c r="C287" s="44">
        <f t="shared" si="135"/>
        <v>72064.390243044269</v>
      </c>
      <c r="D287" s="44">
        <f t="shared" si="136"/>
        <v>10945.286379293948</v>
      </c>
      <c r="E287" s="52">
        <f t="shared" si="133"/>
        <v>0.15</v>
      </c>
      <c r="F287" s="52">
        <f t="shared" si="137"/>
        <v>1.3451947011868914E-2</v>
      </c>
      <c r="G287" s="44">
        <f t="shared" si="160"/>
        <v>41351.43787422785</v>
      </c>
      <c r="H287" s="44">
        <f t="shared" si="138"/>
        <v>30406.151494933903</v>
      </c>
      <c r="I287" s="44">
        <f t="shared" si="139"/>
        <v>3096818.5283033368</v>
      </c>
      <c r="J287" s="44">
        <f t="shared" si="140"/>
        <v>41658.238748110358</v>
      </c>
      <c r="K287" s="44">
        <f t="shared" si="141"/>
        <v>1824.2143965489913</v>
      </c>
      <c r="L287" s="44">
        <f t="shared" si="142"/>
        <v>81185.462225789219</v>
      </c>
      <c r="M287" s="44">
        <f t="shared" si="143"/>
        <v>3055160.2895552265</v>
      </c>
      <c r="N287" s="53">
        <f t="shared" si="161"/>
        <v>0</v>
      </c>
      <c r="O287" s="41">
        <f t="shared" si="144"/>
        <v>0</v>
      </c>
      <c r="P287" s="41">
        <f t="shared" si="145"/>
        <v>0</v>
      </c>
      <c r="Q287" s="41">
        <f t="shared" si="146"/>
        <v>0</v>
      </c>
      <c r="R287" s="54">
        <f t="shared" si="147"/>
        <v>0</v>
      </c>
      <c r="S287" s="45">
        <f t="shared" si="163"/>
        <v>0</v>
      </c>
      <c r="T287" s="44">
        <f t="shared" si="148"/>
        <v>0</v>
      </c>
      <c r="U287" s="41">
        <f t="shared" si="134"/>
        <v>0</v>
      </c>
      <c r="V287" s="44">
        <f t="shared" si="149"/>
        <v>0</v>
      </c>
      <c r="W287" s="44">
        <f t="shared" si="162"/>
        <v>0</v>
      </c>
      <c r="X287" s="45">
        <f t="shared" si="164"/>
        <v>3127224.6797983176</v>
      </c>
      <c r="Y287" s="44">
        <f t="shared" si="132"/>
        <v>72064.390243044269</v>
      </c>
      <c r="Z287" s="44">
        <f t="shared" si="150"/>
        <v>9121.0719827450939</v>
      </c>
      <c r="AA287" s="46">
        <f t="shared" si="151"/>
        <v>81185.462225789364</v>
      </c>
      <c r="AC287" s="55">
        <f t="shared" si="152"/>
        <v>72064.390243044269</v>
      </c>
      <c r="AD287" s="56">
        <f t="shared" si="153"/>
        <v>72064.390243044269</v>
      </c>
      <c r="AE287" s="57" t="str">
        <f t="shared" si="154"/>
        <v>yes</v>
      </c>
      <c r="AF287" s="55">
        <f t="shared" si="155"/>
        <v>9121.0719827449575</v>
      </c>
      <c r="AG287" s="56">
        <f t="shared" si="156"/>
        <v>9121.0719827450939</v>
      </c>
      <c r="AH287" s="57" t="str">
        <f t="shared" si="157"/>
        <v>yes</v>
      </c>
      <c r="AL287" s="15"/>
      <c r="AQ287" s="15"/>
    </row>
    <row r="288" spans="1:43" s="47" customFormat="1" ht="12" x14ac:dyDescent="0.25">
      <c r="A288" s="51">
        <f t="shared" si="158"/>
        <v>274</v>
      </c>
      <c r="B288" s="44">
        <f t="shared" si="159"/>
        <v>3055160.2895552265</v>
      </c>
      <c r="C288" s="44">
        <f t="shared" si="135"/>
        <v>70795.041720910289</v>
      </c>
      <c r="D288" s="44">
        <f t="shared" si="136"/>
        <v>10693.061013443294</v>
      </c>
      <c r="E288" s="52">
        <f t="shared" si="133"/>
        <v>0.15</v>
      </c>
      <c r="F288" s="52">
        <f t="shared" si="137"/>
        <v>1.3451947011868914E-2</v>
      </c>
      <c r="G288" s="44">
        <f t="shared" si="160"/>
        <v>40795.180523079158</v>
      </c>
      <c r="H288" s="44">
        <f t="shared" si="138"/>
        <v>30102.119509635864</v>
      </c>
      <c r="I288" s="44">
        <f t="shared" si="139"/>
        <v>3025058.1700455905</v>
      </c>
      <c r="J288" s="44">
        <f t="shared" si="140"/>
        <v>40692.922211274425</v>
      </c>
      <c r="K288" s="44">
        <f t="shared" si="141"/>
        <v>1782.1768355738823</v>
      </c>
      <c r="L288" s="44">
        <f t="shared" si="142"/>
        <v>79705.925898779707</v>
      </c>
      <c r="M288" s="44">
        <f t="shared" si="143"/>
        <v>2984365.247834316</v>
      </c>
      <c r="N288" s="53">
        <f t="shared" si="161"/>
        <v>0</v>
      </c>
      <c r="O288" s="41">
        <f t="shared" si="144"/>
        <v>0</v>
      </c>
      <c r="P288" s="41">
        <f t="shared" si="145"/>
        <v>0</v>
      </c>
      <c r="Q288" s="41">
        <f t="shared" si="146"/>
        <v>0</v>
      </c>
      <c r="R288" s="54">
        <f t="shared" si="147"/>
        <v>0</v>
      </c>
      <c r="S288" s="45">
        <f t="shared" si="163"/>
        <v>0</v>
      </c>
      <c r="T288" s="44">
        <f t="shared" si="148"/>
        <v>0</v>
      </c>
      <c r="U288" s="41">
        <f t="shared" si="134"/>
        <v>0</v>
      </c>
      <c r="V288" s="44">
        <f t="shared" si="149"/>
        <v>0</v>
      </c>
      <c r="W288" s="44">
        <f t="shared" si="162"/>
        <v>0</v>
      </c>
      <c r="X288" s="45">
        <f t="shared" si="164"/>
        <v>3055160.2895552735</v>
      </c>
      <c r="Y288" s="44">
        <f t="shared" si="132"/>
        <v>70795.041720910289</v>
      </c>
      <c r="Z288" s="44">
        <f t="shared" si="150"/>
        <v>8910.8841778695478</v>
      </c>
      <c r="AA288" s="46">
        <f t="shared" si="151"/>
        <v>79705.925898779838</v>
      </c>
      <c r="AC288" s="55">
        <f t="shared" si="152"/>
        <v>70795.041720910289</v>
      </c>
      <c r="AD288" s="56">
        <f t="shared" si="153"/>
        <v>70795.041720910289</v>
      </c>
      <c r="AE288" s="57" t="str">
        <f t="shared" si="154"/>
        <v>yes</v>
      </c>
      <c r="AF288" s="55">
        <f t="shared" si="155"/>
        <v>8910.8841778694114</v>
      </c>
      <c r="AG288" s="56">
        <f t="shared" si="156"/>
        <v>8910.8841778695478</v>
      </c>
      <c r="AH288" s="57" t="str">
        <f t="shared" si="157"/>
        <v>yes</v>
      </c>
      <c r="AL288" s="15"/>
      <c r="AQ288" s="15"/>
    </row>
    <row r="289" spans="1:43" s="47" customFormat="1" ht="12" x14ac:dyDescent="0.25">
      <c r="A289" s="51">
        <f t="shared" si="158"/>
        <v>275</v>
      </c>
      <c r="B289" s="44">
        <f t="shared" si="159"/>
        <v>2984365.247834316</v>
      </c>
      <c r="C289" s="44">
        <f t="shared" si="135"/>
        <v>69545.76753817116</v>
      </c>
      <c r="D289" s="44">
        <f t="shared" si="136"/>
        <v>10445.278367420107</v>
      </c>
      <c r="E289" s="52">
        <f t="shared" si="133"/>
        <v>0.15</v>
      </c>
      <c r="F289" s="52">
        <f t="shared" si="137"/>
        <v>1.3451947011868914E-2</v>
      </c>
      <c r="G289" s="44">
        <f t="shared" si="160"/>
        <v>40246.405916343065</v>
      </c>
      <c r="H289" s="44">
        <f t="shared" si="138"/>
        <v>29801.127548922959</v>
      </c>
      <c r="I289" s="44">
        <f t="shared" si="139"/>
        <v>2954564.1202853932</v>
      </c>
      <c r="J289" s="44">
        <f t="shared" si="140"/>
        <v>39744.6399892482</v>
      </c>
      <c r="K289" s="44">
        <f t="shared" si="141"/>
        <v>1740.8797279033508</v>
      </c>
      <c r="L289" s="44">
        <f t="shared" si="142"/>
        <v>78250.166177687919</v>
      </c>
      <c r="M289" s="44">
        <f t="shared" si="143"/>
        <v>2914819.4802961452</v>
      </c>
      <c r="N289" s="53">
        <f t="shared" si="161"/>
        <v>0</v>
      </c>
      <c r="O289" s="41">
        <f t="shared" si="144"/>
        <v>0</v>
      </c>
      <c r="P289" s="41">
        <f t="shared" si="145"/>
        <v>0</v>
      </c>
      <c r="Q289" s="41">
        <f t="shared" si="146"/>
        <v>0</v>
      </c>
      <c r="R289" s="54">
        <f t="shared" si="147"/>
        <v>0</v>
      </c>
      <c r="S289" s="45">
        <f t="shared" si="163"/>
        <v>0</v>
      </c>
      <c r="T289" s="44">
        <f t="shared" si="148"/>
        <v>0</v>
      </c>
      <c r="U289" s="41">
        <f t="shared" si="134"/>
        <v>0</v>
      </c>
      <c r="V289" s="44">
        <f t="shared" si="149"/>
        <v>0</v>
      </c>
      <c r="W289" s="44">
        <f t="shared" si="162"/>
        <v>0</v>
      </c>
      <c r="X289" s="45">
        <f t="shared" si="164"/>
        <v>2984365.247834363</v>
      </c>
      <c r="Y289" s="44">
        <f t="shared" si="132"/>
        <v>69545.76753817116</v>
      </c>
      <c r="Z289" s="44">
        <f t="shared" si="150"/>
        <v>8704.3986395168922</v>
      </c>
      <c r="AA289" s="46">
        <f t="shared" si="151"/>
        <v>78250.16617768805</v>
      </c>
      <c r="AC289" s="55">
        <f t="shared" si="152"/>
        <v>69545.76753817116</v>
      </c>
      <c r="AD289" s="56">
        <f t="shared" si="153"/>
        <v>69545.76753817116</v>
      </c>
      <c r="AE289" s="57" t="str">
        <f t="shared" si="154"/>
        <v>yes</v>
      </c>
      <c r="AF289" s="55">
        <f t="shared" si="155"/>
        <v>8704.3986395167558</v>
      </c>
      <c r="AG289" s="56">
        <f t="shared" si="156"/>
        <v>8704.3986395168922</v>
      </c>
      <c r="AH289" s="57" t="str">
        <f t="shared" si="157"/>
        <v>yes</v>
      </c>
      <c r="AL289" s="15"/>
      <c r="AQ289" s="15"/>
    </row>
    <row r="290" spans="1:43" s="47" customFormat="1" ht="12" x14ac:dyDescent="0.25">
      <c r="A290" s="51">
        <f t="shared" si="158"/>
        <v>276</v>
      </c>
      <c r="B290" s="44">
        <f t="shared" si="159"/>
        <v>2914819.4802961452</v>
      </c>
      <c r="C290" s="44">
        <f t="shared" si="135"/>
        <v>68316.267667486376</v>
      </c>
      <c r="D290" s="44">
        <f t="shared" si="136"/>
        <v>10201.868181036509</v>
      </c>
      <c r="E290" s="52">
        <f t="shared" si="133"/>
        <v>0.15</v>
      </c>
      <c r="F290" s="52">
        <f t="shared" si="137"/>
        <v>1.3451947011868914E-2</v>
      </c>
      <c r="G290" s="44">
        <f t="shared" si="160"/>
        <v>39705.013396538256</v>
      </c>
      <c r="H290" s="44">
        <f t="shared" si="138"/>
        <v>29503.145215501747</v>
      </c>
      <c r="I290" s="44">
        <f t="shared" si="139"/>
        <v>2885316.3350806437</v>
      </c>
      <c r="J290" s="44">
        <f t="shared" si="140"/>
        <v>38813.122451984629</v>
      </c>
      <c r="K290" s="44">
        <f t="shared" si="141"/>
        <v>1700.3113635060847</v>
      </c>
      <c r="L290" s="44">
        <f t="shared" si="142"/>
        <v>76817.824485016798</v>
      </c>
      <c r="M290" s="44">
        <f t="shared" si="143"/>
        <v>2846503.2126286589</v>
      </c>
      <c r="N290" s="53">
        <f t="shared" si="161"/>
        <v>0</v>
      </c>
      <c r="O290" s="41">
        <f t="shared" si="144"/>
        <v>0</v>
      </c>
      <c r="P290" s="41">
        <f t="shared" si="145"/>
        <v>0</v>
      </c>
      <c r="Q290" s="41">
        <f t="shared" si="146"/>
        <v>0</v>
      </c>
      <c r="R290" s="54">
        <f t="shared" si="147"/>
        <v>0</v>
      </c>
      <c r="S290" s="45">
        <f t="shared" si="163"/>
        <v>0</v>
      </c>
      <c r="T290" s="44">
        <f t="shared" si="148"/>
        <v>0</v>
      </c>
      <c r="U290" s="41">
        <f t="shared" si="134"/>
        <v>0</v>
      </c>
      <c r="V290" s="44">
        <f t="shared" si="149"/>
        <v>0</v>
      </c>
      <c r="W290" s="44">
        <f t="shared" si="162"/>
        <v>0</v>
      </c>
      <c r="X290" s="45">
        <f t="shared" si="164"/>
        <v>2914819.4802961918</v>
      </c>
      <c r="Y290" s="44">
        <f t="shared" si="132"/>
        <v>68316.267667486376</v>
      </c>
      <c r="Z290" s="44">
        <f t="shared" si="150"/>
        <v>8501.5568175305598</v>
      </c>
      <c r="AA290" s="46">
        <f t="shared" si="151"/>
        <v>76817.824485016929</v>
      </c>
      <c r="AC290" s="55">
        <f t="shared" si="152"/>
        <v>68316.267667486376</v>
      </c>
      <c r="AD290" s="56">
        <f t="shared" si="153"/>
        <v>68316.267667486376</v>
      </c>
      <c r="AE290" s="57" t="str">
        <f t="shared" si="154"/>
        <v>yes</v>
      </c>
      <c r="AF290" s="55">
        <f t="shared" si="155"/>
        <v>8501.5568175304234</v>
      </c>
      <c r="AG290" s="56">
        <f t="shared" si="156"/>
        <v>8501.5568175305598</v>
      </c>
      <c r="AH290" s="57" t="str">
        <f t="shared" si="157"/>
        <v>yes</v>
      </c>
      <c r="AL290" s="15"/>
      <c r="AQ290" s="15"/>
    </row>
    <row r="291" spans="1:43" s="47" customFormat="1" ht="12" x14ac:dyDescent="0.25">
      <c r="A291" s="51">
        <f t="shared" si="158"/>
        <v>277</v>
      </c>
      <c r="B291" s="44">
        <f t="shared" si="159"/>
        <v>2846503.2126286589</v>
      </c>
      <c r="C291" s="44">
        <f t="shared" si="135"/>
        <v>67106.24641732208</v>
      </c>
      <c r="D291" s="44">
        <f t="shared" si="136"/>
        <v>9962.7612442003065</v>
      </c>
      <c r="E291" s="52">
        <f t="shared" si="133"/>
        <v>0.15</v>
      </c>
      <c r="F291" s="52">
        <f t="shared" si="137"/>
        <v>1.3451947011868914E-2</v>
      </c>
      <c r="G291" s="44">
        <f t="shared" si="160"/>
        <v>39170.903660222481</v>
      </c>
      <c r="H291" s="44">
        <f t="shared" si="138"/>
        <v>29208.142416022172</v>
      </c>
      <c r="I291" s="44">
        <f t="shared" si="139"/>
        <v>2817295.0702126366</v>
      </c>
      <c r="J291" s="44">
        <f t="shared" si="140"/>
        <v>37898.1040012999</v>
      </c>
      <c r="K291" s="44">
        <f t="shared" si="141"/>
        <v>1660.4602073667177</v>
      </c>
      <c r="L291" s="44">
        <f t="shared" si="142"/>
        <v>75408.547454155661</v>
      </c>
      <c r="M291" s="44">
        <f t="shared" si="143"/>
        <v>2779396.9662113367</v>
      </c>
      <c r="N291" s="53">
        <f t="shared" si="161"/>
        <v>0</v>
      </c>
      <c r="O291" s="41">
        <f t="shared" si="144"/>
        <v>0</v>
      </c>
      <c r="P291" s="41">
        <f t="shared" si="145"/>
        <v>0</v>
      </c>
      <c r="Q291" s="41">
        <f t="shared" si="146"/>
        <v>0</v>
      </c>
      <c r="R291" s="54">
        <f t="shared" si="147"/>
        <v>0</v>
      </c>
      <c r="S291" s="45">
        <f t="shared" si="163"/>
        <v>0</v>
      </c>
      <c r="T291" s="44">
        <f t="shared" si="148"/>
        <v>0</v>
      </c>
      <c r="U291" s="41">
        <f t="shared" si="134"/>
        <v>0</v>
      </c>
      <c r="V291" s="44">
        <f t="shared" si="149"/>
        <v>0</v>
      </c>
      <c r="W291" s="44">
        <f t="shared" si="162"/>
        <v>0</v>
      </c>
      <c r="X291" s="45">
        <f t="shared" si="164"/>
        <v>2846503.2126287054</v>
      </c>
      <c r="Y291" s="44">
        <f t="shared" ref="Y291:Y354" si="165">IF(S291-T291&gt;0,-P291-U291,H291+J291-T291)</f>
        <v>67106.24641732208</v>
      </c>
      <c r="Z291" s="44">
        <f t="shared" si="150"/>
        <v>8302.3010368337254</v>
      </c>
      <c r="AA291" s="46">
        <f t="shared" si="151"/>
        <v>75408.547454155807</v>
      </c>
      <c r="AC291" s="55">
        <f t="shared" si="152"/>
        <v>67106.24641732208</v>
      </c>
      <c r="AD291" s="56">
        <f t="shared" si="153"/>
        <v>67106.24641732208</v>
      </c>
      <c r="AE291" s="57" t="str">
        <f t="shared" si="154"/>
        <v>yes</v>
      </c>
      <c r="AF291" s="55">
        <f t="shared" si="155"/>
        <v>8302.301036833589</v>
      </c>
      <c r="AG291" s="56">
        <f t="shared" si="156"/>
        <v>8302.3010368337254</v>
      </c>
      <c r="AH291" s="57" t="str">
        <f t="shared" si="157"/>
        <v>yes</v>
      </c>
      <c r="AL291" s="15"/>
      <c r="AQ291" s="15"/>
    </row>
    <row r="292" spans="1:43" s="47" customFormat="1" ht="12" x14ac:dyDescent="0.25">
      <c r="A292" s="51">
        <f t="shared" si="158"/>
        <v>278</v>
      </c>
      <c r="B292" s="44">
        <f t="shared" si="159"/>
        <v>2779396.9662113367</v>
      </c>
      <c r="C292" s="44">
        <f t="shared" si="135"/>
        <v>65915.412370627775</v>
      </c>
      <c r="D292" s="44">
        <f t="shared" si="136"/>
        <v>9727.8893817396784</v>
      </c>
      <c r="E292" s="52">
        <f t="shared" si="133"/>
        <v>0.15</v>
      </c>
      <c r="F292" s="52">
        <f t="shared" si="137"/>
        <v>1.3451947011868914E-2</v>
      </c>
      <c r="G292" s="44">
        <f t="shared" si="160"/>
        <v>38643.97873977814</v>
      </c>
      <c r="H292" s="44">
        <f t="shared" si="138"/>
        <v>28916.089358038462</v>
      </c>
      <c r="I292" s="44">
        <f t="shared" si="139"/>
        <v>2750480.8768532984</v>
      </c>
      <c r="J292" s="44">
        <f t="shared" si="140"/>
        <v>36999.323012589317</v>
      </c>
      <c r="K292" s="44">
        <f t="shared" si="141"/>
        <v>1621.314896956613</v>
      </c>
      <c r="L292" s="44">
        <f t="shared" si="142"/>
        <v>74021.986855410854</v>
      </c>
      <c r="M292" s="44">
        <f t="shared" si="143"/>
        <v>2713481.5538407089</v>
      </c>
      <c r="N292" s="53">
        <f t="shared" si="161"/>
        <v>0</v>
      </c>
      <c r="O292" s="41">
        <f t="shared" si="144"/>
        <v>0</v>
      </c>
      <c r="P292" s="41">
        <f t="shared" si="145"/>
        <v>0</v>
      </c>
      <c r="Q292" s="41">
        <f t="shared" si="146"/>
        <v>0</v>
      </c>
      <c r="R292" s="54">
        <f t="shared" si="147"/>
        <v>0</v>
      </c>
      <c r="S292" s="45">
        <f t="shared" si="163"/>
        <v>0</v>
      </c>
      <c r="T292" s="44">
        <f t="shared" si="148"/>
        <v>0</v>
      </c>
      <c r="U292" s="41">
        <f t="shared" si="134"/>
        <v>0</v>
      </c>
      <c r="V292" s="44">
        <f t="shared" si="149"/>
        <v>0</v>
      </c>
      <c r="W292" s="44">
        <f t="shared" si="162"/>
        <v>0</v>
      </c>
      <c r="X292" s="45">
        <f t="shared" si="164"/>
        <v>2779396.9662113832</v>
      </c>
      <c r="Y292" s="44">
        <f t="shared" si="165"/>
        <v>65915.412370627775</v>
      </c>
      <c r="Z292" s="44">
        <f t="shared" si="150"/>
        <v>8106.574484783202</v>
      </c>
      <c r="AA292" s="46">
        <f t="shared" si="151"/>
        <v>74021.986855410971</v>
      </c>
      <c r="AC292" s="55">
        <f t="shared" si="152"/>
        <v>65915.412370627775</v>
      </c>
      <c r="AD292" s="56">
        <f t="shared" si="153"/>
        <v>65915.412370627775</v>
      </c>
      <c r="AE292" s="57" t="str">
        <f t="shared" si="154"/>
        <v>yes</v>
      </c>
      <c r="AF292" s="55">
        <f t="shared" si="155"/>
        <v>8106.5744847830656</v>
      </c>
      <c r="AG292" s="56">
        <f t="shared" si="156"/>
        <v>8106.574484783202</v>
      </c>
      <c r="AH292" s="57" t="str">
        <f t="shared" si="157"/>
        <v>yes</v>
      </c>
      <c r="AL292" s="15"/>
      <c r="AQ292" s="15"/>
    </row>
    <row r="293" spans="1:43" s="47" customFormat="1" ht="12" x14ac:dyDescent="0.25">
      <c r="A293" s="51">
        <f t="shared" si="158"/>
        <v>279</v>
      </c>
      <c r="B293" s="44">
        <f t="shared" si="159"/>
        <v>2713481.5538407089</v>
      </c>
      <c r="C293" s="44">
        <f t="shared" si="135"/>
        <v>64743.478324367992</v>
      </c>
      <c r="D293" s="44">
        <f t="shared" si="136"/>
        <v>9497.1854384424823</v>
      </c>
      <c r="E293" s="52">
        <f t="shared" si="133"/>
        <v>0.15</v>
      </c>
      <c r="F293" s="52">
        <f t="shared" si="137"/>
        <v>1.3451947011868914E-2</v>
      </c>
      <c r="G293" s="44">
        <f t="shared" si="160"/>
        <v>38124.141985442853</v>
      </c>
      <c r="H293" s="44">
        <f t="shared" si="138"/>
        <v>28626.956547000373</v>
      </c>
      <c r="I293" s="44">
        <f t="shared" si="139"/>
        <v>2684854.5972937085</v>
      </c>
      <c r="J293" s="44">
        <f t="shared" si="140"/>
        <v>36116.52177736762</v>
      </c>
      <c r="K293" s="44">
        <f t="shared" si="141"/>
        <v>1582.8642397404135</v>
      </c>
      <c r="L293" s="44">
        <f t="shared" si="142"/>
        <v>72657.799523070047</v>
      </c>
      <c r="M293" s="44">
        <f t="shared" si="143"/>
        <v>2648738.0755163408</v>
      </c>
      <c r="N293" s="53">
        <f t="shared" si="161"/>
        <v>0</v>
      </c>
      <c r="O293" s="41">
        <f t="shared" si="144"/>
        <v>0</v>
      </c>
      <c r="P293" s="41">
        <f t="shared" si="145"/>
        <v>0</v>
      </c>
      <c r="Q293" s="41">
        <f t="shared" si="146"/>
        <v>0</v>
      </c>
      <c r="R293" s="54">
        <f t="shared" si="147"/>
        <v>0</v>
      </c>
      <c r="S293" s="45">
        <f t="shared" si="163"/>
        <v>0</v>
      </c>
      <c r="T293" s="44">
        <f t="shared" si="148"/>
        <v>0</v>
      </c>
      <c r="U293" s="41">
        <f t="shared" si="134"/>
        <v>0</v>
      </c>
      <c r="V293" s="44">
        <f t="shared" si="149"/>
        <v>0</v>
      </c>
      <c r="W293" s="44">
        <f t="shared" si="162"/>
        <v>0</v>
      </c>
      <c r="X293" s="45">
        <f t="shared" si="164"/>
        <v>2713481.5538407555</v>
      </c>
      <c r="Y293" s="44">
        <f t="shared" si="165"/>
        <v>64743.478324367992</v>
      </c>
      <c r="Z293" s="44">
        <f t="shared" si="150"/>
        <v>7914.3211987022041</v>
      </c>
      <c r="AA293" s="46">
        <f t="shared" si="151"/>
        <v>72657.799523070193</v>
      </c>
      <c r="AC293" s="55">
        <f t="shared" si="152"/>
        <v>64743.478324367992</v>
      </c>
      <c r="AD293" s="56">
        <f t="shared" si="153"/>
        <v>64743.478324367992</v>
      </c>
      <c r="AE293" s="57" t="str">
        <f t="shared" si="154"/>
        <v>yes</v>
      </c>
      <c r="AF293" s="55">
        <f t="shared" si="155"/>
        <v>7914.3211987020686</v>
      </c>
      <c r="AG293" s="56">
        <f t="shared" si="156"/>
        <v>7914.3211987022041</v>
      </c>
      <c r="AH293" s="57" t="str">
        <f t="shared" si="157"/>
        <v>yes</v>
      </c>
      <c r="AL293" s="15"/>
      <c r="AQ293" s="15"/>
    </row>
    <row r="294" spans="1:43" s="47" customFormat="1" ht="12" x14ac:dyDescent="0.25">
      <c r="A294" s="51">
        <f t="shared" si="158"/>
        <v>280</v>
      </c>
      <c r="B294" s="44">
        <f t="shared" si="159"/>
        <v>2648738.0755163408</v>
      </c>
      <c r="C294" s="44">
        <f t="shared" si="135"/>
        <v>63590.161229896876</v>
      </c>
      <c r="D294" s="44">
        <f t="shared" si="136"/>
        <v>9270.5832643071935</v>
      </c>
      <c r="E294" s="52">
        <f t="shared" si="133"/>
        <v>0.15</v>
      </c>
      <c r="F294" s="52">
        <f t="shared" si="137"/>
        <v>1.3451947011868914E-2</v>
      </c>
      <c r="G294" s="44">
        <f t="shared" si="160"/>
        <v>37611.298047581709</v>
      </c>
      <c r="H294" s="44">
        <f t="shared" si="138"/>
        <v>28340.714783274518</v>
      </c>
      <c r="I294" s="44">
        <f t="shared" si="139"/>
        <v>2620397.3607330662</v>
      </c>
      <c r="J294" s="44">
        <f t="shared" si="140"/>
        <v>35249.446446622358</v>
      </c>
      <c r="K294" s="44">
        <f t="shared" si="141"/>
        <v>1545.0972107178657</v>
      </c>
      <c r="L294" s="44">
        <f t="shared" si="142"/>
        <v>71315.647283486192</v>
      </c>
      <c r="M294" s="44">
        <f t="shared" si="143"/>
        <v>2585147.914286444</v>
      </c>
      <c r="N294" s="53">
        <f t="shared" si="161"/>
        <v>0</v>
      </c>
      <c r="O294" s="41">
        <f t="shared" si="144"/>
        <v>0</v>
      </c>
      <c r="P294" s="41">
        <f t="shared" si="145"/>
        <v>0</v>
      </c>
      <c r="Q294" s="41">
        <f t="shared" si="146"/>
        <v>0</v>
      </c>
      <c r="R294" s="54">
        <f t="shared" si="147"/>
        <v>0</v>
      </c>
      <c r="S294" s="45">
        <f t="shared" si="163"/>
        <v>0</v>
      </c>
      <c r="T294" s="44">
        <f t="shared" si="148"/>
        <v>0</v>
      </c>
      <c r="U294" s="41">
        <f t="shared" si="134"/>
        <v>0</v>
      </c>
      <c r="V294" s="44">
        <f t="shared" si="149"/>
        <v>0</v>
      </c>
      <c r="W294" s="44">
        <f t="shared" si="162"/>
        <v>0</v>
      </c>
      <c r="X294" s="45">
        <f t="shared" si="164"/>
        <v>2648738.0755163874</v>
      </c>
      <c r="Y294" s="44">
        <f t="shared" si="165"/>
        <v>63590.161229896876</v>
      </c>
      <c r="Z294" s="44">
        <f t="shared" si="150"/>
        <v>7725.4860535894632</v>
      </c>
      <c r="AA294" s="46">
        <f t="shared" si="151"/>
        <v>71315.647283486338</v>
      </c>
      <c r="AC294" s="55">
        <f t="shared" si="152"/>
        <v>63590.161229896876</v>
      </c>
      <c r="AD294" s="56">
        <f t="shared" si="153"/>
        <v>63590.161229896876</v>
      </c>
      <c r="AE294" s="57" t="str">
        <f t="shared" si="154"/>
        <v>yes</v>
      </c>
      <c r="AF294" s="55">
        <f t="shared" si="155"/>
        <v>7725.4860535893276</v>
      </c>
      <c r="AG294" s="56">
        <f t="shared" si="156"/>
        <v>7725.4860535894632</v>
      </c>
      <c r="AH294" s="57" t="str">
        <f t="shared" si="157"/>
        <v>yes</v>
      </c>
      <c r="AL294" s="15"/>
      <c r="AQ294" s="15"/>
    </row>
    <row r="295" spans="1:43" s="47" customFormat="1" ht="12" x14ac:dyDescent="0.25">
      <c r="A295" s="51">
        <f t="shared" si="158"/>
        <v>281</v>
      </c>
      <c r="B295" s="44">
        <f t="shared" si="159"/>
        <v>2585147.914286444</v>
      </c>
      <c r="C295" s="44">
        <f t="shared" si="135"/>
        <v>62455.182134164424</v>
      </c>
      <c r="D295" s="44">
        <f t="shared" si="136"/>
        <v>9048.0177000025542</v>
      </c>
      <c r="E295" s="52">
        <f t="shared" si="133"/>
        <v>0.15</v>
      </c>
      <c r="F295" s="52">
        <f t="shared" si="137"/>
        <v>1.3451947011868914E-2</v>
      </c>
      <c r="G295" s="44">
        <f t="shared" si="160"/>
        <v>37105.352859198036</v>
      </c>
      <c r="H295" s="44">
        <f t="shared" si="138"/>
        <v>28057.335159195482</v>
      </c>
      <c r="I295" s="44">
        <f t="shared" si="139"/>
        <v>2557090.5791272484</v>
      </c>
      <c r="J295" s="44">
        <f t="shared" si="140"/>
        <v>34397.846974968939</v>
      </c>
      <c r="K295" s="44">
        <f t="shared" si="141"/>
        <v>1508.0029500004257</v>
      </c>
      <c r="L295" s="44">
        <f t="shared" si="142"/>
        <v>69995.196884166537</v>
      </c>
      <c r="M295" s="44">
        <f t="shared" si="143"/>
        <v>2522692.7321522795</v>
      </c>
      <c r="N295" s="53">
        <f t="shared" si="161"/>
        <v>0</v>
      </c>
      <c r="O295" s="41">
        <f t="shared" si="144"/>
        <v>0</v>
      </c>
      <c r="P295" s="41">
        <f t="shared" si="145"/>
        <v>0</v>
      </c>
      <c r="Q295" s="41">
        <f t="shared" si="146"/>
        <v>0</v>
      </c>
      <c r="R295" s="54">
        <f t="shared" si="147"/>
        <v>0</v>
      </c>
      <c r="S295" s="45">
        <f t="shared" si="163"/>
        <v>0</v>
      </c>
      <c r="T295" s="44">
        <f t="shared" si="148"/>
        <v>0</v>
      </c>
      <c r="U295" s="41">
        <f t="shared" si="134"/>
        <v>0</v>
      </c>
      <c r="V295" s="44">
        <f t="shared" si="149"/>
        <v>0</v>
      </c>
      <c r="W295" s="44">
        <f t="shared" si="162"/>
        <v>0</v>
      </c>
      <c r="X295" s="45">
        <f t="shared" si="164"/>
        <v>2585147.9142864905</v>
      </c>
      <c r="Y295" s="44">
        <f t="shared" si="165"/>
        <v>62455.182134164424</v>
      </c>
      <c r="Z295" s="44">
        <f t="shared" si="150"/>
        <v>7540.0147500022649</v>
      </c>
      <c r="AA295" s="46">
        <f t="shared" si="151"/>
        <v>69995.196884166682</v>
      </c>
      <c r="AC295" s="55">
        <f t="shared" si="152"/>
        <v>62455.182134164424</v>
      </c>
      <c r="AD295" s="56">
        <f t="shared" si="153"/>
        <v>62455.182134164424</v>
      </c>
      <c r="AE295" s="57" t="str">
        <f t="shared" si="154"/>
        <v>yes</v>
      </c>
      <c r="AF295" s="55">
        <f t="shared" si="155"/>
        <v>7540.0147500021285</v>
      </c>
      <c r="AG295" s="56">
        <f t="shared" si="156"/>
        <v>7540.0147500022649</v>
      </c>
      <c r="AH295" s="57" t="str">
        <f t="shared" si="157"/>
        <v>yes</v>
      </c>
      <c r="AL295" s="15"/>
      <c r="AQ295" s="15"/>
    </row>
    <row r="296" spans="1:43" s="47" customFormat="1" ht="12" x14ac:dyDescent="0.25">
      <c r="A296" s="51">
        <f t="shared" si="158"/>
        <v>282</v>
      </c>
      <c r="B296" s="44">
        <f t="shared" si="159"/>
        <v>2522692.7321522795</v>
      </c>
      <c r="C296" s="44">
        <f t="shared" si="135"/>
        <v>61338.266121742563</v>
      </c>
      <c r="D296" s="44">
        <f t="shared" si="136"/>
        <v>8829.4245625329786</v>
      </c>
      <c r="E296" s="52">
        <f t="shared" si="133"/>
        <v>0.15</v>
      </c>
      <c r="F296" s="52">
        <f t="shared" si="137"/>
        <v>1.3451947011868914E-2</v>
      </c>
      <c r="G296" s="44">
        <f t="shared" si="160"/>
        <v>36606.213618679401</v>
      </c>
      <c r="H296" s="44">
        <f t="shared" si="138"/>
        <v>27776.789056146423</v>
      </c>
      <c r="I296" s="44">
        <f t="shared" si="139"/>
        <v>2494915.9430961329</v>
      </c>
      <c r="J296" s="44">
        <f t="shared" si="140"/>
        <v>33561.47706559614</v>
      </c>
      <c r="K296" s="44">
        <f t="shared" si="141"/>
        <v>1471.5707604221632</v>
      </c>
      <c r="L296" s="44">
        <f t="shared" si="142"/>
        <v>68696.119923853374</v>
      </c>
      <c r="M296" s="44">
        <f t="shared" si="143"/>
        <v>2461354.4660305367</v>
      </c>
      <c r="N296" s="53">
        <f t="shared" si="161"/>
        <v>0</v>
      </c>
      <c r="O296" s="41">
        <f t="shared" si="144"/>
        <v>0</v>
      </c>
      <c r="P296" s="41">
        <f t="shared" si="145"/>
        <v>0</v>
      </c>
      <c r="Q296" s="41">
        <f t="shared" si="146"/>
        <v>0</v>
      </c>
      <c r="R296" s="54">
        <f t="shared" si="147"/>
        <v>0</v>
      </c>
      <c r="S296" s="45">
        <f t="shared" si="163"/>
        <v>0</v>
      </c>
      <c r="T296" s="44">
        <f t="shared" si="148"/>
        <v>0</v>
      </c>
      <c r="U296" s="41">
        <f t="shared" si="134"/>
        <v>0</v>
      </c>
      <c r="V296" s="44">
        <f t="shared" si="149"/>
        <v>0</v>
      </c>
      <c r="W296" s="44">
        <f t="shared" si="162"/>
        <v>0</v>
      </c>
      <c r="X296" s="45">
        <f t="shared" si="164"/>
        <v>2522692.732152326</v>
      </c>
      <c r="Y296" s="44">
        <f t="shared" si="165"/>
        <v>61338.266121742563</v>
      </c>
      <c r="Z296" s="44">
        <f t="shared" si="150"/>
        <v>7357.8538021109516</v>
      </c>
      <c r="AA296" s="46">
        <f t="shared" si="151"/>
        <v>68696.119923853519</v>
      </c>
      <c r="AC296" s="55">
        <f t="shared" si="152"/>
        <v>61338.266121742563</v>
      </c>
      <c r="AD296" s="56">
        <f t="shared" si="153"/>
        <v>61338.266121742563</v>
      </c>
      <c r="AE296" s="57" t="str">
        <f t="shared" si="154"/>
        <v>yes</v>
      </c>
      <c r="AF296" s="55">
        <f t="shared" si="155"/>
        <v>7357.8538021108152</v>
      </c>
      <c r="AG296" s="56">
        <f t="shared" si="156"/>
        <v>7357.8538021109516</v>
      </c>
      <c r="AH296" s="57" t="str">
        <f t="shared" si="157"/>
        <v>yes</v>
      </c>
      <c r="AL296" s="15"/>
      <c r="AQ296" s="15"/>
    </row>
    <row r="297" spans="1:43" s="47" customFormat="1" ht="12" x14ac:dyDescent="0.25">
      <c r="A297" s="51">
        <f t="shared" si="158"/>
        <v>283</v>
      </c>
      <c r="B297" s="44">
        <f t="shared" si="159"/>
        <v>2461354.4660305367</v>
      </c>
      <c r="C297" s="44">
        <f t="shared" si="135"/>
        <v>60239.142257660016</v>
      </c>
      <c r="D297" s="44">
        <f t="shared" si="136"/>
        <v>8614.7406311068789</v>
      </c>
      <c r="E297" s="52">
        <f t="shared" si="133"/>
        <v>0.15</v>
      </c>
      <c r="F297" s="52">
        <f t="shared" si="137"/>
        <v>1.3451947011868914E-2</v>
      </c>
      <c r="G297" s="44">
        <f t="shared" si="160"/>
        <v>36113.788772775777</v>
      </c>
      <c r="H297" s="44">
        <f t="shared" si="138"/>
        <v>27499.0481416689</v>
      </c>
      <c r="I297" s="44">
        <f t="shared" si="139"/>
        <v>2433855.4178888677</v>
      </c>
      <c r="J297" s="44">
        <f t="shared" si="140"/>
        <v>32740.09411599112</v>
      </c>
      <c r="K297" s="44">
        <f t="shared" si="141"/>
        <v>1435.7901051844799</v>
      </c>
      <c r="L297" s="44">
        <f t="shared" si="142"/>
        <v>67418.092783582411</v>
      </c>
      <c r="M297" s="44">
        <f t="shared" si="143"/>
        <v>2401115.3237728765</v>
      </c>
      <c r="N297" s="53">
        <f t="shared" si="161"/>
        <v>0</v>
      </c>
      <c r="O297" s="41">
        <f t="shared" si="144"/>
        <v>0</v>
      </c>
      <c r="P297" s="41">
        <f t="shared" si="145"/>
        <v>0</v>
      </c>
      <c r="Q297" s="41">
        <f t="shared" si="146"/>
        <v>0</v>
      </c>
      <c r="R297" s="54">
        <f t="shared" si="147"/>
        <v>0</v>
      </c>
      <c r="S297" s="45">
        <f t="shared" si="163"/>
        <v>0</v>
      </c>
      <c r="T297" s="44">
        <f t="shared" si="148"/>
        <v>0</v>
      </c>
      <c r="U297" s="41">
        <f t="shared" si="134"/>
        <v>0</v>
      </c>
      <c r="V297" s="44">
        <f t="shared" si="149"/>
        <v>0</v>
      </c>
      <c r="W297" s="44">
        <f t="shared" si="162"/>
        <v>0</v>
      </c>
      <c r="X297" s="45">
        <f t="shared" si="164"/>
        <v>2461354.4660305833</v>
      </c>
      <c r="Y297" s="44">
        <f t="shared" si="165"/>
        <v>60239.142257660016</v>
      </c>
      <c r="Z297" s="44">
        <f t="shared" si="150"/>
        <v>7178.9505259225343</v>
      </c>
      <c r="AA297" s="46">
        <f t="shared" si="151"/>
        <v>67418.092783582557</v>
      </c>
      <c r="AC297" s="55">
        <f t="shared" si="152"/>
        <v>60239.142257660016</v>
      </c>
      <c r="AD297" s="56">
        <f t="shared" si="153"/>
        <v>60239.142257660016</v>
      </c>
      <c r="AE297" s="57" t="str">
        <f t="shared" si="154"/>
        <v>yes</v>
      </c>
      <c r="AF297" s="55">
        <f t="shared" si="155"/>
        <v>7178.9505259223988</v>
      </c>
      <c r="AG297" s="56">
        <f t="shared" si="156"/>
        <v>7178.9505259225343</v>
      </c>
      <c r="AH297" s="57" t="str">
        <f t="shared" si="157"/>
        <v>yes</v>
      </c>
      <c r="AL297" s="15"/>
      <c r="AQ297" s="15"/>
    </row>
    <row r="298" spans="1:43" s="47" customFormat="1" ht="12" x14ac:dyDescent="0.25">
      <c r="A298" s="51">
        <f t="shared" si="158"/>
        <v>284</v>
      </c>
      <c r="B298" s="44">
        <f t="shared" si="159"/>
        <v>2401115.3237728765</v>
      </c>
      <c r="C298" s="44">
        <f t="shared" si="135"/>
        <v>59157.543531034535</v>
      </c>
      <c r="D298" s="44">
        <f t="shared" si="136"/>
        <v>8403.9036332050691</v>
      </c>
      <c r="E298" s="52">
        <f t="shared" si="133"/>
        <v>0.15</v>
      </c>
      <c r="F298" s="52">
        <f t="shared" si="137"/>
        <v>1.3451947011868914E-2</v>
      </c>
      <c r="G298" s="44">
        <f t="shared" si="160"/>
        <v>35627.987999806566</v>
      </c>
      <c r="H298" s="44">
        <f t="shared" si="138"/>
        <v>27224.084366601499</v>
      </c>
      <c r="I298" s="44">
        <f t="shared" si="139"/>
        <v>2373891.2394062751</v>
      </c>
      <c r="J298" s="44">
        <f t="shared" si="140"/>
        <v>31933.459164433036</v>
      </c>
      <c r="K298" s="44">
        <f t="shared" si="141"/>
        <v>1400.6506055341779</v>
      </c>
      <c r="L298" s="44">
        <f t="shared" si="142"/>
        <v>66160.79655870542</v>
      </c>
      <c r="M298" s="44">
        <f t="shared" si="143"/>
        <v>2341957.7802418419</v>
      </c>
      <c r="N298" s="53">
        <f t="shared" si="161"/>
        <v>0</v>
      </c>
      <c r="O298" s="41">
        <f t="shared" si="144"/>
        <v>0</v>
      </c>
      <c r="P298" s="41">
        <f t="shared" si="145"/>
        <v>0</v>
      </c>
      <c r="Q298" s="41">
        <f t="shared" si="146"/>
        <v>0</v>
      </c>
      <c r="R298" s="54">
        <f t="shared" si="147"/>
        <v>0</v>
      </c>
      <c r="S298" s="45">
        <f t="shared" si="163"/>
        <v>0</v>
      </c>
      <c r="T298" s="44">
        <f t="shared" si="148"/>
        <v>0</v>
      </c>
      <c r="U298" s="41">
        <f t="shared" si="134"/>
        <v>0</v>
      </c>
      <c r="V298" s="44">
        <f t="shared" si="149"/>
        <v>0</v>
      </c>
      <c r="W298" s="44">
        <f t="shared" si="162"/>
        <v>0</v>
      </c>
      <c r="X298" s="45">
        <f t="shared" si="164"/>
        <v>2401115.3237729231</v>
      </c>
      <c r="Y298" s="44">
        <f t="shared" si="165"/>
        <v>59157.543531034535</v>
      </c>
      <c r="Z298" s="44">
        <f t="shared" si="150"/>
        <v>7003.2530276710268</v>
      </c>
      <c r="AA298" s="46">
        <f t="shared" si="151"/>
        <v>66160.796558705566</v>
      </c>
      <c r="AC298" s="55">
        <f t="shared" si="152"/>
        <v>59157.543531034535</v>
      </c>
      <c r="AD298" s="56">
        <f t="shared" si="153"/>
        <v>59157.543531034535</v>
      </c>
      <c r="AE298" s="57" t="str">
        <f t="shared" si="154"/>
        <v>yes</v>
      </c>
      <c r="AF298" s="55">
        <f t="shared" si="155"/>
        <v>7003.2530276708912</v>
      </c>
      <c r="AG298" s="56">
        <f t="shared" si="156"/>
        <v>7003.2530276710268</v>
      </c>
      <c r="AH298" s="57" t="str">
        <f t="shared" si="157"/>
        <v>yes</v>
      </c>
      <c r="AL298" s="15"/>
      <c r="AQ298" s="15"/>
    </row>
    <row r="299" spans="1:43" s="47" customFormat="1" ht="12" x14ac:dyDescent="0.25">
      <c r="A299" s="51">
        <f t="shared" si="158"/>
        <v>285</v>
      </c>
      <c r="B299" s="44">
        <f t="shared" si="159"/>
        <v>2341957.7802418419</v>
      </c>
      <c r="C299" s="44">
        <f t="shared" si="135"/>
        <v>58093.206799491687</v>
      </c>
      <c r="D299" s="44">
        <f t="shared" si="136"/>
        <v>8196.8522308464471</v>
      </c>
      <c r="E299" s="52">
        <f t="shared" si="133"/>
        <v>0.15</v>
      </c>
      <c r="F299" s="52">
        <f t="shared" si="137"/>
        <v>1.3451947011868914E-2</v>
      </c>
      <c r="G299" s="44">
        <f t="shared" si="160"/>
        <v>35148.722193093665</v>
      </c>
      <c r="H299" s="44">
        <f t="shared" si="138"/>
        <v>26951.86996224722</v>
      </c>
      <c r="I299" s="44">
        <f t="shared" si="139"/>
        <v>2315005.9102795948</v>
      </c>
      <c r="J299" s="44">
        <f t="shared" si="140"/>
        <v>31141.336837244471</v>
      </c>
      <c r="K299" s="44">
        <f t="shared" si="141"/>
        <v>1366.1420384744079</v>
      </c>
      <c r="L299" s="44">
        <f t="shared" si="142"/>
        <v>64923.916991863727</v>
      </c>
      <c r="M299" s="44">
        <f t="shared" si="143"/>
        <v>2283864.5734423501</v>
      </c>
      <c r="N299" s="53">
        <f t="shared" si="161"/>
        <v>0</v>
      </c>
      <c r="O299" s="41">
        <f t="shared" si="144"/>
        <v>0</v>
      </c>
      <c r="P299" s="41">
        <f t="shared" si="145"/>
        <v>0</v>
      </c>
      <c r="Q299" s="41">
        <f t="shared" si="146"/>
        <v>0</v>
      </c>
      <c r="R299" s="54">
        <f t="shared" si="147"/>
        <v>0</v>
      </c>
      <c r="S299" s="45">
        <f t="shared" si="163"/>
        <v>0</v>
      </c>
      <c r="T299" s="44">
        <f t="shared" si="148"/>
        <v>0</v>
      </c>
      <c r="U299" s="41">
        <f t="shared" si="134"/>
        <v>0</v>
      </c>
      <c r="V299" s="44">
        <f t="shared" si="149"/>
        <v>0</v>
      </c>
      <c r="W299" s="44">
        <f t="shared" si="162"/>
        <v>0</v>
      </c>
      <c r="X299" s="45">
        <f t="shared" si="164"/>
        <v>2341957.7802418885</v>
      </c>
      <c r="Y299" s="44">
        <f t="shared" si="165"/>
        <v>58093.206799491687</v>
      </c>
      <c r="Z299" s="44">
        <f t="shared" si="150"/>
        <v>6830.7101923721748</v>
      </c>
      <c r="AA299" s="46">
        <f t="shared" si="151"/>
        <v>64923.916991863865</v>
      </c>
      <c r="AC299" s="55">
        <f t="shared" si="152"/>
        <v>58093.206799491687</v>
      </c>
      <c r="AD299" s="56">
        <f t="shared" si="153"/>
        <v>58093.206799491687</v>
      </c>
      <c r="AE299" s="57" t="str">
        <f t="shared" si="154"/>
        <v>yes</v>
      </c>
      <c r="AF299" s="55">
        <f t="shared" si="155"/>
        <v>6830.7101923720393</v>
      </c>
      <c r="AG299" s="56">
        <f t="shared" si="156"/>
        <v>6830.7101923721748</v>
      </c>
      <c r="AH299" s="57" t="str">
        <f t="shared" si="157"/>
        <v>yes</v>
      </c>
      <c r="AL299" s="15"/>
      <c r="AQ299" s="15"/>
    </row>
    <row r="300" spans="1:43" s="47" customFormat="1" ht="12" x14ac:dyDescent="0.25">
      <c r="A300" s="51">
        <f t="shared" si="158"/>
        <v>286</v>
      </c>
      <c r="B300" s="44">
        <f t="shared" si="159"/>
        <v>2283864.5734423501</v>
      </c>
      <c r="C300" s="44">
        <f t="shared" si="135"/>
        <v>57045.872734359262</v>
      </c>
      <c r="D300" s="44">
        <f t="shared" si="136"/>
        <v>7993.5260070482254</v>
      </c>
      <c r="E300" s="52">
        <f t="shared" si="133"/>
        <v>0.15</v>
      </c>
      <c r="F300" s="52">
        <f t="shared" si="137"/>
        <v>1.3451947011868914E-2</v>
      </c>
      <c r="G300" s="44">
        <f t="shared" si="160"/>
        <v>34675.903444617259</v>
      </c>
      <c r="H300" s="44">
        <f t="shared" si="138"/>
        <v>26682.377437569034</v>
      </c>
      <c r="I300" s="44">
        <f t="shared" si="139"/>
        <v>2257182.1960047809</v>
      </c>
      <c r="J300" s="44">
        <f t="shared" si="140"/>
        <v>30363.495296790228</v>
      </c>
      <c r="K300" s="44">
        <f t="shared" si="141"/>
        <v>1332.2543345080376</v>
      </c>
      <c r="L300" s="44">
        <f t="shared" si="142"/>
        <v>63707.144406899446</v>
      </c>
      <c r="M300" s="44">
        <f t="shared" si="143"/>
        <v>2226818.7007079907</v>
      </c>
      <c r="N300" s="53">
        <f t="shared" si="161"/>
        <v>0</v>
      </c>
      <c r="O300" s="41">
        <f t="shared" si="144"/>
        <v>0</v>
      </c>
      <c r="P300" s="41">
        <f t="shared" si="145"/>
        <v>0</v>
      </c>
      <c r="Q300" s="41">
        <f t="shared" si="146"/>
        <v>0</v>
      </c>
      <c r="R300" s="54">
        <f t="shared" si="147"/>
        <v>0</v>
      </c>
      <c r="S300" s="45">
        <f t="shared" si="163"/>
        <v>0</v>
      </c>
      <c r="T300" s="44">
        <f t="shared" si="148"/>
        <v>0</v>
      </c>
      <c r="U300" s="41">
        <f t="shared" si="134"/>
        <v>0</v>
      </c>
      <c r="V300" s="44">
        <f t="shared" si="149"/>
        <v>0</v>
      </c>
      <c r="W300" s="44">
        <f t="shared" si="162"/>
        <v>0</v>
      </c>
      <c r="X300" s="45">
        <f t="shared" si="164"/>
        <v>2283864.5734423967</v>
      </c>
      <c r="Y300" s="44">
        <f t="shared" si="165"/>
        <v>57045.872734359262</v>
      </c>
      <c r="Z300" s="44">
        <f t="shared" si="150"/>
        <v>6661.2716725403252</v>
      </c>
      <c r="AA300" s="46">
        <f t="shared" si="151"/>
        <v>63707.144406899584</v>
      </c>
      <c r="AC300" s="55">
        <f t="shared" si="152"/>
        <v>57045.872734359262</v>
      </c>
      <c r="AD300" s="56">
        <f t="shared" si="153"/>
        <v>57045.872734359262</v>
      </c>
      <c r="AE300" s="57" t="str">
        <f t="shared" si="154"/>
        <v>yes</v>
      </c>
      <c r="AF300" s="55">
        <f t="shared" si="155"/>
        <v>6661.2716725401879</v>
      </c>
      <c r="AG300" s="56">
        <f t="shared" si="156"/>
        <v>6661.2716725403252</v>
      </c>
      <c r="AH300" s="57" t="str">
        <f t="shared" si="157"/>
        <v>yes</v>
      </c>
      <c r="AL300" s="15"/>
      <c r="AQ300" s="15"/>
    </row>
    <row r="301" spans="1:43" s="47" customFormat="1" ht="12" x14ac:dyDescent="0.25">
      <c r="A301" s="51">
        <f t="shared" si="158"/>
        <v>287</v>
      </c>
      <c r="B301" s="44">
        <f t="shared" si="159"/>
        <v>2226818.7007079907</v>
      </c>
      <c r="C301" s="44">
        <f t="shared" si="135"/>
        <v>56015.285766626577</v>
      </c>
      <c r="D301" s="44">
        <f t="shared" si="136"/>
        <v>7793.8654524779677</v>
      </c>
      <c r="E301" s="52">
        <f t="shared" ref="E301:E364" si="166">E300</f>
        <v>0.15</v>
      </c>
      <c r="F301" s="52">
        <f t="shared" si="137"/>
        <v>1.3451947011868914E-2</v>
      </c>
      <c r="G301" s="44">
        <f t="shared" si="160"/>
        <v>34209.44502889159</v>
      </c>
      <c r="H301" s="44">
        <f t="shared" si="138"/>
        <v>26415.579576413624</v>
      </c>
      <c r="I301" s="44">
        <f t="shared" si="139"/>
        <v>2200403.1211315771</v>
      </c>
      <c r="J301" s="44">
        <f t="shared" si="140"/>
        <v>29599.70619021295</v>
      </c>
      <c r="K301" s="44">
        <f t="shared" si="141"/>
        <v>1298.9775754129946</v>
      </c>
      <c r="L301" s="44">
        <f t="shared" si="142"/>
        <v>62510.173643691545</v>
      </c>
      <c r="M301" s="44">
        <f t="shared" si="143"/>
        <v>2170803.414941364</v>
      </c>
      <c r="N301" s="53">
        <f t="shared" si="161"/>
        <v>0</v>
      </c>
      <c r="O301" s="41">
        <f t="shared" si="144"/>
        <v>0</v>
      </c>
      <c r="P301" s="41">
        <f t="shared" si="145"/>
        <v>0</v>
      </c>
      <c r="Q301" s="41">
        <f t="shared" si="146"/>
        <v>0</v>
      </c>
      <c r="R301" s="54">
        <f t="shared" si="147"/>
        <v>0</v>
      </c>
      <c r="S301" s="45">
        <f t="shared" si="163"/>
        <v>0</v>
      </c>
      <c r="T301" s="44">
        <f t="shared" si="148"/>
        <v>0</v>
      </c>
      <c r="U301" s="41">
        <f t="shared" si="134"/>
        <v>0</v>
      </c>
      <c r="V301" s="44">
        <f t="shared" si="149"/>
        <v>0</v>
      </c>
      <c r="W301" s="44">
        <f t="shared" si="162"/>
        <v>0</v>
      </c>
      <c r="X301" s="45">
        <f t="shared" si="164"/>
        <v>2226818.7007080372</v>
      </c>
      <c r="Y301" s="44">
        <f t="shared" si="165"/>
        <v>56015.285766626577</v>
      </c>
      <c r="Z301" s="44">
        <f t="shared" si="150"/>
        <v>6494.887877065109</v>
      </c>
      <c r="AA301" s="46">
        <f t="shared" si="151"/>
        <v>62510.173643691684</v>
      </c>
      <c r="AC301" s="55">
        <f t="shared" si="152"/>
        <v>56015.285766626577</v>
      </c>
      <c r="AD301" s="56">
        <f t="shared" si="153"/>
        <v>56015.285766626577</v>
      </c>
      <c r="AE301" s="57" t="str">
        <f t="shared" si="154"/>
        <v>yes</v>
      </c>
      <c r="AF301" s="55">
        <f t="shared" si="155"/>
        <v>6494.8878770649735</v>
      </c>
      <c r="AG301" s="56">
        <f t="shared" si="156"/>
        <v>6494.887877065109</v>
      </c>
      <c r="AH301" s="57" t="str">
        <f t="shared" si="157"/>
        <v>yes</v>
      </c>
      <c r="AL301" s="15"/>
      <c r="AQ301" s="15"/>
    </row>
    <row r="302" spans="1:43" s="47" customFormat="1" ht="12" x14ac:dyDescent="0.25">
      <c r="A302" s="51">
        <f t="shared" si="158"/>
        <v>288</v>
      </c>
      <c r="B302" s="44">
        <f t="shared" si="159"/>
        <v>2170803.414941364</v>
      </c>
      <c r="C302" s="44">
        <f t="shared" si="135"/>
        <v>55001.19403365803</v>
      </c>
      <c r="D302" s="44">
        <f t="shared" si="136"/>
        <v>7597.8119522947745</v>
      </c>
      <c r="E302" s="52">
        <f t="shared" si="166"/>
        <v>0.15</v>
      </c>
      <c r="F302" s="52">
        <f t="shared" si="137"/>
        <v>1.3451947011868914E-2</v>
      </c>
      <c r="G302" s="44">
        <f t="shared" si="160"/>
        <v>33749.261387057486</v>
      </c>
      <c r="H302" s="44">
        <f t="shared" si="138"/>
        <v>26151.449434762711</v>
      </c>
      <c r="I302" s="44">
        <f t="shared" si="139"/>
        <v>2144651.9655066011</v>
      </c>
      <c r="J302" s="44">
        <f t="shared" si="140"/>
        <v>28849.744598895319</v>
      </c>
      <c r="K302" s="44">
        <f t="shared" si="141"/>
        <v>1266.301992049129</v>
      </c>
      <c r="L302" s="44">
        <f t="shared" si="142"/>
        <v>61332.703993903677</v>
      </c>
      <c r="M302" s="44">
        <f t="shared" si="143"/>
        <v>2115802.2209077058</v>
      </c>
      <c r="N302" s="53">
        <f t="shared" si="161"/>
        <v>0</v>
      </c>
      <c r="O302" s="41">
        <f t="shared" si="144"/>
        <v>0</v>
      </c>
      <c r="P302" s="41">
        <f t="shared" si="145"/>
        <v>0</v>
      </c>
      <c r="Q302" s="41">
        <f t="shared" si="146"/>
        <v>0</v>
      </c>
      <c r="R302" s="54">
        <f t="shared" si="147"/>
        <v>0</v>
      </c>
      <c r="S302" s="45">
        <f t="shared" si="163"/>
        <v>0</v>
      </c>
      <c r="T302" s="44">
        <f t="shared" si="148"/>
        <v>0</v>
      </c>
      <c r="U302" s="41">
        <f t="shared" si="134"/>
        <v>0</v>
      </c>
      <c r="V302" s="44">
        <f t="shared" si="149"/>
        <v>0</v>
      </c>
      <c r="W302" s="44">
        <f t="shared" si="162"/>
        <v>0</v>
      </c>
      <c r="X302" s="45">
        <f t="shared" si="164"/>
        <v>2170803.4149414105</v>
      </c>
      <c r="Y302" s="44">
        <f t="shared" si="165"/>
        <v>55001.19403365803</v>
      </c>
      <c r="Z302" s="44">
        <f t="shared" si="150"/>
        <v>6331.5099602457813</v>
      </c>
      <c r="AA302" s="46">
        <f t="shared" si="151"/>
        <v>61332.703993903808</v>
      </c>
      <c r="AC302" s="55">
        <f t="shared" si="152"/>
        <v>55001.19403365803</v>
      </c>
      <c r="AD302" s="56">
        <f t="shared" si="153"/>
        <v>55001.19403365803</v>
      </c>
      <c r="AE302" s="57" t="str">
        <f t="shared" si="154"/>
        <v>yes</v>
      </c>
      <c r="AF302" s="55">
        <f t="shared" si="155"/>
        <v>6331.5099602456457</v>
      </c>
      <c r="AG302" s="56">
        <f t="shared" si="156"/>
        <v>6331.5099602457813</v>
      </c>
      <c r="AH302" s="57" t="str">
        <f t="shared" si="157"/>
        <v>yes</v>
      </c>
      <c r="AL302" s="15"/>
      <c r="AQ302" s="15"/>
    </row>
    <row r="303" spans="1:43" s="47" customFormat="1" ht="12" x14ac:dyDescent="0.25">
      <c r="A303" s="51">
        <f t="shared" si="158"/>
        <v>289</v>
      </c>
      <c r="B303" s="44">
        <f t="shared" si="159"/>
        <v>2115802.2209077058</v>
      </c>
      <c r="C303" s="44">
        <f t="shared" si="135"/>
        <v>54003.349326650809</v>
      </c>
      <c r="D303" s="44">
        <f t="shared" si="136"/>
        <v>7405.3077731769708</v>
      </c>
      <c r="E303" s="52">
        <f t="shared" si="166"/>
        <v>0.15</v>
      </c>
      <c r="F303" s="52">
        <f t="shared" si="137"/>
        <v>1.3451947011868914E-2</v>
      </c>
      <c r="G303" s="44">
        <f t="shared" si="160"/>
        <v>33295.268111189078</v>
      </c>
      <c r="H303" s="44">
        <f t="shared" si="138"/>
        <v>25889.960338012108</v>
      </c>
      <c r="I303" s="44">
        <f t="shared" si="139"/>
        <v>2089912.2605696938</v>
      </c>
      <c r="J303" s="44">
        <f t="shared" si="140"/>
        <v>28113.388988638701</v>
      </c>
      <c r="K303" s="44">
        <f t="shared" si="141"/>
        <v>1234.2179621961618</v>
      </c>
      <c r="L303" s="44">
        <f t="shared" si="142"/>
        <v>60174.439137631613</v>
      </c>
      <c r="M303" s="44">
        <f t="shared" si="143"/>
        <v>2061798.871581055</v>
      </c>
      <c r="N303" s="53">
        <f t="shared" si="161"/>
        <v>0</v>
      </c>
      <c r="O303" s="41">
        <f t="shared" si="144"/>
        <v>0</v>
      </c>
      <c r="P303" s="41">
        <f t="shared" si="145"/>
        <v>0</v>
      </c>
      <c r="Q303" s="41">
        <f t="shared" si="146"/>
        <v>0</v>
      </c>
      <c r="R303" s="54">
        <f t="shared" si="147"/>
        <v>0</v>
      </c>
      <c r="S303" s="45">
        <f t="shared" si="163"/>
        <v>0</v>
      </c>
      <c r="T303" s="44">
        <f t="shared" si="148"/>
        <v>0</v>
      </c>
      <c r="U303" s="41">
        <f t="shared" si="134"/>
        <v>0</v>
      </c>
      <c r="V303" s="44">
        <f t="shared" si="149"/>
        <v>0</v>
      </c>
      <c r="W303" s="44">
        <f t="shared" si="162"/>
        <v>0</v>
      </c>
      <c r="X303" s="45">
        <f t="shared" si="164"/>
        <v>2115802.2209077524</v>
      </c>
      <c r="Y303" s="44">
        <f t="shared" si="165"/>
        <v>54003.349326650809</v>
      </c>
      <c r="Z303" s="44">
        <f t="shared" si="150"/>
        <v>6171.089810980945</v>
      </c>
      <c r="AA303" s="46">
        <f t="shared" si="151"/>
        <v>60174.439137631751</v>
      </c>
      <c r="AC303" s="55">
        <f t="shared" si="152"/>
        <v>54003.349326650809</v>
      </c>
      <c r="AD303" s="56">
        <f t="shared" si="153"/>
        <v>54003.349326650809</v>
      </c>
      <c r="AE303" s="57" t="str">
        <f t="shared" si="154"/>
        <v>yes</v>
      </c>
      <c r="AF303" s="55">
        <f t="shared" si="155"/>
        <v>6171.0898109808095</v>
      </c>
      <c r="AG303" s="56">
        <f t="shared" si="156"/>
        <v>6171.089810980945</v>
      </c>
      <c r="AH303" s="57" t="str">
        <f t="shared" si="157"/>
        <v>yes</v>
      </c>
      <c r="AL303" s="15"/>
      <c r="AQ303" s="15"/>
    </row>
    <row r="304" spans="1:43" s="47" customFormat="1" ht="12" x14ac:dyDescent="0.25">
      <c r="A304" s="51">
        <f t="shared" si="158"/>
        <v>290</v>
      </c>
      <c r="B304" s="44">
        <f t="shared" si="159"/>
        <v>2061798.871581055</v>
      </c>
      <c r="C304" s="44">
        <f t="shared" si="135"/>
        <v>53021.507038825919</v>
      </c>
      <c r="D304" s="44">
        <f t="shared" si="136"/>
        <v>7216.2960505336923</v>
      </c>
      <c r="E304" s="52">
        <f t="shared" si="166"/>
        <v>0.15</v>
      </c>
      <c r="F304" s="52">
        <f t="shared" si="137"/>
        <v>1.3451947011868914E-2</v>
      </c>
      <c r="G304" s="44">
        <f t="shared" si="160"/>
        <v>32847.381928811395</v>
      </c>
      <c r="H304" s="44">
        <f t="shared" si="138"/>
        <v>25631.085878277703</v>
      </c>
      <c r="I304" s="44">
        <f t="shared" si="139"/>
        <v>2036167.7857027773</v>
      </c>
      <c r="J304" s="44">
        <f t="shared" si="140"/>
        <v>27390.42116054822</v>
      </c>
      <c r="K304" s="44">
        <f t="shared" si="141"/>
        <v>1202.7160084222821</v>
      </c>
      <c r="L304" s="44">
        <f t="shared" si="142"/>
        <v>59035.08708093733</v>
      </c>
      <c r="M304" s="44">
        <f t="shared" si="143"/>
        <v>2008777.3645422291</v>
      </c>
      <c r="N304" s="53">
        <f t="shared" si="161"/>
        <v>0</v>
      </c>
      <c r="O304" s="41">
        <f t="shared" si="144"/>
        <v>0</v>
      </c>
      <c r="P304" s="41">
        <f t="shared" si="145"/>
        <v>0</v>
      </c>
      <c r="Q304" s="41">
        <f t="shared" si="146"/>
        <v>0</v>
      </c>
      <c r="R304" s="54">
        <f t="shared" si="147"/>
        <v>0</v>
      </c>
      <c r="S304" s="45">
        <f t="shared" si="163"/>
        <v>0</v>
      </c>
      <c r="T304" s="44">
        <f t="shared" si="148"/>
        <v>0</v>
      </c>
      <c r="U304" s="41">
        <f t="shared" si="134"/>
        <v>0</v>
      </c>
      <c r="V304" s="44">
        <f t="shared" si="149"/>
        <v>0</v>
      </c>
      <c r="W304" s="44">
        <f t="shared" si="162"/>
        <v>0</v>
      </c>
      <c r="X304" s="45">
        <f t="shared" si="164"/>
        <v>2061798.8715811016</v>
      </c>
      <c r="Y304" s="44">
        <f t="shared" si="165"/>
        <v>53021.507038825919</v>
      </c>
      <c r="Z304" s="44">
        <f t="shared" si="150"/>
        <v>6013.5800421115464</v>
      </c>
      <c r="AA304" s="46">
        <f t="shared" si="151"/>
        <v>59035.087080937468</v>
      </c>
      <c r="AC304" s="55">
        <f t="shared" si="152"/>
        <v>53021.507038825919</v>
      </c>
      <c r="AD304" s="56">
        <f t="shared" si="153"/>
        <v>53021.507038825919</v>
      </c>
      <c r="AE304" s="57" t="str">
        <f t="shared" si="154"/>
        <v>yes</v>
      </c>
      <c r="AF304" s="55">
        <f t="shared" si="155"/>
        <v>6013.58004211141</v>
      </c>
      <c r="AG304" s="56">
        <f t="shared" si="156"/>
        <v>6013.5800421115464</v>
      </c>
      <c r="AH304" s="57" t="str">
        <f t="shared" si="157"/>
        <v>yes</v>
      </c>
      <c r="AL304" s="15"/>
      <c r="AQ304" s="15"/>
    </row>
    <row r="305" spans="1:43" s="47" customFormat="1" ht="12" x14ac:dyDescent="0.25">
      <c r="A305" s="51">
        <f t="shared" si="158"/>
        <v>291</v>
      </c>
      <c r="B305" s="44">
        <f t="shared" si="159"/>
        <v>2008777.3645422291</v>
      </c>
      <c r="C305" s="44">
        <f t="shared" si="135"/>
        <v>52055.426114343005</v>
      </c>
      <c r="D305" s="44">
        <f t="shared" si="136"/>
        <v>7030.7207758978029</v>
      </c>
      <c r="E305" s="52">
        <f t="shared" si="166"/>
        <v>0.15</v>
      </c>
      <c r="F305" s="52">
        <f t="shared" si="137"/>
        <v>1.3451947011868914E-2</v>
      </c>
      <c r="G305" s="44">
        <f t="shared" si="160"/>
        <v>32405.520687626402</v>
      </c>
      <c r="H305" s="44">
        <f t="shared" si="138"/>
        <v>25374.799911728598</v>
      </c>
      <c r="I305" s="44">
        <f t="shared" si="139"/>
        <v>1983402.5646305005</v>
      </c>
      <c r="J305" s="44">
        <f t="shared" si="140"/>
        <v>26680.626202614403</v>
      </c>
      <c r="K305" s="44">
        <f t="shared" si="141"/>
        <v>1171.7867959829671</v>
      </c>
      <c r="L305" s="44">
        <f t="shared" si="142"/>
        <v>57914.360094257841</v>
      </c>
      <c r="M305" s="44">
        <f t="shared" si="143"/>
        <v>1956721.938427886</v>
      </c>
      <c r="N305" s="53">
        <f t="shared" si="161"/>
        <v>0</v>
      </c>
      <c r="O305" s="41">
        <f t="shared" si="144"/>
        <v>0</v>
      </c>
      <c r="P305" s="41">
        <f t="shared" si="145"/>
        <v>0</v>
      </c>
      <c r="Q305" s="41">
        <f t="shared" si="146"/>
        <v>0</v>
      </c>
      <c r="R305" s="54">
        <f t="shared" si="147"/>
        <v>0</v>
      </c>
      <c r="S305" s="45">
        <f t="shared" si="163"/>
        <v>0</v>
      </c>
      <c r="T305" s="44">
        <f t="shared" si="148"/>
        <v>0</v>
      </c>
      <c r="U305" s="41">
        <f t="shared" si="134"/>
        <v>0</v>
      </c>
      <c r="V305" s="44">
        <f t="shared" si="149"/>
        <v>0</v>
      </c>
      <c r="W305" s="44">
        <f t="shared" si="162"/>
        <v>0</v>
      </c>
      <c r="X305" s="45">
        <f t="shared" si="164"/>
        <v>2008777.3645422757</v>
      </c>
      <c r="Y305" s="44">
        <f t="shared" si="165"/>
        <v>52055.426114343005</v>
      </c>
      <c r="Z305" s="44">
        <f t="shared" si="150"/>
        <v>5858.9339799149711</v>
      </c>
      <c r="AA305" s="46">
        <f t="shared" si="151"/>
        <v>57914.36009425798</v>
      </c>
      <c r="AC305" s="55">
        <f t="shared" si="152"/>
        <v>52055.426114343005</v>
      </c>
      <c r="AD305" s="56">
        <f t="shared" si="153"/>
        <v>52055.426114343005</v>
      </c>
      <c r="AE305" s="57" t="str">
        <f t="shared" si="154"/>
        <v>yes</v>
      </c>
      <c r="AF305" s="55">
        <f t="shared" si="155"/>
        <v>5858.9339799148356</v>
      </c>
      <c r="AG305" s="56">
        <f t="shared" si="156"/>
        <v>5858.9339799149711</v>
      </c>
      <c r="AH305" s="57" t="str">
        <f t="shared" si="157"/>
        <v>yes</v>
      </c>
      <c r="AL305" s="15"/>
      <c r="AQ305" s="15"/>
    </row>
    <row r="306" spans="1:43" s="47" customFormat="1" ht="12" x14ac:dyDescent="0.25">
      <c r="A306" s="51">
        <f t="shared" si="158"/>
        <v>292</v>
      </c>
      <c r="B306" s="44">
        <f t="shared" si="159"/>
        <v>1956721.938427886</v>
      </c>
      <c r="C306" s="44">
        <f t="shared" si="135"/>
        <v>51104.868997928483</v>
      </c>
      <c r="D306" s="44">
        <f t="shared" si="136"/>
        <v>6848.5267844976015</v>
      </c>
      <c r="E306" s="52">
        <f t="shared" si="166"/>
        <v>0.15</v>
      </c>
      <c r="F306" s="52">
        <f t="shared" si="137"/>
        <v>1.3451947011868914E-2</v>
      </c>
      <c r="G306" s="44">
        <f t="shared" si="160"/>
        <v>31969.603340444435</v>
      </c>
      <c r="H306" s="44">
        <f t="shared" si="138"/>
        <v>25121.076555946835</v>
      </c>
      <c r="I306" s="44">
        <f t="shared" si="139"/>
        <v>1931600.8618719392</v>
      </c>
      <c r="J306" s="44">
        <f t="shared" si="140"/>
        <v>25983.792441981652</v>
      </c>
      <c r="K306" s="44">
        <f t="shared" si="141"/>
        <v>1141.4211307496003</v>
      </c>
      <c r="L306" s="44">
        <f t="shared" si="142"/>
        <v>56811.974651676486</v>
      </c>
      <c r="M306" s="44">
        <f t="shared" si="143"/>
        <v>1905617.0694299575</v>
      </c>
      <c r="N306" s="53">
        <f t="shared" si="161"/>
        <v>0</v>
      </c>
      <c r="O306" s="41">
        <f t="shared" si="144"/>
        <v>0</v>
      </c>
      <c r="P306" s="41">
        <f t="shared" si="145"/>
        <v>0</v>
      </c>
      <c r="Q306" s="41">
        <f t="shared" si="146"/>
        <v>0</v>
      </c>
      <c r="R306" s="54">
        <f t="shared" si="147"/>
        <v>0</v>
      </c>
      <c r="S306" s="45">
        <f t="shared" si="163"/>
        <v>0</v>
      </c>
      <c r="T306" s="44">
        <f t="shared" si="148"/>
        <v>0</v>
      </c>
      <c r="U306" s="41">
        <f t="shared" si="134"/>
        <v>0</v>
      </c>
      <c r="V306" s="44">
        <f t="shared" si="149"/>
        <v>0</v>
      </c>
      <c r="W306" s="44">
        <f t="shared" si="162"/>
        <v>0</v>
      </c>
      <c r="X306" s="45">
        <f t="shared" si="164"/>
        <v>1956721.9384279326</v>
      </c>
      <c r="Y306" s="44">
        <f t="shared" si="165"/>
        <v>51104.868997928483</v>
      </c>
      <c r="Z306" s="44">
        <f t="shared" si="150"/>
        <v>5707.1056537481372</v>
      </c>
      <c r="AA306" s="46">
        <f t="shared" si="151"/>
        <v>56811.974651676617</v>
      </c>
      <c r="AC306" s="55">
        <f t="shared" si="152"/>
        <v>51104.868997928483</v>
      </c>
      <c r="AD306" s="56">
        <f t="shared" si="153"/>
        <v>51104.868997928483</v>
      </c>
      <c r="AE306" s="57" t="str">
        <f t="shared" si="154"/>
        <v>yes</v>
      </c>
      <c r="AF306" s="55">
        <f t="shared" si="155"/>
        <v>5707.1056537480017</v>
      </c>
      <c r="AG306" s="56">
        <f t="shared" si="156"/>
        <v>5707.1056537481372</v>
      </c>
      <c r="AH306" s="57" t="str">
        <f t="shared" si="157"/>
        <v>yes</v>
      </c>
      <c r="AL306" s="15"/>
      <c r="AQ306" s="15"/>
    </row>
    <row r="307" spans="1:43" s="47" customFormat="1" ht="12" x14ac:dyDescent="0.25">
      <c r="A307" s="51">
        <f t="shared" si="158"/>
        <v>293</v>
      </c>
      <c r="B307" s="44">
        <f t="shared" si="159"/>
        <v>1905617.0694299575</v>
      </c>
      <c r="C307" s="44">
        <f t="shared" si="135"/>
        <v>50169.601585207427</v>
      </c>
      <c r="D307" s="44">
        <f t="shared" si="136"/>
        <v>6669.6597430048523</v>
      </c>
      <c r="E307" s="52">
        <f t="shared" si="166"/>
        <v>0.15</v>
      </c>
      <c r="F307" s="52">
        <f t="shared" si="137"/>
        <v>1.3451947011868914E-2</v>
      </c>
      <c r="G307" s="44">
        <f t="shared" si="160"/>
        <v>31539.549930318306</v>
      </c>
      <c r="H307" s="44">
        <f t="shared" si="138"/>
        <v>24869.890187313453</v>
      </c>
      <c r="I307" s="44">
        <f t="shared" si="139"/>
        <v>1880747.179242644</v>
      </c>
      <c r="J307" s="44">
        <f t="shared" si="140"/>
        <v>25299.711397893974</v>
      </c>
      <c r="K307" s="44">
        <f t="shared" si="141"/>
        <v>1111.6099571674752</v>
      </c>
      <c r="L307" s="44">
        <f t="shared" si="142"/>
        <v>55727.651371044798</v>
      </c>
      <c r="M307" s="44">
        <f t="shared" si="143"/>
        <v>1855447.46784475</v>
      </c>
      <c r="N307" s="53">
        <f t="shared" si="161"/>
        <v>0</v>
      </c>
      <c r="O307" s="41">
        <f t="shared" si="144"/>
        <v>0</v>
      </c>
      <c r="P307" s="41">
        <f t="shared" si="145"/>
        <v>0</v>
      </c>
      <c r="Q307" s="41">
        <f t="shared" si="146"/>
        <v>0</v>
      </c>
      <c r="R307" s="54">
        <f t="shared" si="147"/>
        <v>0</v>
      </c>
      <c r="S307" s="45">
        <f t="shared" si="163"/>
        <v>0</v>
      </c>
      <c r="T307" s="44">
        <f t="shared" si="148"/>
        <v>0</v>
      </c>
      <c r="U307" s="41">
        <f t="shared" si="134"/>
        <v>0</v>
      </c>
      <c r="V307" s="44">
        <f t="shared" si="149"/>
        <v>0</v>
      </c>
      <c r="W307" s="44">
        <f t="shared" si="162"/>
        <v>0</v>
      </c>
      <c r="X307" s="45">
        <f t="shared" si="164"/>
        <v>1905617.0694300041</v>
      </c>
      <c r="Y307" s="44">
        <f t="shared" si="165"/>
        <v>50169.601585207427</v>
      </c>
      <c r="Z307" s="44">
        <f t="shared" si="150"/>
        <v>5558.0497858375129</v>
      </c>
      <c r="AA307" s="46">
        <f t="shared" si="151"/>
        <v>55727.651371044936</v>
      </c>
      <c r="AC307" s="55">
        <f t="shared" si="152"/>
        <v>50169.601585207427</v>
      </c>
      <c r="AD307" s="56">
        <f t="shared" si="153"/>
        <v>50169.601585207427</v>
      </c>
      <c r="AE307" s="57" t="str">
        <f t="shared" si="154"/>
        <v>yes</v>
      </c>
      <c r="AF307" s="55">
        <f t="shared" si="155"/>
        <v>5558.0497858373774</v>
      </c>
      <c r="AG307" s="56">
        <f t="shared" si="156"/>
        <v>5558.0497858375129</v>
      </c>
      <c r="AH307" s="57" t="str">
        <f t="shared" si="157"/>
        <v>yes</v>
      </c>
      <c r="AL307" s="15"/>
      <c r="AQ307" s="15"/>
    </row>
    <row r="308" spans="1:43" s="47" customFormat="1" ht="12" x14ac:dyDescent="0.25">
      <c r="A308" s="51">
        <f t="shared" si="158"/>
        <v>294</v>
      </c>
      <c r="B308" s="44">
        <f t="shared" si="159"/>
        <v>1855447.46784475</v>
      </c>
      <c r="C308" s="44">
        <f t="shared" si="135"/>
        <v>49249.393173729317</v>
      </c>
      <c r="D308" s="44">
        <f t="shared" si="136"/>
        <v>6494.0661374566253</v>
      </c>
      <c r="E308" s="52">
        <f t="shared" si="166"/>
        <v>0.15</v>
      </c>
      <c r="F308" s="52">
        <f t="shared" si="137"/>
        <v>1.3451947011868914E-2</v>
      </c>
      <c r="G308" s="44">
        <f t="shared" si="160"/>
        <v>31115.281575877463</v>
      </c>
      <c r="H308" s="44">
        <f t="shared" si="138"/>
        <v>24621.215438420837</v>
      </c>
      <c r="I308" s="44">
        <f t="shared" si="139"/>
        <v>1830826.2524063291</v>
      </c>
      <c r="J308" s="44">
        <f t="shared" si="140"/>
        <v>24628.177735308484</v>
      </c>
      <c r="K308" s="44">
        <f t="shared" si="141"/>
        <v>1082.3443562427708</v>
      </c>
      <c r="L308" s="44">
        <f t="shared" si="142"/>
        <v>54661.114954943172</v>
      </c>
      <c r="M308" s="44">
        <f t="shared" si="143"/>
        <v>1806198.0746710207</v>
      </c>
      <c r="N308" s="53">
        <f t="shared" si="161"/>
        <v>0</v>
      </c>
      <c r="O308" s="41">
        <f t="shared" si="144"/>
        <v>0</v>
      </c>
      <c r="P308" s="41">
        <f t="shared" si="145"/>
        <v>0</v>
      </c>
      <c r="Q308" s="41">
        <f t="shared" si="146"/>
        <v>0</v>
      </c>
      <c r="R308" s="54">
        <f t="shared" si="147"/>
        <v>0</v>
      </c>
      <c r="S308" s="45">
        <f t="shared" si="163"/>
        <v>0</v>
      </c>
      <c r="T308" s="44">
        <f t="shared" si="148"/>
        <v>0</v>
      </c>
      <c r="U308" s="41">
        <f t="shared" si="134"/>
        <v>0</v>
      </c>
      <c r="V308" s="44">
        <f t="shared" si="149"/>
        <v>0</v>
      </c>
      <c r="W308" s="44">
        <f t="shared" si="162"/>
        <v>0</v>
      </c>
      <c r="X308" s="45">
        <f t="shared" si="164"/>
        <v>1855447.4678447966</v>
      </c>
      <c r="Y308" s="44">
        <f t="shared" si="165"/>
        <v>49249.393173729317</v>
      </c>
      <c r="Z308" s="44">
        <f t="shared" si="150"/>
        <v>5411.7217812139907</v>
      </c>
      <c r="AA308" s="46">
        <f t="shared" si="151"/>
        <v>54661.11495494331</v>
      </c>
      <c r="AC308" s="55">
        <f t="shared" si="152"/>
        <v>49249.393173729317</v>
      </c>
      <c r="AD308" s="56">
        <f t="shared" si="153"/>
        <v>49249.393173729317</v>
      </c>
      <c r="AE308" s="57" t="str">
        <f t="shared" si="154"/>
        <v>yes</v>
      </c>
      <c r="AF308" s="55">
        <f t="shared" si="155"/>
        <v>5411.7217812138542</v>
      </c>
      <c r="AG308" s="56">
        <f t="shared" si="156"/>
        <v>5411.7217812139907</v>
      </c>
      <c r="AH308" s="57" t="str">
        <f t="shared" si="157"/>
        <v>yes</v>
      </c>
      <c r="AL308" s="15"/>
      <c r="AQ308" s="15"/>
    </row>
    <row r="309" spans="1:43" s="47" customFormat="1" ht="12" x14ac:dyDescent="0.25">
      <c r="A309" s="51">
        <f t="shared" si="158"/>
        <v>295</v>
      </c>
      <c r="B309" s="44">
        <f t="shared" si="159"/>
        <v>1806198.0746710207</v>
      </c>
      <c r="C309" s="44">
        <f t="shared" si="135"/>
        <v>48344.016414678161</v>
      </c>
      <c r="D309" s="44">
        <f t="shared" si="136"/>
        <v>6321.6932613485733</v>
      </c>
      <c r="E309" s="52">
        <f t="shared" si="166"/>
        <v>0.15</v>
      </c>
      <c r="F309" s="52">
        <f t="shared" si="137"/>
        <v>1.3451947011868914E-2</v>
      </c>
      <c r="G309" s="44">
        <f t="shared" si="160"/>
        <v>30696.720456859384</v>
      </c>
      <c r="H309" s="44">
        <f t="shared" si="138"/>
        <v>24375.027195510811</v>
      </c>
      <c r="I309" s="44">
        <f t="shared" si="139"/>
        <v>1781823.0474755098</v>
      </c>
      <c r="J309" s="44">
        <f t="shared" si="140"/>
        <v>23968.989219167346</v>
      </c>
      <c r="K309" s="44">
        <f t="shared" si="141"/>
        <v>1053.6155435580954</v>
      </c>
      <c r="L309" s="44">
        <f t="shared" si="142"/>
        <v>53612.094132468636</v>
      </c>
      <c r="M309" s="44">
        <f t="shared" si="143"/>
        <v>1757854.0582563425</v>
      </c>
      <c r="N309" s="53">
        <f t="shared" si="161"/>
        <v>0</v>
      </c>
      <c r="O309" s="41">
        <f t="shared" si="144"/>
        <v>0</v>
      </c>
      <c r="P309" s="41">
        <f t="shared" si="145"/>
        <v>0</v>
      </c>
      <c r="Q309" s="41">
        <f t="shared" si="146"/>
        <v>0</v>
      </c>
      <c r="R309" s="54">
        <f t="shared" si="147"/>
        <v>0</v>
      </c>
      <c r="S309" s="45">
        <f t="shared" si="163"/>
        <v>0</v>
      </c>
      <c r="T309" s="44">
        <f t="shared" si="148"/>
        <v>0</v>
      </c>
      <c r="U309" s="41">
        <f t="shared" si="134"/>
        <v>0</v>
      </c>
      <c r="V309" s="44">
        <f t="shared" si="149"/>
        <v>0</v>
      </c>
      <c r="W309" s="44">
        <f t="shared" si="162"/>
        <v>0</v>
      </c>
      <c r="X309" s="45">
        <f t="shared" si="164"/>
        <v>1806198.0746710673</v>
      </c>
      <c r="Y309" s="44">
        <f t="shared" si="165"/>
        <v>48344.016414678161</v>
      </c>
      <c r="Z309" s="44">
        <f t="shared" si="150"/>
        <v>5268.0777177906139</v>
      </c>
      <c r="AA309" s="46">
        <f t="shared" si="151"/>
        <v>53612.094132468774</v>
      </c>
      <c r="AC309" s="55">
        <f t="shared" si="152"/>
        <v>48344.016414678161</v>
      </c>
      <c r="AD309" s="56">
        <f t="shared" si="153"/>
        <v>48344.016414678161</v>
      </c>
      <c r="AE309" s="57" t="str">
        <f t="shared" si="154"/>
        <v>yes</v>
      </c>
      <c r="AF309" s="55">
        <f t="shared" si="155"/>
        <v>5268.0777177904783</v>
      </c>
      <c r="AG309" s="56">
        <f t="shared" si="156"/>
        <v>5268.0777177906139</v>
      </c>
      <c r="AH309" s="57" t="str">
        <f t="shared" si="157"/>
        <v>yes</v>
      </c>
      <c r="AL309" s="15"/>
      <c r="AQ309" s="15"/>
    </row>
    <row r="310" spans="1:43" s="47" customFormat="1" ht="12" x14ac:dyDescent="0.25">
      <c r="A310" s="51">
        <f t="shared" si="158"/>
        <v>296</v>
      </c>
      <c r="B310" s="44">
        <f t="shared" si="159"/>
        <v>1757854.0582563425</v>
      </c>
      <c r="C310" s="44">
        <f t="shared" si="135"/>
        <v>47453.247265257363</v>
      </c>
      <c r="D310" s="44">
        <f t="shared" si="136"/>
        <v>6152.4892038971993</v>
      </c>
      <c r="E310" s="52">
        <f t="shared" si="166"/>
        <v>0.15</v>
      </c>
      <c r="F310" s="52">
        <f t="shared" si="137"/>
        <v>1.3451947011868914E-2</v>
      </c>
      <c r="G310" s="44">
        <f t="shared" si="160"/>
        <v>30283.789799835558</v>
      </c>
      <c r="H310" s="44">
        <f t="shared" si="138"/>
        <v>24131.300595938359</v>
      </c>
      <c r="I310" s="44">
        <f t="shared" si="139"/>
        <v>1733722.7576604041</v>
      </c>
      <c r="J310" s="44">
        <f t="shared" si="140"/>
        <v>23321.946669319008</v>
      </c>
      <c r="K310" s="44">
        <f t="shared" si="141"/>
        <v>1025.4148673161999</v>
      </c>
      <c r="L310" s="44">
        <f t="shared" si="142"/>
        <v>52580.321601838368</v>
      </c>
      <c r="M310" s="44">
        <f t="shared" si="143"/>
        <v>1710400.8109910851</v>
      </c>
      <c r="N310" s="53">
        <f t="shared" si="161"/>
        <v>0</v>
      </c>
      <c r="O310" s="41">
        <f t="shared" si="144"/>
        <v>0</v>
      </c>
      <c r="P310" s="41">
        <f t="shared" si="145"/>
        <v>0</v>
      </c>
      <c r="Q310" s="41">
        <f t="shared" si="146"/>
        <v>0</v>
      </c>
      <c r="R310" s="54">
        <f t="shared" si="147"/>
        <v>0</v>
      </c>
      <c r="S310" s="45">
        <f t="shared" si="163"/>
        <v>0</v>
      </c>
      <c r="T310" s="44">
        <f t="shared" si="148"/>
        <v>0</v>
      </c>
      <c r="U310" s="41">
        <f t="shared" ref="U310:U373" si="167">MIN(X310*$F$5/12-P310,S310-T310)</f>
        <v>0</v>
      </c>
      <c r="V310" s="44">
        <f t="shared" si="149"/>
        <v>0</v>
      </c>
      <c r="W310" s="44">
        <f t="shared" si="162"/>
        <v>0</v>
      </c>
      <c r="X310" s="45">
        <f t="shared" si="164"/>
        <v>1757854.0582563891</v>
      </c>
      <c r="Y310" s="44">
        <f t="shared" si="165"/>
        <v>47453.247265257363</v>
      </c>
      <c r="Z310" s="44">
        <f t="shared" si="150"/>
        <v>5127.074336581135</v>
      </c>
      <c r="AA310" s="46">
        <f t="shared" si="151"/>
        <v>52580.321601838499</v>
      </c>
      <c r="AC310" s="55">
        <f t="shared" si="152"/>
        <v>47453.247265257363</v>
      </c>
      <c r="AD310" s="56">
        <f t="shared" si="153"/>
        <v>47453.247265257363</v>
      </c>
      <c r="AE310" s="57" t="str">
        <f t="shared" si="154"/>
        <v>yes</v>
      </c>
      <c r="AF310" s="55">
        <f t="shared" si="155"/>
        <v>5127.0743365809994</v>
      </c>
      <c r="AG310" s="56">
        <f t="shared" si="156"/>
        <v>5127.074336581135</v>
      </c>
      <c r="AH310" s="57" t="str">
        <f t="shared" si="157"/>
        <v>yes</v>
      </c>
      <c r="AL310" s="15"/>
      <c r="AQ310" s="15"/>
    </row>
    <row r="311" spans="1:43" s="47" customFormat="1" ht="12" x14ac:dyDescent="0.25">
      <c r="A311" s="51">
        <f t="shared" si="158"/>
        <v>297</v>
      </c>
      <c r="B311" s="44">
        <f t="shared" si="159"/>
        <v>1710400.8109910851</v>
      </c>
      <c r="C311" s="44">
        <f t="shared" si="135"/>
        <v>46576.864941740336</v>
      </c>
      <c r="D311" s="44">
        <f t="shared" si="136"/>
        <v>5986.4028384687981</v>
      </c>
      <c r="E311" s="52">
        <f t="shared" si="166"/>
        <v>0.15</v>
      </c>
      <c r="F311" s="52">
        <f t="shared" si="137"/>
        <v>1.3451947011868914E-2</v>
      </c>
      <c r="G311" s="44">
        <f t="shared" si="160"/>
        <v>29876.413864129594</v>
      </c>
      <c r="H311" s="44">
        <f t="shared" si="138"/>
        <v>23890.011025660795</v>
      </c>
      <c r="I311" s="44">
        <f t="shared" si="139"/>
        <v>1686510.7999654242</v>
      </c>
      <c r="J311" s="44">
        <f t="shared" si="140"/>
        <v>22686.853916079541</v>
      </c>
      <c r="K311" s="44">
        <f t="shared" si="141"/>
        <v>997.73380641146639</v>
      </c>
      <c r="L311" s="44">
        <f t="shared" si="142"/>
        <v>51565.533973797668</v>
      </c>
      <c r="M311" s="44">
        <f t="shared" si="143"/>
        <v>1663823.9460493447</v>
      </c>
      <c r="N311" s="53">
        <f t="shared" si="161"/>
        <v>0</v>
      </c>
      <c r="O311" s="41">
        <f t="shared" si="144"/>
        <v>0</v>
      </c>
      <c r="P311" s="41">
        <f t="shared" si="145"/>
        <v>0</v>
      </c>
      <c r="Q311" s="41">
        <f t="shared" si="146"/>
        <v>0</v>
      </c>
      <c r="R311" s="54">
        <f t="shared" si="147"/>
        <v>0</v>
      </c>
      <c r="S311" s="45">
        <f t="shared" si="163"/>
        <v>0</v>
      </c>
      <c r="T311" s="44">
        <f t="shared" si="148"/>
        <v>0</v>
      </c>
      <c r="U311" s="41">
        <f t="shared" si="167"/>
        <v>0</v>
      </c>
      <c r="V311" s="44">
        <f t="shared" si="149"/>
        <v>0</v>
      </c>
      <c r="W311" s="44">
        <f t="shared" si="162"/>
        <v>0</v>
      </c>
      <c r="X311" s="45">
        <f t="shared" si="164"/>
        <v>1710400.8109911317</v>
      </c>
      <c r="Y311" s="44">
        <f t="shared" si="165"/>
        <v>46576.864941740336</v>
      </c>
      <c r="Z311" s="44">
        <f t="shared" si="150"/>
        <v>4988.669032057468</v>
      </c>
      <c r="AA311" s="46">
        <f t="shared" si="151"/>
        <v>51565.533973797807</v>
      </c>
      <c r="AC311" s="55">
        <f t="shared" si="152"/>
        <v>46576.864941740336</v>
      </c>
      <c r="AD311" s="56">
        <f t="shared" si="153"/>
        <v>46576.864941740336</v>
      </c>
      <c r="AE311" s="57" t="str">
        <f t="shared" si="154"/>
        <v>yes</v>
      </c>
      <c r="AF311" s="55">
        <f t="shared" si="155"/>
        <v>4988.6690320573316</v>
      </c>
      <c r="AG311" s="56">
        <f t="shared" si="156"/>
        <v>4988.669032057468</v>
      </c>
      <c r="AH311" s="57" t="str">
        <f t="shared" si="157"/>
        <v>yes</v>
      </c>
      <c r="AL311" s="15"/>
      <c r="AQ311" s="15"/>
    </row>
    <row r="312" spans="1:43" s="47" customFormat="1" ht="12" x14ac:dyDescent="0.25">
      <c r="A312" s="51">
        <f t="shared" si="158"/>
        <v>298</v>
      </c>
      <c r="B312" s="44">
        <f t="shared" si="159"/>
        <v>1663823.9460493447</v>
      </c>
      <c r="C312" s="44">
        <f t="shared" si="135"/>
        <v>45714.65187317723</v>
      </c>
      <c r="D312" s="44">
        <f t="shared" si="136"/>
        <v>5823.3838111727064</v>
      </c>
      <c r="E312" s="52">
        <f t="shared" si="166"/>
        <v>0.15</v>
      </c>
      <c r="F312" s="52">
        <f t="shared" si="137"/>
        <v>1.3451947011868914E-2</v>
      </c>
      <c r="G312" s="44">
        <f t="shared" si="160"/>
        <v>29474.517927924659</v>
      </c>
      <c r="H312" s="44">
        <f t="shared" si="138"/>
        <v>23651.134116751953</v>
      </c>
      <c r="I312" s="44">
        <f t="shared" si="139"/>
        <v>1640172.8119325929</v>
      </c>
      <c r="J312" s="44">
        <f t="shared" si="140"/>
        <v>22063.517756425277</v>
      </c>
      <c r="K312" s="44">
        <f t="shared" si="141"/>
        <v>970.56396852878436</v>
      </c>
      <c r="L312" s="44">
        <f t="shared" si="142"/>
        <v>50567.47171582115</v>
      </c>
      <c r="M312" s="44">
        <f t="shared" si="143"/>
        <v>1618109.2941761676</v>
      </c>
      <c r="N312" s="53">
        <f t="shared" si="161"/>
        <v>0</v>
      </c>
      <c r="O312" s="41">
        <f t="shared" si="144"/>
        <v>0</v>
      </c>
      <c r="P312" s="41">
        <f t="shared" si="145"/>
        <v>0</v>
      </c>
      <c r="Q312" s="41">
        <f t="shared" si="146"/>
        <v>0</v>
      </c>
      <c r="R312" s="54">
        <f t="shared" si="147"/>
        <v>0</v>
      </c>
      <c r="S312" s="45">
        <f t="shared" si="163"/>
        <v>0</v>
      </c>
      <c r="T312" s="44">
        <f t="shared" si="148"/>
        <v>0</v>
      </c>
      <c r="U312" s="41">
        <f t="shared" si="167"/>
        <v>0</v>
      </c>
      <c r="V312" s="44">
        <f t="shared" si="149"/>
        <v>0</v>
      </c>
      <c r="W312" s="44">
        <f t="shared" si="162"/>
        <v>0</v>
      </c>
      <c r="X312" s="45">
        <f t="shared" si="164"/>
        <v>1663823.9460493913</v>
      </c>
      <c r="Y312" s="44">
        <f t="shared" si="165"/>
        <v>45714.65187317723</v>
      </c>
      <c r="Z312" s="44">
        <f t="shared" si="150"/>
        <v>4852.8198426440586</v>
      </c>
      <c r="AA312" s="46">
        <f t="shared" si="151"/>
        <v>50567.471715821288</v>
      </c>
      <c r="AC312" s="55">
        <f t="shared" si="152"/>
        <v>45714.65187317723</v>
      </c>
      <c r="AD312" s="56">
        <f t="shared" si="153"/>
        <v>45714.65187317723</v>
      </c>
      <c r="AE312" s="57" t="str">
        <f t="shared" si="154"/>
        <v>yes</v>
      </c>
      <c r="AF312" s="55">
        <f t="shared" si="155"/>
        <v>4852.8198426439221</v>
      </c>
      <c r="AG312" s="56">
        <f t="shared" si="156"/>
        <v>4852.8198426440586</v>
      </c>
      <c r="AH312" s="57" t="str">
        <f t="shared" si="157"/>
        <v>yes</v>
      </c>
      <c r="AL312" s="15"/>
      <c r="AQ312" s="15"/>
    </row>
    <row r="313" spans="1:43" s="47" customFormat="1" ht="12" x14ac:dyDescent="0.25">
      <c r="A313" s="51">
        <f t="shared" si="158"/>
        <v>299</v>
      </c>
      <c r="B313" s="44">
        <f t="shared" si="159"/>
        <v>1618109.2941761676</v>
      </c>
      <c r="C313" s="44">
        <f t="shared" si="135"/>
        <v>44866.393655749038</v>
      </c>
      <c r="D313" s="44">
        <f t="shared" si="136"/>
        <v>5663.382529616586</v>
      </c>
      <c r="E313" s="52">
        <f t="shared" si="166"/>
        <v>0.15</v>
      </c>
      <c r="F313" s="52">
        <f t="shared" si="137"/>
        <v>1.3451947011868914E-2</v>
      </c>
      <c r="G313" s="44">
        <f t="shared" si="160"/>
        <v>29078.028274557833</v>
      </c>
      <c r="H313" s="44">
        <f t="shared" si="138"/>
        <v>23414.645744941248</v>
      </c>
      <c r="I313" s="44">
        <f t="shared" si="139"/>
        <v>1594694.6484312264</v>
      </c>
      <c r="J313" s="44">
        <f t="shared" si="140"/>
        <v>21451.747910807786</v>
      </c>
      <c r="K313" s="44">
        <f t="shared" si="141"/>
        <v>943.89708826943115</v>
      </c>
      <c r="L313" s="44">
        <f t="shared" si="142"/>
        <v>49585.879097096185</v>
      </c>
      <c r="M313" s="44">
        <f t="shared" si="143"/>
        <v>1573242.9005204185</v>
      </c>
      <c r="N313" s="53">
        <f t="shared" si="161"/>
        <v>0</v>
      </c>
      <c r="O313" s="41">
        <f t="shared" si="144"/>
        <v>0</v>
      </c>
      <c r="P313" s="41">
        <f t="shared" si="145"/>
        <v>0</v>
      </c>
      <c r="Q313" s="41">
        <f t="shared" si="146"/>
        <v>0</v>
      </c>
      <c r="R313" s="54">
        <f t="shared" si="147"/>
        <v>0</v>
      </c>
      <c r="S313" s="45">
        <f t="shared" si="163"/>
        <v>0</v>
      </c>
      <c r="T313" s="44">
        <f t="shared" si="148"/>
        <v>0</v>
      </c>
      <c r="U313" s="41">
        <f t="shared" si="167"/>
        <v>0</v>
      </c>
      <c r="V313" s="44">
        <f t="shared" si="149"/>
        <v>0</v>
      </c>
      <c r="W313" s="44">
        <f t="shared" si="162"/>
        <v>0</v>
      </c>
      <c r="X313" s="45">
        <f t="shared" si="164"/>
        <v>1618109.2941762141</v>
      </c>
      <c r="Y313" s="44">
        <f t="shared" si="165"/>
        <v>44866.393655749038</v>
      </c>
      <c r="Z313" s="44">
        <f t="shared" si="150"/>
        <v>4719.4854413472922</v>
      </c>
      <c r="AA313" s="46">
        <f t="shared" si="151"/>
        <v>49585.879097096331</v>
      </c>
      <c r="AC313" s="55">
        <f t="shared" si="152"/>
        <v>44866.393655749038</v>
      </c>
      <c r="AD313" s="56">
        <f t="shared" si="153"/>
        <v>44866.393655749038</v>
      </c>
      <c r="AE313" s="57" t="str">
        <f t="shared" si="154"/>
        <v>yes</v>
      </c>
      <c r="AF313" s="55">
        <f t="shared" si="155"/>
        <v>4719.4854413471548</v>
      </c>
      <c r="AG313" s="56">
        <f t="shared" si="156"/>
        <v>4719.4854413472922</v>
      </c>
      <c r="AH313" s="57" t="str">
        <f t="shared" si="157"/>
        <v>yes</v>
      </c>
      <c r="AL313" s="15"/>
      <c r="AQ313" s="15"/>
    </row>
    <row r="314" spans="1:43" s="47" customFormat="1" ht="12" x14ac:dyDescent="0.25">
      <c r="A314" s="51">
        <f t="shared" si="158"/>
        <v>300</v>
      </c>
      <c r="B314" s="44">
        <f t="shared" si="159"/>
        <v>1573242.9005204185</v>
      </c>
      <c r="C314" s="44">
        <f t="shared" si="135"/>
        <v>44031.87900775997</v>
      </c>
      <c r="D314" s="44">
        <f t="shared" si="136"/>
        <v>5506.3501518214653</v>
      </c>
      <c r="E314" s="52">
        <f t="shared" si="166"/>
        <v>0.15</v>
      </c>
      <c r="F314" s="52">
        <f t="shared" si="137"/>
        <v>1.3451947011868914E-2</v>
      </c>
      <c r="G314" s="44">
        <f t="shared" si="160"/>
        <v>28686.872178998859</v>
      </c>
      <c r="H314" s="44">
        <f t="shared" si="138"/>
        <v>23180.522027177394</v>
      </c>
      <c r="I314" s="44">
        <f t="shared" si="139"/>
        <v>1550062.378493241</v>
      </c>
      <c r="J314" s="44">
        <f t="shared" si="140"/>
        <v>20851.356980582575</v>
      </c>
      <c r="K314" s="44">
        <f t="shared" si="141"/>
        <v>917.72502530357758</v>
      </c>
      <c r="L314" s="44">
        <f t="shared" si="142"/>
        <v>48620.504134277857</v>
      </c>
      <c r="M314" s="44">
        <f t="shared" si="143"/>
        <v>1529211.0215126586</v>
      </c>
      <c r="N314" s="53">
        <f t="shared" si="161"/>
        <v>0</v>
      </c>
      <c r="O314" s="41">
        <f t="shared" si="144"/>
        <v>0</v>
      </c>
      <c r="P314" s="41">
        <f t="shared" si="145"/>
        <v>0</v>
      </c>
      <c r="Q314" s="41">
        <f t="shared" si="146"/>
        <v>0</v>
      </c>
      <c r="R314" s="54">
        <f t="shared" si="147"/>
        <v>0</v>
      </c>
      <c r="S314" s="45">
        <f t="shared" si="163"/>
        <v>0</v>
      </c>
      <c r="T314" s="44">
        <f t="shared" si="148"/>
        <v>0</v>
      </c>
      <c r="U314" s="41">
        <f t="shared" si="167"/>
        <v>0</v>
      </c>
      <c r="V314" s="44">
        <f t="shared" si="149"/>
        <v>0</v>
      </c>
      <c r="W314" s="44">
        <f t="shared" si="162"/>
        <v>0</v>
      </c>
      <c r="X314" s="45">
        <f t="shared" si="164"/>
        <v>1573242.9005204651</v>
      </c>
      <c r="Y314" s="44">
        <f t="shared" si="165"/>
        <v>44031.87900775997</v>
      </c>
      <c r="Z314" s="44">
        <f t="shared" si="150"/>
        <v>4588.6251265180235</v>
      </c>
      <c r="AA314" s="46">
        <f t="shared" si="151"/>
        <v>48620.504134277995</v>
      </c>
      <c r="AC314" s="55">
        <f t="shared" si="152"/>
        <v>44031.87900775997</v>
      </c>
      <c r="AD314" s="56">
        <f t="shared" si="153"/>
        <v>44031.87900775997</v>
      </c>
      <c r="AE314" s="57" t="str">
        <f t="shared" si="154"/>
        <v>yes</v>
      </c>
      <c r="AF314" s="55">
        <f t="shared" si="155"/>
        <v>4588.625126517888</v>
      </c>
      <c r="AG314" s="56">
        <f t="shared" si="156"/>
        <v>4588.6251265180235</v>
      </c>
      <c r="AH314" s="57" t="str">
        <f t="shared" si="157"/>
        <v>yes</v>
      </c>
      <c r="AL314" s="15"/>
      <c r="AQ314" s="15"/>
    </row>
    <row r="315" spans="1:43" s="47" customFormat="1" ht="12" x14ac:dyDescent="0.25">
      <c r="A315" s="51">
        <f t="shared" si="158"/>
        <v>301</v>
      </c>
      <c r="B315" s="44">
        <f t="shared" si="159"/>
        <v>1529211.0215126586</v>
      </c>
      <c r="C315" s="44">
        <f t="shared" si="135"/>
        <v>43210.899725259325</v>
      </c>
      <c r="D315" s="44">
        <f t="shared" si="136"/>
        <v>5352.2385752943055</v>
      </c>
      <c r="E315" s="52">
        <f t="shared" si="166"/>
        <v>0.15</v>
      </c>
      <c r="F315" s="52">
        <f t="shared" si="137"/>
        <v>1.3451947011868914E-2</v>
      </c>
      <c r="G315" s="44">
        <f t="shared" si="160"/>
        <v>28300.97789451071</v>
      </c>
      <c r="H315" s="44">
        <f t="shared" si="138"/>
        <v>22948.739319216405</v>
      </c>
      <c r="I315" s="44">
        <f t="shared" si="139"/>
        <v>1506262.2821934421</v>
      </c>
      <c r="J315" s="44">
        <f t="shared" si="140"/>
        <v>20262.160406042924</v>
      </c>
      <c r="K315" s="44">
        <f t="shared" si="141"/>
        <v>892.03976254905092</v>
      </c>
      <c r="L315" s="44">
        <f t="shared" si="142"/>
        <v>47671.098538004582</v>
      </c>
      <c r="M315" s="44">
        <f t="shared" si="143"/>
        <v>1486000.1217873993</v>
      </c>
      <c r="N315" s="53">
        <f t="shared" si="161"/>
        <v>0</v>
      </c>
      <c r="O315" s="41">
        <f t="shared" si="144"/>
        <v>0</v>
      </c>
      <c r="P315" s="41">
        <f t="shared" si="145"/>
        <v>0</v>
      </c>
      <c r="Q315" s="41">
        <f t="shared" si="146"/>
        <v>0</v>
      </c>
      <c r="R315" s="54">
        <f t="shared" si="147"/>
        <v>0</v>
      </c>
      <c r="S315" s="45">
        <f t="shared" si="163"/>
        <v>0</v>
      </c>
      <c r="T315" s="44">
        <f t="shared" si="148"/>
        <v>0</v>
      </c>
      <c r="U315" s="41">
        <f t="shared" si="167"/>
        <v>0</v>
      </c>
      <c r="V315" s="44">
        <f t="shared" si="149"/>
        <v>0</v>
      </c>
      <c r="W315" s="44">
        <f t="shared" si="162"/>
        <v>0</v>
      </c>
      <c r="X315" s="45">
        <f t="shared" si="164"/>
        <v>1529211.0215127051</v>
      </c>
      <c r="Y315" s="44">
        <f t="shared" si="165"/>
        <v>43210.899725259325</v>
      </c>
      <c r="Z315" s="44">
        <f t="shared" si="150"/>
        <v>4460.1988127453906</v>
      </c>
      <c r="AA315" s="46">
        <f t="shared" si="151"/>
        <v>47671.098538004713</v>
      </c>
      <c r="AC315" s="55">
        <f t="shared" si="152"/>
        <v>43210.899725259325</v>
      </c>
      <c r="AD315" s="56">
        <f t="shared" si="153"/>
        <v>43210.899725259325</v>
      </c>
      <c r="AE315" s="57" t="str">
        <f t="shared" si="154"/>
        <v>yes</v>
      </c>
      <c r="AF315" s="55">
        <f t="shared" si="155"/>
        <v>4460.1988127452551</v>
      </c>
      <c r="AG315" s="56">
        <f t="shared" si="156"/>
        <v>4460.1988127453906</v>
      </c>
      <c r="AH315" s="57" t="str">
        <f t="shared" si="157"/>
        <v>yes</v>
      </c>
      <c r="AL315" s="15"/>
      <c r="AQ315" s="15"/>
    </row>
    <row r="316" spans="1:43" s="47" customFormat="1" ht="12" x14ac:dyDescent="0.25">
      <c r="A316" s="51">
        <f t="shared" si="158"/>
        <v>302</v>
      </c>
      <c r="B316" s="44">
        <f t="shared" si="159"/>
        <v>1486000.1217873993</v>
      </c>
      <c r="C316" s="44">
        <f t="shared" si="135"/>
        <v>42403.250638284095</v>
      </c>
      <c r="D316" s="44">
        <f t="shared" si="136"/>
        <v>5201.0004262558978</v>
      </c>
      <c r="E316" s="52">
        <f t="shared" si="166"/>
        <v>0.15</v>
      </c>
      <c r="F316" s="52">
        <f t="shared" si="137"/>
        <v>1.3451947011868914E-2</v>
      </c>
      <c r="G316" s="44">
        <f t="shared" si="160"/>
        <v>27920.274639489679</v>
      </c>
      <c r="H316" s="44">
        <f t="shared" si="138"/>
        <v>22719.274213233781</v>
      </c>
      <c r="I316" s="44">
        <f t="shared" si="139"/>
        <v>1463280.8475741656</v>
      </c>
      <c r="J316" s="44">
        <f t="shared" si="140"/>
        <v>19683.97642505031</v>
      </c>
      <c r="K316" s="44">
        <f>$B$8*B316/12</f>
        <v>866.83340437598292</v>
      </c>
      <c r="L316" s="44">
        <f t="shared" si="142"/>
        <v>46737.417660164007</v>
      </c>
      <c r="M316" s="44">
        <f t="shared" si="143"/>
        <v>1443596.8711491153</v>
      </c>
      <c r="N316" s="53">
        <f t="shared" si="161"/>
        <v>0</v>
      </c>
      <c r="O316" s="41">
        <f t="shared" si="144"/>
        <v>0</v>
      </c>
      <c r="P316" s="41">
        <f t="shared" si="145"/>
        <v>0</v>
      </c>
      <c r="Q316" s="41">
        <f t="shared" si="146"/>
        <v>0</v>
      </c>
      <c r="R316" s="54">
        <f t="shared" si="147"/>
        <v>0</v>
      </c>
      <c r="S316" s="45">
        <f t="shared" si="163"/>
        <v>0</v>
      </c>
      <c r="T316" s="44">
        <f t="shared" si="148"/>
        <v>0</v>
      </c>
      <c r="U316" s="41">
        <f t="shared" si="167"/>
        <v>0</v>
      </c>
      <c r="V316" s="44">
        <f t="shared" si="149"/>
        <v>0</v>
      </c>
      <c r="W316" s="44">
        <f t="shared" si="162"/>
        <v>0</v>
      </c>
      <c r="X316" s="45">
        <f t="shared" si="164"/>
        <v>1486000.1217874459</v>
      </c>
      <c r="Y316" s="44">
        <f t="shared" si="165"/>
        <v>42403.250638284095</v>
      </c>
      <c r="Z316" s="44">
        <f t="shared" si="150"/>
        <v>4334.1670218800509</v>
      </c>
      <c r="AA316" s="46">
        <f t="shared" si="151"/>
        <v>46737.417660164145</v>
      </c>
      <c r="AC316" s="55">
        <f t="shared" si="152"/>
        <v>42403.250638284095</v>
      </c>
      <c r="AD316" s="56">
        <f t="shared" si="153"/>
        <v>42403.250638284095</v>
      </c>
      <c r="AE316" s="57" t="str">
        <f t="shared" si="154"/>
        <v>yes</v>
      </c>
      <c r="AF316" s="55">
        <f t="shared" si="155"/>
        <v>4334.1670218799145</v>
      </c>
      <c r="AG316" s="56">
        <f t="shared" si="156"/>
        <v>4334.1670218800509</v>
      </c>
      <c r="AH316" s="57" t="str">
        <f t="shared" si="157"/>
        <v>yes</v>
      </c>
      <c r="AL316" s="15"/>
      <c r="AQ316" s="15"/>
    </row>
    <row r="317" spans="1:43" s="47" customFormat="1" ht="12" x14ac:dyDescent="0.25">
      <c r="A317" s="51">
        <f t="shared" si="158"/>
        <v>303</v>
      </c>
      <c r="B317" s="44">
        <f t="shared" si="159"/>
        <v>1443596.8711491153</v>
      </c>
      <c r="C317" s="44">
        <f t="shared" si="135"/>
        <v>41608.729567713701</v>
      </c>
      <c r="D317" s="44">
        <f t="shared" si="136"/>
        <v>5052.5890490219035</v>
      </c>
      <c r="E317" s="52">
        <f t="shared" si="166"/>
        <v>0.15</v>
      </c>
      <c r="F317" s="52">
        <f t="shared" si="137"/>
        <v>1.3451947011868914E-2</v>
      </c>
      <c r="G317" s="44">
        <f t="shared" si="160"/>
        <v>27544.692584482429</v>
      </c>
      <c r="H317" s="44">
        <f t="shared" si="138"/>
        <v>22492.103535460526</v>
      </c>
      <c r="I317" s="44">
        <f t="shared" si="139"/>
        <v>1421104.7676136547</v>
      </c>
      <c r="J317" s="44">
        <f t="shared" si="140"/>
        <v>19116.626032253171</v>
      </c>
      <c r="K317" s="44">
        <f t="shared" si="141"/>
        <v>842.09817483698396</v>
      </c>
      <c r="L317" s="44">
        <f t="shared" si="142"/>
        <v>45819.220441898622</v>
      </c>
      <c r="M317" s="44">
        <f t="shared" si="143"/>
        <v>1401988.1415814015</v>
      </c>
      <c r="N317" s="53">
        <f t="shared" si="161"/>
        <v>0</v>
      </c>
      <c r="O317" s="41">
        <f t="shared" si="144"/>
        <v>0</v>
      </c>
      <c r="P317" s="41">
        <f t="shared" si="145"/>
        <v>0</v>
      </c>
      <c r="Q317" s="41">
        <f t="shared" si="146"/>
        <v>0</v>
      </c>
      <c r="R317" s="54">
        <f t="shared" si="147"/>
        <v>0</v>
      </c>
      <c r="S317" s="45">
        <f t="shared" si="163"/>
        <v>0</v>
      </c>
      <c r="T317" s="44">
        <f t="shared" si="148"/>
        <v>0</v>
      </c>
      <c r="U317" s="41">
        <f t="shared" si="167"/>
        <v>0</v>
      </c>
      <c r="V317" s="44">
        <f t="shared" si="149"/>
        <v>0</v>
      </c>
      <c r="W317" s="44">
        <f t="shared" si="162"/>
        <v>0</v>
      </c>
      <c r="X317" s="45">
        <f t="shared" si="164"/>
        <v>1443596.8711491618</v>
      </c>
      <c r="Y317" s="44">
        <f t="shared" si="165"/>
        <v>41608.729567713701</v>
      </c>
      <c r="Z317" s="44">
        <f t="shared" si="150"/>
        <v>4210.4908741850559</v>
      </c>
      <c r="AA317" s="46">
        <f t="shared" si="151"/>
        <v>45819.220441898753</v>
      </c>
      <c r="AC317" s="55">
        <f t="shared" si="152"/>
        <v>41608.729567713701</v>
      </c>
      <c r="AD317" s="56">
        <f t="shared" si="153"/>
        <v>41608.729567713701</v>
      </c>
      <c r="AE317" s="57" t="str">
        <f t="shared" si="154"/>
        <v>yes</v>
      </c>
      <c r="AF317" s="55">
        <f t="shared" si="155"/>
        <v>4210.4908741849194</v>
      </c>
      <c r="AG317" s="56">
        <f t="shared" si="156"/>
        <v>4210.4908741850559</v>
      </c>
      <c r="AH317" s="57" t="str">
        <f t="shared" si="157"/>
        <v>yes</v>
      </c>
      <c r="AL317" s="15"/>
      <c r="AQ317" s="15"/>
    </row>
    <row r="318" spans="1:43" s="47" customFormat="1" ht="12" x14ac:dyDescent="0.25">
      <c r="A318" s="51">
        <f t="shared" si="158"/>
        <v>304</v>
      </c>
      <c r="B318" s="44">
        <f t="shared" si="159"/>
        <v>1401988.1415814015</v>
      </c>
      <c r="C318" s="44">
        <f t="shared" si="135"/>
        <v>40827.137282728603</v>
      </c>
      <c r="D318" s="44">
        <f t="shared" si="136"/>
        <v>4906.9584955349055</v>
      </c>
      <c r="E318" s="52">
        <f t="shared" si="166"/>
        <v>0.15</v>
      </c>
      <c r="F318" s="52">
        <f t="shared" si="137"/>
        <v>1.3451947011868914E-2</v>
      </c>
      <c r="G318" s="44">
        <f t="shared" si="160"/>
        <v>27174.162839377754</v>
      </c>
      <c r="H318" s="44">
        <f t="shared" si="138"/>
        <v>22267.204343842848</v>
      </c>
      <c r="I318" s="44">
        <f t="shared" si="139"/>
        <v>1379720.9372375587</v>
      </c>
      <c r="J318" s="44">
        <f t="shared" si="140"/>
        <v>18559.932938885755</v>
      </c>
      <c r="K318" s="44">
        <f t="shared" si="141"/>
        <v>817.82641592248422</v>
      </c>
      <c r="L318" s="44">
        <f t="shared" si="142"/>
        <v>44916.269362341023</v>
      </c>
      <c r="M318" s="44">
        <f t="shared" si="143"/>
        <v>1361161.004298673</v>
      </c>
      <c r="N318" s="53">
        <f t="shared" si="161"/>
        <v>0</v>
      </c>
      <c r="O318" s="41">
        <f t="shared" si="144"/>
        <v>0</v>
      </c>
      <c r="P318" s="41">
        <f t="shared" si="145"/>
        <v>0</v>
      </c>
      <c r="Q318" s="41">
        <f t="shared" si="146"/>
        <v>0</v>
      </c>
      <c r="R318" s="54">
        <f t="shared" si="147"/>
        <v>0</v>
      </c>
      <c r="S318" s="45">
        <f t="shared" si="163"/>
        <v>0</v>
      </c>
      <c r="T318" s="44">
        <f t="shared" si="148"/>
        <v>0</v>
      </c>
      <c r="U318" s="41">
        <f t="shared" si="167"/>
        <v>0</v>
      </c>
      <c r="V318" s="44">
        <f t="shared" si="149"/>
        <v>0</v>
      </c>
      <c r="W318" s="44">
        <f t="shared" si="162"/>
        <v>0</v>
      </c>
      <c r="X318" s="45">
        <f t="shared" si="164"/>
        <v>1401988.141581448</v>
      </c>
      <c r="Y318" s="44">
        <f t="shared" si="165"/>
        <v>40827.137282728603</v>
      </c>
      <c r="Z318" s="44">
        <f t="shared" si="150"/>
        <v>4089.1320796125569</v>
      </c>
      <c r="AA318" s="46">
        <f t="shared" si="151"/>
        <v>44916.269362341161</v>
      </c>
      <c r="AC318" s="55">
        <f t="shared" si="152"/>
        <v>40827.137282728603</v>
      </c>
      <c r="AD318" s="56">
        <f t="shared" si="153"/>
        <v>40827.137282728603</v>
      </c>
      <c r="AE318" s="57" t="str">
        <f t="shared" si="154"/>
        <v>yes</v>
      </c>
      <c r="AF318" s="55">
        <f t="shared" si="155"/>
        <v>4089.1320796124214</v>
      </c>
      <c r="AG318" s="56">
        <f t="shared" si="156"/>
        <v>4089.1320796125569</v>
      </c>
      <c r="AH318" s="57" t="str">
        <f t="shared" si="157"/>
        <v>yes</v>
      </c>
      <c r="AL318" s="15"/>
      <c r="AQ318" s="15"/>
    </row>
    <row r="319" spans="1:43" s="47" customFormat="1" ht="12" x14ac:dyDescent="0.25">
      <c r="A319" s="51">
        <f t="shared" si="158"/>
        <v>305</v>
      </c>
      <c r="B319" s="44">
        <f t="shared" si="159"/>
        <v>1361161.004298673</v>
      </c>
      <c r="C319" s="44">
        <f t="shared" si="135"/>
        <v>40058.277458864075</v>
      </c>
      <c r="D319" s="44">
        <f t="shared" si="136"/>
        <v>4764.0635150453554</v>
      </c>
      <c r="E319" s="52">
        <f t="shared" si="166"/>
        <v>0.15</v>
      </c>
      <c r="F319" s="52">
        <f t="shared" si="137"/>
        <v>1.3451947011868914E-2</v>
      </c>
      <c r="G319" s="44">
        <f t="shared" si="160"/>
        <v>26808.617440770551</v>
      </c>
      <c r="H319" s="44">
        <f t="shared" si="138"/>
        <v>22044.553925725195</v>
      </c>
      <c r="I319" s="44">
        <f t="shared" si="139"/>
        <v>1339116.4503729478</v>
      </c>
      <c r="J319" s="44">
        <f t="shared" si="140"/>
        <v>18013.723533138884</v>
      </c>
      <c r="K319" s="44">
        <f t="shared" si="141"/>
        <v>794.01058584089253</v>
      </c>
      <c r="L319" s="44">
        <f t="shared" si="142"/>
        <v>44028.330388068542</v>
      </c>
      <c r="M319" s="44">
        <f t="shared" si="143"/>
        <v>1321102.726839809</v>
      </c>
      <c r="N319" s="53">
        <f t="shared" si="161"/>
        <v>0</v>
      </c>
      <c r="O319" s="41">
        <f t="shared" si="144"/>
        <v>0</v>
      </c>
      <c r="P319" s="41">
        <f t="shared" si="145"/>
        <v>0</v>
      </c>
      <c r="Q319" s="41">
        <f t="shared" si="146"/>
        <v>0</v>
      </c>
      <c r="R319" s="54">
        <f t="shared" si="147"/>
        <v>0</v>
      </c>
      <c r="S319" s="45">
        <f t="shared" si="163"/>
        <v>0</v>
      </c>
      <c r="T319" s="44">
        <f t="shared" si="148"/>
        <v>0</v>
      </c>
      <c r="U319" s="41">
        <f t="shared" si="167"/>
        <v>0</v>
      </c>
      <c r="V319" s="44">
        <f t="shared" si="149"/>
        <v>0</v>
      </c>
      <c r="W319" s="44">
        <f t="shared" si="162"/>
        <v>0</v>
      </c>
      <c r="X319" s="45">
        <f t="shared" si="164"/>
        <v>1361161.0042987193</v>
      </c>
      <c r="Y319" s="44">
        <f t="shared" si="165"/>
        <v>40058.277458864075</v>
      </c>
      <c r="Z319" s="44">
        <f t="shared" si="150"/>
        <v>3970.0529292045981</v>
      </c>
      <c r="AA319" s="46">
        <f t="shared" si="151"/>
        <v>44028.330388068673</v>
      </c>
      <c r="AC319" s="55">
        <f t="shared" si="152"/>
        <v>40058.277458864075</v>
      </c>
      <c r="AD319" s="56">
        <f t="shared" si="153"/>
        <v>40058.277458864075</v>
      </c>
      <c r="AE319" s="57" t="str">
        <f t="shared" si="154"/>
        <v>yes</v>
      </c>
      <c r="AF319" s="55">
        <f t="shared" si="155"/>
        <v>3970.052929204463</v>
      </c>
      <c r="AG319" s="56">
        <f t="shared" si="156"/>
        <v>3970.0529292045981</v>
      </c>
      <c r="AH319" s="57" t="str">
        <f t="shared" si="157"/>
        <v>yes</v>
      </c>
      <c r="AL319" s="15"/>
      <c r="AQ319" s="15"/>
    </row>
    <row r="320" spans="1:43" s="47" customFormat="1" ht="12" x14ac:dyDescent="0.25">
      <c r="A320" s="51">
        <f t="shared" si="158"/>
        <v>306</v>
      </c>
      <c r="B320" s="44">
        <f t="shared" si="159"/>
        <v>1321102.726839809</v>
      </c>
      <c r="C320" s="44">
        <f t="shared" si="135"/>
        <v>39301.956636651179</v>
      </c>
      <c r="D320" s="44">
        <f t="shared" si="136"/>
        <v>4623.8595439393312</v>
      </c>
      <c r="E320" s="52">
        <f t="shared" si="166"/>
        <v>0.15</v>
      </c>
      <c r="F320" s="52">
        <f t="shared" si="137"/>
        <v>1.3451947011868914E-2</v>
      </c>
      <c r="G320" s="44">
        <f t="shared" si="160"/>
        <v>26447.989339495842</v>
      </c>
      <c r="H320" s="44">
        <f t="shared" si="138"/>
        <v>21824.12979555651</v>
      </c>
      <c r="I320" s="44">
        <f t="shared" si="139"/>
        <v>1299278.5970442526</v>
      </c>
      <c r="J320" s="44">
        <f t="shared" si="140"/>
        <v>17477.826841094669</v>
      </c>
      <c r="K320" s="44">
        <f t="shared" si="141"/>
        <v>770.64325732322186</v>
      </c>
      <c r="L320" s="44">
        <f t="shared" si="142"/>
        <v>43155.172923267288</v>
      </c>
      <c r="M320" s="44">
        <f t="shared" si="143"/>
        <v>1281800.7702031578</v>
      </c>
      <c r="N320" s="53">
        <f t="shared" si="161"/>
        <v>0</v>
      </c>
      <c r="O320" s="41">
        <f t="shared" si="144"/>
        <v>0</v>
      </c>
      <c r="P320" s="41">
        <f t="shared" si="145"/>
        <v>0</v>
      </c>
      <c r="Q320" s="41">
        <f t="shared" si="146"/>
        <v>0</v>
      </c>
      <c r="R320" s="54">
        <f t="shared" si="147"/>
        <v>0</v>
      </c>
      <c r="S320" s="45">
        <f t="shared" si="163"/>
        <v>0</v>
      </c>
      <c r="T320" s="44">
        <f t="shared" si="148"/>
        <v>0</v>
      </c>
      <c r="U320" s="41">
        <f t="shared" si="167"/>
        <v>0</v>
      </c>
      <c r="V320" s="44">
        <f t="shared" si="149"/>
        <v>0</v>
      </c>
      <c r="W320" s="44">
        <f t="shared" si="162"/>
        <v>0</v>
      </c>
      <c r="X320" s="45">
        <f t="shared" si="164"/>
        <v>1321102.7268398553</v>
      </c>
      <c r="Y320" s="44">
        <f t="shared" si="165"/>
        <v>39301.956636651179</v>
      </c>
      <c r="Z320" s="44">
        <f t="shared" si="150"/>
        <v>3853.2162866162453</v>
      </c>
      <c r="AA320" s="46">
        <f t="shared" si="151"/>
        <v>43155.172923267426</v>
      </c>
      <c r="AC320" s="55">
        <f t="shared" si="152"/>
        <v>39301.956636651179</v>
      </c>
      <c r="AD320" s="56">
        <f t="shared" si="153"/>
        <v>39301.956636651179</v>
      </c>
      <c r="AE320" s="57" t="str">
        <f t="shared" si="154"/>
        <v>yes</v>
      </c>
      <c r="AF320" s="55">
        <f t="shared" si="155"/>
        <v>3853.2162866161093</v>
      </c>
      <c r="AG320" s="56">
        <f t="shared" si="156"/>
        <v>3853.2162866162453</v>
      </c>
      <c r="AH320" s="57" t="str">
        <f t="shared" si="157"/>
        <v>yes</v>
      </c>
      <c r="AL320" s="15"/>
      <c r="AQ320" s="15"/>
    </row>
    <row r="321" spans="1:43" s="47" customFormat="1" ht="12" x14ac:dyDescent="0.25">
      <c r="A321" s="51">
        <f t="shared" si="158"/>
        <v>307</v>
      </c>
      <c r="B321" s="44">
        <f t="shared" si="159"/>
        <v>1281800.7702031578</v>
      </c>
      <c r="C321" s="44">
        <f t="shared" si="135"/>
        <v>38557.98418083672</v>
      </c>
      <c r="D321" s="44">
        <f t="shared" si="136"/>
        <v>4486.3026957110524</v>
      </c>
      <c r="E321" s="52">
        <f t="shared" si="166"/>
        <v>0.15</v>
      </c>
      <c r="F321" s="52">
        <f t="shared" si="137"/>
        <v>1.3451947011868914E-2</v>
      </c>
      <c r="G321" s="44">
        <f t="shared" si="160"/>
        <v>26092.212388330474</v>
      </c>
      <c r="H321" s="44">
        <f t="shared" si="138"/>
        <v>21605.909692619422</v>
      </c>
      <c r="I321" s="44">
        <f t="shared" si="139"/>
        <v>1260194.8605105383</v>
      </c>
      <c r="J321" s="44">
        <f t="shared" si="140"/>
        <v>16952.074488217298</v>
      </c>
      <c r="K321" s="44">
        <f t="shared" si="141"/>
        <v>747.71711595184206</v>
      </c>
      <c r="L321" s="44">
        <f t="shared" si="142"/>
        <v>42296.569760595936</v>
      </c>
      <c r="M321" s="44">
        <f t="shared" si="143"/>
        <v>1243242.7860223211</v>
      </c>
      <c r="N321" s="53">
        <f t="shared" si="161"/>
        <v>0</v>
      </c>
      <c r="O321" s="41">
        <f t="shared" si="144"/>
        <v>0</v>
      </c>
      <c r="P321" s="41">
        <f t="shared" si="145"/>
        <v>0</v>
      </c>
      <c r="Q321" s="41">
        <f t="shared" si="146"/>
        <v>0</v>
      </c>
      <c r="R321" s="54">
        <f t="shared" si="147"/>
        <v>0</v>
      </c>
      <c r="S321" s="45">
        <f t="shared" si="163"/>
        <v>0</v>
      </c>
      <c r="T321" s="44">
        <f t="shared" si="148"/>
        <v>0</v>
      </c>
      <c r="U321" s="41">
        <f t="shared" si="167"/>
        <v>0</v>
      </c>
      <c r="V321" s="44">
        <f t="shared" si="149"/>
        <v>0</v>
      </c>
      <c r="W321" s="44">
        <f t="shared" si="162"/>
        <v>0</v>
      </c>
      <c r="X321" s="45">
        <f t="shared" si="164"/>
        <v>1281800.7702032041</v>
      </c>
      <c r="Y321" s="44">
        <f t="shared" si="165"/>
        <v>38557.98418083672</v>
      </c>
      <c r="Z321" s="44">
        <f t="shared" si="150"/>
        <v>3738.5855797593454</v>
      </c>
      <c r="AA321" s="46">
        <f t="shared" si="151"/>
        <v>42296.569760596067</v>
      </c>
      <c r="AC321" s="55">
        <f t="shared" si="152"/>
        <v>38557.98418083672</v>
      </c>
      <c r="AD321" s="56">
        <f t="shared" si="153"/>
        <v>38557.98418083672</v>
      </c>
      <c r="AE321" s="57" t="str">
        <f t="shared" si="154"/>
        <v>yes</v>
      </c>
      <c r="AF321" s="55">
        <f t="shared" si="155"/>
        <v>3738.5855797592103</v>
      </c>
      <c r="AG321" s="56">
        <f t="shared" si="156"/>
        <v>3738.5855797593454</v>
      </c>
      <c r="AH321" s="57" t="str">
        <f t="shared" si="157"/>
        <v>yes</v>
      </c>
      <c r="AL321" s="15"/>
      <c r="AQ321" s="15"/>
    </row>
    <row r="322" spans="1:43" s="47" customFormat="1" ht="12" x14ac:dyDescent="0.25">
      <c r="A322" s="51">
        <f t="shared" si="158"/>
        <v>308</v>
      </c>
      <c r="B322" s="44">
        <f t="shared" si="159"/>
        <v>1243242.7860223211</v>
      </c>
      <c r="C322" s="44">
        <f t="shared" si="135"/>
        <v>37826.172240174186</v>
      </c>
      <c r="D322" s="44">
        <f t="shared" si="136"/>
        <v>4351.3497510781244</v>
      </c>
      <c r="E322" s="52">
        <f t="shared" si="166"/>
        <v>0.15</v>
      </c>
      <c r="F322" s="52">
        <f t="shared" si="137"/>
        <v>1.3451947011868914E-2</v>
      </c>
      <c r="G322" s="44">
        <f t="shared" si="160"/>
        <v>25741.221329860218</v>
      </c>
      <c r="H322" s="44">
        <f t="shared" si="138"/>
        <v>21389.871578782095</v>
      </c>
      <c r="I322" s="44">
        <f t="shared" si="139"/>
        <v>1221852.914443539</v>
      </c>
      <c r="J322" s="44">
        <f t="shared" si="140"/>
        <v>16436.300661392088</v>
      </c>
      <c r="K322" s="44">
        <f t="shared" si="141"/>
        <v>725.22495851302062</v>
      </c>
      <c r="L322" s="44">
        <f t="shared" si="142"/>
        <v>41452.297032739283</v>
      </c>
      <c r="M322" s="44">
        <f t="shared" si="143"/>
        <v>1205416.6137821469</v>
      </c>
      <c r="N322" s="53">
        <f t="shared" si="161"/>
        <v>0</v>
      </c>
      <c r="O322" s="41">
        <f t="shared" si="144"/>
        <v>0</v>
      </c>
      <c r="P322" s="41">
        <f t="shared" si="145"/>
        <v>0</v>
      </c>
      <c r="Q322" s="41">
        <f t="shared" si="146"/>
        <v>0</v>
      </c>
      <c r="R322" s="54">
        <f t="shared" si="147"/>
        <v>0</v>
      </c>
      <c r="S322" s="45">
        <f t="shared" si="163"/>
        <v>0</v>
      </c>
      <c r="T322" s="44">
        <f t="shared" si="148"/>
        <v>0</v>
      </c>
      <c r="U322" s="41">
        <f t="shared" si="167"/>
        <v>0</v>
      </c>
      <c r="V322" s="44">
        <f t="shared" si="149"/>
        <v>0</v>
      </c>
      <c r="W322" s="44">
        <f t="shared" si="162"/>
        <v>0</v>
      </c>
      <c r="X322" s="45">
        <f t="shared" si="164"/>
        <v>1243242.7860223674</v>
      </c>
      <c r="Y322" s="44">
        <f t="shared" si="165"/>
        <v>37826.172240174186</v>
      </c>
      <c r="Z322" s="44">
        <f t="shared" si="150"/>
        <v>3626.1247925652387</v>
      </c>
      <c r="AA322" s="46">
        <f t="shared" si="151"/>
        <v>41452.297032739429</v>
      </c>
      <c r="AC322" s="55">
        <f t="shared" si="152"/>
        <v>37826.172240174186</v>
      </c>
      <c r="AD322" s="56">
        <f t="shared" si="153"/>
        <v>37826.172240174186</v>
      </c>
      <c r="AE322" s="57" t="str">
        <f t="shared" si="154"/>
        <v>yes</v>
      </c>
      <c r="AF322" s="55">
        <f t="shared" si="155"/>
        <v>3626.1247925651037</v>
      </c>
      <c r="AG322" s="56">
        <f t="shared" si="156"/>
        <v>3626.1247925652387</v>
      </c>
      <c r="AH322" s="57" t="str">
        <f t="shared" si="157"/>
        <v>yes</v>
      </c>
      <c r="AL322" s="15"/>
      <c r="AQ322" s="15"/>
    </row>
    <row r="323" spans="1:43" s="47" customFormat="1" ht="12" x14ac:dyDescent="0.25">
      <c r="A323" s="51">
        <f t="shared" si="158"/>
        <v>309</v>
      </c>
      <c r="B323" s="44">
        <f t="shared" si="159"/>
        <v>1205416.6137821469</v>
      </c>
      <c r="C323" s="44">
        <f t="shared" si="135"/>
        <v>37106.335707777718</v>
      </c>
      <c r="D323" s="44">
        <f t="shared" si="136"/>
        <v>4218.9581482375152</v>
      </c>
      <c r="E323" s="52">
        <f t="shared" si="166"/>
        <v>0.15</v>
      </c>
      <c r="F323" s="52">
        <f t="shared" si="137"/>
        <v>1.3451947011868914E-2</v>
      </c>
      <c r="G323" s="44">
        <f t="shared" si="160"/>
        <v>25394.951784510151</v>
      </c>
      <c r="H323" s="44">
        <f t="shared" si="138"/>
        <v>21175.993636272637</v>
      </c>
      <c r="I323" s="44">
        <f t="shared" si="139"/>
        <v>1184240.6201458743</v>
      </c>
      <c r="J323" s="44">
        <f t="shared" si="140"/>
        <v>15930.342071505085</v>
      </c>
      <c r="K323" s="44">
        <f t="shared" si="141"/>
        <v>703.15969137291904</v>
      </c>
      <c r="L323" s="44">
        <f t="shared" si="142"/>
        <v>40622.134164642324</v>
      </c>
      <c r="M323" s="44">
        <f t="shared" si="143"/>
        <v>1168310.2780743693</v>
      </c>
      <c r="N323" s="53">
        <f t="shared" si="161"/>
        <v>0</v>
      </c>
      <c r="O323" s="41">
        <f t="shared" si="144"/>
        <v>0</v>
      </c>
      <c r="P323" s="41">
        <f t="shared" si="145"/>
        <v>0</v>
      </c>
      <c r="Q323" s="41">
        <f t="shared" si="146"/>
        <v>0</v>
      </c>
      <c r="R323" s="54">
        <f t="shared" si="147"/>
        <v>0</v>
      </c>
      <c r="S323" s="45">
        <f t="shared" si="163"/>
        <v>0</v>
      </c>
      <c r="T323" s="44">
        <f t="shared" si="148"/>
        <v>0</v>
      </c>
      <c r="U323" s="41">
        <f t="shared" si="167"/>
        <v>0</v>
      </c>
      <c r="V323" s="44">
        <f t="shared" si="149"/>
        <v>0</v>
      </c>
      <c r="W323" s="44">
        <f t="shared" si="162"/>
        <v>0</v>
      </c>
      <c r="X323" s="45">
        <f t="shared" si="164"/>
        <v>1205416.6137821933</v>
      </c>
      <c r="Y323" s="44">
        <f t="shared" si="165"/>
        <v>37106.335707777718</v>
      </c>
      <c r="Z323" s="44">
        <f t="shared" si="150"/>
        <v>3515.7984568647312</v>
      </c>
      <c r="AA323" s="46">
        <f t="shared" si="151"/>
        <v>40622.134164642448</v>
      </c>
      <c r="AC323" s="55">
        <f t="shared" si="152"/>
        <v>37106.335707777718</v>
      </c>
      <c r="AD323" s="56">
        <f t="shared" si="153"/>
        <v>37106.335707777718</v>
      </c>
      <c r="AE323" s="57" t="str">
        <f t="shared" si="154"/>
        <v>yes</v>
      </c>
      <c r="AF323" s="55">
        <f t="shared" si="155"/>
        <v>3515.7984568645961</v>
      </c>
      <c r="AG323" s="56">
        <f t="shared" si="156"/>
        <v>3515.7984568647312</v>
      </c>
      <c r="AH323" s="57" t="str">
        <f t="shared" si="157"/>
        <v>yes</v>
      </c>
      <c r="AL323" s="15"/>
      <c r="AQ323" s="15"/>
    </row>
    <row r="324" spans="1:43" s="47" customFormat="1" ht="12" x14ac:dyDescent="0.25">
      <c r="A324" s="51">
        <f t="shared" si="158"/>
        <v>310</v>
      </c>
      <c r="B324" s="44">
        <f t="shared" si="159"/>
        <v>1168310.2780743693</v>
      </c>
      <c r="C324" s="44">
        <f t="shared" si="135"/>
        <v>36398.292182031393</v>
      </c>
      <c r="D324" s="44">
        <f t="shared" si="136"/>
        <v>4089.085973260293</v>
      </c>
      <c r="E324" s="52">
        <f t="shared" si="166"/>
        <v>0.15</v>
      </c>
      <c r="F324" s="52">
        <f t="shared" si="137"/>
        <v>1.3451947011868914E-2</v>
      </c>
      <c r="G324" s="44">
        <f t="shared" si="160"/>
        <v>25053.34023873596</v>
      </c>
      <c r="H324" s="44">
        <f t="shared" si="138"/>
        <v>20964.254265475669</v>
      </c>
      <c r="I324" s="44">
        <f t="shared" si="139"/>
        <v>1147346.0238088937</v>
      </c>
      <c r="J324" s="44">
        <f t="shared" si="140"/>
        <v>15434.037916555728</v>
      </c>
      <c r="K324" s="44">
        <f t="shared" si="141"/>
        <v>681.51432887671547</v>
      </c>
      <c r="L324" s="44">
        <f t="shared" si="142"/>
        <v>39805.863826414978</v>
      </c>
      <c r="M324" s="44">
        <f t="shared" si="143"/>
        <v>1131911.985892338</v>
      </c>
      <c r="N324" s="53">
        <f t="shared" si="161"/>
        <v>0</v>
      </c>
      <c r="O324" s="41">
        <f t="shared" si="144"/>
        <v>0</v>
      </c>
      <c r="P324" s="41">
        <f t="shared" si="145"/>
        <v>0</v>
      </c>
      <c r="Q324" s="41">
        <f t="shared" si="146"/>
        <v>0</v>
      </c>
      <c r="R324" s="54">
        <f t="shared" si="147"/>
        <v>0</v>
      </c>
      <c r="S324" s="45">
        <f t="shared" si="163"/>
        <v>0</v>
      </c>
      <c r="T324" s="44">
        <f t="shared" si="148"/>
        <v>0</v>
      </c>
      <c r="U324" s="41">
        <f t="shared" si="167"/>
        <v>0</v>
      </c>
      <c r="V324" s="44">
        <f t="shared" si="149"/>
        <v>0</v>
      </c>
      <c r="W324" s="44">
        <f t="shared" si="162"/>
        <v>0</v>
      </c>
      <c r="X324" s="45">
        <f t="shared" si="164"/>
        <v>1168310.2780744156</v>
      </c>
      <c r="Y324" s="44">
        <f t="shared" si="165"/>
        <v>36398.292182031393</v>
      </c>
      <c r="Z324" s="44">
        <f t="shared" si="150"/>
        <v>3407.5716443837123</v>
      </c>
      <c r="AA324" s="46">
        <f t="shared" si="151"/>
        <v>39805.863826415109</v>
      </c>
      <c r="AC324" s="55">
        <f t="shared" si="152"/>
        <v>36398.292182031393</v>
      </c>
      <c r="AD324" s="56">
        <f t="shared" si="153"/>
        <v>36398.292182031393</v>
      </c>
      <c r="AE324" s="57" t="str">
        <f t="shared" si="154"/>
        <v>yes</v>
      </c>
      <c r="AF324" s="55">
        <f t="shared" si="155"/>
        <v>3407.5716443835777</v>
      </c>
      <c r="AG324" s="56">
        <f t="shared" si="156"/>
        <v>3407.5716443837123</v>
      </c>
      <c r="AH324" s="57" t="str">
        <f t="shared" si="157"/>
        <v>yes</v>
      </c>
      <c r="AL324" s="15"/>
      <c r="AQ324" s="15"/>
    </row>
    <row r="325" spans="1:43" s="47" customFormat="1" ht="12" x14ac:dyDescent="0.25">
      <c r="A325" s="51">
        <f t="shared" si="158"/>
        <v>311</v>
      </c>
      <c r="B325" s="44">
        <f t="shared" si="159"/>
        <v>1131911.985892338</v>
      </c>
      <c r="C325" s="44">
        <f t="shared" si="135"/>
        <v>35701.861928046026</v>
      </c>
      <c r="D325" s="44">
        <f t="shared" si="136"/>
        <v>3961.6919506231829</v>
      </c>
      <c r="E325" s="52">
        <f t="shared" si="166"/>
        <v>0.15</v>
      </c>
      <c r="F325" s="52">
        <f t="shared" si="137"/>
        <v>1.3451947011868914E-2</v>
      </c>
      <c r="G325" s="44">
        <f t="shared" si="160"/>
        <v>24716.324033374163</v>
      </c>
      <c r="H325" s="44">
        <f t="shared" si="138"/>
        <v>20754.632082750981</v>
      </c>
      <c r="I325" s="44">
        <f t="shared" si="139"/>
        <v>1111157.353809587</v>
      </c>
      <c r="J325" s="44">
        <f t="shared" si="140"/>
        <v>14947.229845295044</v>
      </c>
      <c r="K325" s="44">
        <f t="shared" si="141"/>
        <v>660.28199177053045</v>
      </c>
      <c r="L325" s="44">
        <f t="shared" si="142"/>
        <v>39003.271886898678</v>
      </c>
      <c r="M325" s="44">
        <f t="shared" si="143"/>
        <v>1096210.123964292</v>
      </c>
      <c r="N325" s="53">
        <f t="shared" si="161"/>
        <v>0</v>
      </c>
      <c r="O325" s="41">
        <f t="shared" si="144"/>
        <v>0</v>
      </c>
      <c r="P325" s="41">
        <f t="shared" si="145"/>
        <v>0</v>
      </c>
      <c r="Q325" s="41">
        <f t="shared" si="146"/>
        <v>0</v>
      </c>
      <c r="R325" s="54">
        <f t="shared" si="147"/>
        <v>0</v>
      </c>
      <c r="S325" s="45">
        <f t="shared" si="163"/>
        <v>0</v>
      </c>
      <c r="T325" s="44">
        <f t="shared" si="148"/>
        <v>0</v>
      </c>
      <c r="U325" s="41">
        <f t="shared" si="167"/>
        <v>0</v>
      </c>
      <c r="V325" s="44">
        <f t="shared" si="149"/>
        <v>0</v>
      </c>
      <c r="W325" s="44">
        <f t="shared" si="162"/>
        <v>0</v>
      </c>
      <c r="X325" s="45">
        <f t="shared" si="164"/>
        <v>1131911.9858923843</v>
      </c>
      <c r="Y325" s="44">
        <f t="shared" si="165"/>
        <v>35701.861928046026</v>
      </c>
      <c r="Z325" s="44">
        <f t="shared" si="150"/>
        <v>3301.4099588527879</v>
      </c>
      <c r="AA325" s="46">
        <f t="shared" si="151"/>
        <v>39003.271886898816</v>
      </c>
      <c r="AC325" s="55">
        <f t="shared" si="152"/>
        <v>35701.861928046026</v>
      </c>
      <c r="AD325" s="56">
        <f t="shared" si="153"/>
        <v>35701.861928046026</v>
      </c>
      <c r="AE325" s="57" t="str">
        <f t="shared" si="154"/>
        <v>yes</v>
      </c>
      <c r="AF325" s="55">
        <f t="shared" si="155"/>
        <v>3301.4099588526524</v>
      </c>
      <c r="AG325" s="56">
        <f t="shared" si="156"/>
        <v>3301.4099588527879</v>
      </c>
      <c r="AH325" s="57" t="str">
        <f t="shared" si="157"/>
        <v>yes</v>
      </c>
      <c r="AL325" s="15"/>
      <c r="AQ325" s="15"/>
    </row>
    <row r="326" spans="1:43" s="47" customFormat="1" ht="12" x14ac:dyDescent="0.25">
      <c r="A326" s="51">
        <f t="shared" si="158"/>
        <v>312</v>
      </c>
      <c r="B326" s="44">
        <f t="shared" si="159"/>
        <v>1096210.123964292</v>
      </c>
      <c r="C326" s="44">
        <f t="shared" si="135"/>
        <v>35016.867839656043</v>
      </c>
      <c r="D326" s="44">
        <f t="shared" si="136"/>
        <v>3836.7354338750224</v>
      </c>
      <c r="E326" s="52">
        <f t="shared" si="166"/>
        <v>0.15</v>
      </c>
      <c r="F326" s="52">
        <f t="shared" si="137"/>
        <v>1.3451947011868914E-2</v>
      </c>
      <c r="G326" s="44">
        <f t="shared" si="160"/>
        <v>24383.841352149033</v>
      </c>
      <c r="H326" s="44">
        <f t="shared" si="138"/>
        <v>20547.10591827401</v>
      </c>
      <c r="I326" s="44">
        <f t="shared" si="139"/>
        <v>1075663.018046018</v>
      </c>
      <c r="J326" s="44">
        <f t="shared" si="140"/>
        <v>14469.761921382029</v>
      </c>
      <c r="K326" s="44">
        <f t="shared" si="141"/>
        <v>639.45590564583699</v>
      </c>
      <c r="L326" s="44">
        <f t="shared" si="142"/>
        <v>38214.14736788522</v>
      </c>
      <c r="M326" s="44">
        <f t="shared" si="143"/>
        <v>1061193.2561246359</v>
      </c>
      <c r="N326" s="53">
        <f t="shared" si="161"/>
        <v>0</v>
      </c>
      <c r="O326" s="41">
        <f t="shared" si="144"/>
        <v>0</v>
      </c>
      <c r="P326" s="41">
        <f t="shared" si="145"/>
        <v>0</v>
      </c>
      <c r="Q326" s="41">
        <f t="shared" si="146"/>
        <v>0</v>
      </c>
      <c r="R326" s="54">
        <f t="shared" si="147"/>
        <v>0</v>
      </c>
      <c r="S326" s="45">
        <f t="shared" si="163"/>
        <v>0</v>
      </c>
      <c r="T326" s="44">
        <f t="shared" si="148"/>
        <v>0</v>
      </c>
      <c r="U326" s="41">
        <f t="shared" si="167"/>
        <v>0</v>
      </c>
      <c r="V326" s="44">
        <f t="shared" si="149"/>
        <v>0</v>
      </c>
      <c r="W326" s="44">
        <f t="shared" si="162"/>
        <v>0</v>
      </c>
      <c r="X326" s="45">
        <f t="shared" si="164"/>
        <v>1096210.1239643383</v>
      </c>
      <c r="Y326" s="44">
        <f t="shared" si="165"/>
        <v>35016.867839656043</v>
      </c>
      <c r="Z326" s="44">
        <f t="shared" si="150"/>
        <v>3197.2795282293205</v>
      </c>
      <c r="AA326" s="46">
        <f t="shared" si="151"/>
        <v>38214.147367885365</v>
      </c>
      <c r="AC326" s="55">
        <f t="shared" si="152"/>
        <v>35016.867839656043</v>
      </c>
      <c r="AD326" s="56">
        <f t="shared" si="153"/>
        <v>35016.867839656043</v>
      </c>
      <c r="AE326" s="57" t="str">
        <f t="shared" si="154"/>
        <v>yes</v>
      </c>
      <c r="AF326" s="55">
        <f t="shared" si="155"/>
        <v>3197.2795282291854</v>
      </c>
      <c r="AG326" s="56">
        <f t="shared" si="156"/>
        <v>3197.2795282293205</v>
      </c>
      <c r="AH326" s="57" t="str">
        <f t="shared" si="157"/>
        <v>yes</v>
      </c>
      <c r="AL326" s="15"/>
      <c r="AQ326" s="15"/>
    </row>
    <row r="327" spans="1:43" s="47" customFormat="1" ht="12" x14ac:dyDescent="0.25">
      <c r="A327" s="51">
        <f t="shared" si="158"/>
        <v>313</v>
      </c>
      <c r="B327" s="44">
        <f t="shared" si="159"/>
        <v>1061193.2561246359</v>
      </c>
      <c r="C327" s="44">
        <f t="shared" si="135"/>
        <v>34343.135401948828</v>
      </c>
      <c r="D327" s="44">
        <f t="shared" si="136"/>
        <v>3714.1763964362258</v>
      </c>
      <c r="E327" s="52">
        <f t="shared" si="166"/>
        <v>0.15</v>
      </c>
      <c r="F327" s="52">
        <f t="shared" si="137"/>
        <v>1.3451947011868914E-2</v>
      </c>
      <c r="G327" s="44">
        <f t="shared" si="160"/>
        <v>24055.831210334098</v>
      </c>
      <c r="H327" s="44">
        <f t="shared" si="138"/>
        <v>20341.654813897872</v>
      </c>
      <c r="I327" s="44">
        <f t="shared" si="139"/>
        <v>1040851.601310738</v>
      </c>
      <c r="J327" s="44">
        <f t="shared" si="140"/>
        <v>14001.480588050958</v>
      </c>
      <c r="K327" s="44">
        <f t="shared" si="141"/>
        <v>619.02939940603767</v>
      </c>
      <c r="L327" s="44">
        <f t="shared" si="142"/>
        <v>37438.282398979012</v>
      </c>
      <c r="M327" s="44">
        <f t="shared" si="143"/>
        <v>1026850.1207226871</v>
      </c>
      <c r="N327" s="53">
        <f t="shared" si="161"/>
        <v>0</v>
      </c>
      <c r="O327" s="41">
        <f t="shared" si="144"/>
        <v>0</v>
      </c>
      <c r="P327" s="41">
        <f t="shared" si="145"/>
        <v>0</v>
      </c>
      <c r="Q327" s="41">
        <f t="shared" si="146"/>
        <v>0</v>
      </c>
      <c r="R327" s="54">
        <f t="shared" si="147"/>
        <v>0</v>
      </c>
      <c r="S327" s="45">
        <f t="shared" si="163"/>
        <v>0</v>
      </c>
      <c r="T327" s="44">
        <f t="shared" si="148"/>
        <v>0</v>
      </c>
      <c r="U327" s="41">
        <f t="shared" si="167"/>
        <v>0</v>
      </c>
      <c r="V327" s="44">
        <f t="shared" si="149"/>
        <v>0</v>
      </c>
      <c r="W327" s="44">
        <f t="shared" si="162"/>
        <v>0</v>
      </c>
      <c r="X327" s="45">
        <f t="shared" si="164"/>
        <v>1061193.2561246823</v>
      </c>
      <c r="Y327" s="44">
        <f t="shared" si="165"/>
        <v>34343.135401948828</v>
      </c>
      <c r="Z327" s="44">
        <f t="shared" si="150"/>
        <v>3095.1469970303237</v>
      </c>
      <c r="AA327" s="46">
        <f t="shared" si="151"/>
        <v>37438.28239897915</v>
      </c>
      <c r="AC327" s="55">
        <f t="shared" si="152"/>
        <v>34343.135401948828</v>
      </c>
      <c r="AD327" s="56">
        <f t="shared" si="153"/>
        <v>34343.135401948828</v>
      </c>
      <c r="AE327" s="57" t="str">
        <f t="shared" si="154"/>
        <v>yes</v>
      </c>
      <c r="AF327" s="55">
        <f t="shared" si="155"/>
        <v>3095.1469970301882</v>
      </c>
      <c r="AG327" s="56">
        <f t="shared" si="156"/>
        <v>3095.1469970303237</v>
      </c>
      <c r="AH327" s="57" t="str">
        <f t="shared" si="157"/>
        <v>yes</v>
      </c>
      <c r="AL327" s="15"/>
      <c r="AQ327" s="15"/>
    </row>
    <row r="328" spans="1:43" s="47" customFormat="1" ht="12" x14ac:dyDescent="0.25">
      <c r="A328" s="51">
        <f t="shared" si="158"/>
        <v>314</v>
      </c>
      <c r="B328" s="44">
        <f t="shared" si="159"/>
        <v>1026850.1207226871</v>
      </c>
      <c r="C328" s="44">
        <f t="shared" si="135"/>
        <v>33680.492654319271</v>
      </c>
      <c r="D328" s="44">
        <f t="shared" si="136"/>
        <v>3593.975422529405</v>
      </c>
      <c r="E328" s="52">
        <f t="shared" si="166"/>
        <v>0.15</v>
      </c>
      <c r="F328" s="52">
        <f t="shared" si="137"/>
        <v>1.3451947011868914E-2</v>
      </c>
      <c r="G328" s="44">
        <f t="shared" si="160"/>
        <v>23732.233443566223</v>
      </c>
      <c r="H328" s="44">
        <f t="shared" si="138"/>
        <v>20138.258021036818</v>
      </c>
      <c r="I328" s="44">
        <f t="shared" si="139"/>
        <v>1006711.8627016502</v>
      </c>
      <c r="J328" s="44">
        <f t="shared" si="140"/>
        <v>13542.234633282453</v>
      </c>
      <c r="K328" s="44">
        <f t="shared" si="141"/>
        <v>598.99590375490084</v>
      </c>
      <c r="L328" s="44">
        <f t="shared" si="142"/>
        <v>36675.472173093774</v>
      </c>
      <c r="M328" s="44">
        <f t="shared" si="143"/>
        <v>993169.62806836783</v>
      </c>
      <c r="N328" s="53">
        <f t="shared" si="161"/>
        <v>0</v>
      </c>
      <c r="O328" s="41">
        <f t="shared" si="144"/>
        <v>0</v>
      </c>
      <c r="P328" s="41">
        <f t="shared" si="145"/>
        <v>0</v>
      </c>
      <c r="Q328" s="41">
        <f t="shared" si="146"/>
        <v>0</v>
      </c>
      <c r="R328" s="54">
        <f t="shared" si="147"/>
        <v>0</v>
      </c>
      <c r="S328" s="45">
        <f t="shared" si="163"/>
        <v>0</v>
      </c>
      <c r="T328" s="44">
        <f t="shared" si="148"/>
        <v>0</v>
      </c>
      <c r="U328" s="41">
        <f t="shared" si="167"/>
        <v>0</v>
      </c>
      <c r="V328" s="44">
        <f t="shared" si="149"/>
        <v>0</v>
      </c>
      <c r="W328" s="44">
        <f t="shared" si="162"/>
        <v>0</v>
      </c>
      <c r="X328" s="45">
        <f t="shared" si="164"/>
        <v>1026850.1207227334</v>
      </c>
      <c r="Y328" s="44">
        <f t="shared" si="165"/>
        <v>33680.492654319271</v>
      </c>
      <c r="Z328" s="44">
        <f t="shared" si="150"/>
        <v>2994.9795187746399</v>
      </c>
      <c r="AA328" s="46">
        <f t="shared" si="151"/>
        <v>36675.472173093913</v>
      </c>
      <c r="AC328" s="55">
        <f t="shared" si="152"/>
        <v>33680.492654319271</v>
      </c>
      <c r="AD328" s="56">
        <f t="shared" si="153"/>
        <v>33680.492654319271</v>
      </c>
      <c r="AE328" s="57" t="str">
        <f t="shared" si="154"/>
        <v>yes</v>
      </c>
      <c r="AF328" s="55">
        <f t="shared" si="155"/>
        <v>2994.979518774504</v>
      </c>
      <c r="AG328" s="56">
        <f t="shared" si="156"/>
        <v>2994.9795187746399</v>
      </c>
      <c r="AH328" s="57" t="str">
        <f t="shared" si="157"/>
        <v>yes</v>
      </c>
      <c r="AL328" s="15"/>
      <c r="AQ328" s="15"/>
    </row>
    <row r="329" spans="1:43" s="47" customFormat="1" ht="12" x14ac:dyDescent="0.25">
      <c r="A329" s="51">
        <f t="shared" si="158"/>
        <v>315</v>
      </c>
      <c r="B329" s="44">
        <f t="shared" si="159"/>
        <v>993169.62806836783</v>
      </c>
      <c r="C329" s="44">
        <f t="shared" si="135"/>
        <v>33028.770154042053</v>
      </c>
      <c r="D329" s="44">
        <f t="shared" si="136"/>
        <v>3476.0936982392873</v>
      </c>
      <c r="E329" s="52">
        <f t="shared" si="166"/>
        <v>0.15</v>
      </c>
      <c r="F329" s="52">
        <f t="shared" si="137"/>
        <v>1.3451947011868914E-2</v>
      </c>
      <c r="G329" s="44">
        <f t="shared" si="160"/>
        <v>23412.988696810069</v>
      </c>
      <c r="H329" s="44">
        <f t="shared" si="138"/>
        <v>19936.89499857078</v>
      </c>
      <c r="I329" s="44">
        <f t="shared" si="139"/>
        <v>973232.73306979705</v>
      </c>
      <c r="J329" s="44">
        <f t="shared" si="140"/>
        <v>13091.875155471273</v>
      </c>
      <c r="K329" s="44">
        <f t="shared" si="141"/>
        <v>579.34894970654784</v>
      </c>
      <c r="L329" s="44">
        <f t="shared" si="142"/>
        <v>35925.514902574796</v>
      </c>
      <c r="M329" s="44">
        <f t="shared" si="143"/>
        <v>960140.85791432578</v>
      </c>
      <c r="N329" s="53">
        <f t="shared" si="161"/>
        <v>0</v>
      </c>
      <c r="O329" s="41">
        <f t="shared" si="144"/>
        <v>0</v>
      </c>
      <c r="P329" s="41">
        <f t="shared" si="145"/>
        <v>0</v>
      </c>
      <c r="Q329" s="41">
        <f t="shared" si="146"/>
        <v>0</v>
      </c>
      <c r="R329" s="54">
        <f t="shared" si="147"/>
        <v>0</v>
      </c>
      <c r="S329" s="45">
        <f t="shared" si="163"/>
        <v>0</v>
      </c>
      <c r="T329" s="44">
        <f t="shared" si="148"/>
        <v>0</v>
      </c>
      <c r="U329" s="41">
        <f t="shared" si="167"/>
        <v>0</v>
      </c>
      <c r="V329" s="44">
        <f t="shared" si="149"/>
        <v>0</v>
      </c>
      <c r="W329" s="44">
        <f t="shared" si="162"/>
        <v>0</v>
      </c>
      <c r="X329" s="45">
        <f t="shared" si="164"/>
        <v>993169.62806841417</v>
      </c>
      <c r="Y329" s="44">
        <f t="shared" si="165"/>
        <v>33028.770154042053</v>
      </c>
      <c r="Z329" s="44">
        <f t="shared" si="150"/>
        <v>2896.7447485328753</v>
      </c>
      <c r="AA329" s="46">
        <f t="shared" si="151"/>
        <v>35925.514902574927</v>
      </c>
      <c r="AC329" s="55">
        <f t="shared" si="152"/>
        <v>33028.770154042053</v>
      </c>
      <c r="AD329" s="56">
        <f t="shared" si="153"/>
        <v>33028.770154042053</v>
      </c>
      <c r="AE329" s="57" t="str">
        <f t="shared" si="154"/>
        <v>yes</v>
      </c>
      <c r="AF329" s="55">
        <f t="shared" si="155"/>
        <v>2896.7447485327393</v>
      </c>
      <c r="AG329" s="56">
        <f t="shared" si="156"/>
        <v>2896.7447485328753</v>
      </c>
      <c r="AH329" s="57" t="str">
        <f t="shared" si="157"/>
        <v>yes</v>
      </c>
      <c r="AL329" s="15"/>
      <c r="AQ329" s="15"/>
    </row>
    <row r="330" spans="1:43" s="47" customFormat="1" ht="12" x14ac:dyDescent="0.25">
      <c r="A330" s="51">
        <f t="shared" si="158"/>
        <v>316</v>
      </c>
      <c r="B330" s="44">
        <f t="shared" si="159"/>
        <v>960140.85791432578</v>
      </c>
      <c r="C330" s="44">
        <f t="shared" si="135"/>
        <v>32387.800940354777</v>
      </c>
      <c r="D330" s="44">
        <f t="shared" si="136"/>
        <v>3360.4930027001406</v>
      </c>
      <c r="E330" s="52">
        <f t="shared" si="166"/>
        <v>0.15</v>
      </c>
      <c r="F330" s="52">
        <f t="shared" si="137"/>
        <v>1.3451947011868914E-2</v>
      </c>
      <c r="G330" s="44">
        <f t="shared" si="160"/>
        <v>23098.038413471095</v>
      </c>
      <c r="H330" s="44">
        <f t="shared" si="138"/>
        <v>19737.545410770956</v>
      </c>
      <c r="I330" s="44">
        <f t="shared" si="139"/>
        <v>940403.31250355486</v>
      </c>
      <c r="J330" s="44">
        <f t="shared" si="140"/>
        <v>12650.255529583823</v>
      </c>
      <c r="K330" s="44">
        <f t="shared" si="141"/>
        <v>560.08216711669002</v>
      </c>
      <c r="L330" s="44">
        <f t="shared" si="142"/>
        <v>35188.211775938224</v>
      </c>
      <c r="M330" s="44">
        <f t="shared" si="143"/>
        <v>927753.05697397108</v>
      </c>
      <c r="N330" s="53">
        <f t="shared" si="161"/>
        <v>0</v>
      </c>
      <c r="O330" s="41">
        <f t="shared" si="144"/>
        <v>0</v>
      </c>
      <c r="P330" s="41">
        <f t="shared" si="145"/>
        <v>0</v>
      </c>
      <c r="Q330" s="41">
        <f t="shared" si="146"/>
        <v>0</v>
      </c>
      <c r="R330" s="54">
        <f t="shared" si="147"/>
        <v>0</v>
      </c>
      <c r="S330" s="45">
        <f t="shared" si="163"/>
        <v>0</v>
      </c>
      <c r="T330" s="44">
        <f t="shared" si="148"/>
        <v>0</v>
      </c>
      <c r="U330" s="41">
        <f t="shared" si="167"/>
        <v>0</v>
      </c>
      <c r="V330" s="44">
        <f t="shared" si="149"/>
        <v>0</v>
      </c>
      <c r="W330" s="44">
        <f t="shared" si="162"/>
        <v>0</v>
      </c>
      <c r="X330" s="45">
        <f t="shared" si="164"/>
        <v>960140.85791437211</v>
      </c>
      <c r="Y330" s="44">
        <f t="shared" si="165"/>
        <v>32387.800940354777</v>
      </c>
      <c r="Z330" s="44">
        <f t="shared" si="150"/>
        <v>2800.4108355835856</v>
      </c>
      <c r="AA330" s="46">
        <f t="shared" si="151"/>
        <v>35188.211775938362</v>
      </c>
      <c r="AC330" s="55">
        <f t="shared" si="152"/>
        <v>32387.800940354777</v>
      </c>
      <c r="AD330" s="56">
        <f t="shared" si="153"/>
        <v>32387.800940354777</v>
      </c>
      <c r="AE330" s="57" t="str">
        <f t="shared" si="154"/>
        <v>yes</v>
      </c>
      <c r="AF330" s="55">
        <f t="shared" si="155"/>
        <v>2800.4108355834505</v>
      </c>
      <c r="AG330" s="56">
        <f t="shared" si="156"/>
        <v>2800.4108355835856</v>
      </c>
      <c r="AH330" s="57" t="str">
        <f t="shared" si="157"/>
        <v>yes</v>
      </c>
      <c r="AL330" s="15"/>
      <c r="AQ330" s="15"/>
    </row>
    <row r="331" spans="1:43" s="47" customFormat="1" ht="12" x14ac:dyDescent="0.25">
      <c r="A331" s="51">
        <f t="shared" si="158"/>
        <v>317</v>
      </c>
      <c r="B331" s="44">
        <f t="shared" si="159"/>
        <v>927753.05697397108</v>
      </c>
      <c r="C331" s="44">
        <f t="shared" si="135"/>
        <v>31757.420499044623</v>
      </c>
      <c r="D331" s="44">
        <f t="shared" si="136"/>
        <v>3247.1356994088987</v>
      </c>
      <c r="E331" s="52">
        <f t="shared" si="166"/>
        <v>0.15</v>
      </c>
      <c r="F331" s="52">
        <f t="shared" si="137"/>
        <v>1.3451947011868914E-2</v>
      </c>
      <c r="G331" s="44">
        <f t="shared" si="160"/>
        <v>22787.32482465497</v>
      </c>
      <c r="H331" s="44">
        <f t="shared" si="138"/>
        <v>19540.18912524607</v>
      </c>
      <c r="I331" s="44">
        <f t="shared" si="139"/>
        <v>908212.86784872506</v>
      </c>
      <c r="J331" s="44">
        <f t="shared" si="140"/>
        <v>12217.231373798555</v>
      </c>
      <c r="K331" s="44">
        <f t="shared" si="141"/>
        <v>541.18928323481646</v>
      </c>
      <c r="L331" s="44">
        <f t="shared" si="142"/>
        <v>34463.366915218707</v>
      </c>
      <c r="M331" s="44">
        <f t="shared" si="143"/>
        <v>895995.63647492649</v>
      </c>
      <c r="N331" s="53">
        <f t="shared" si="161"/>
        <v>0</v>
      </c>
      <c r="O331" s="41">
        <f t="shared" si="144"/>
        <v>0</v>
      </c>
      <c r="P331" s="41">
        <f t="shared" si="145"/>
        <v>0</v>
      </c>
      <c r="Q331" s="41">
        <f t="shared" si="146"/>
        <v>0</v>
      </c>
      <c r="R331" s="54">
        <f t="shared" si="147"/>
        <v>0</v>
      </c>
      <c r="S331" s="45">
        <f t="shared" si="163"/>
        <v>0</v>
      </c>
      <c r="T331" s="44">
        <f t="shared" si="148"/>
        <v>0</v>
      </c>
      <c r="U331" s="41">
        <f t="shared" si="167"/>
        <v>0</v>
      </c>
      <c r="V331" s="44">
        <f t="shared" si="149"/>
        <v>0</v>
      </c>
      <c r="W331" s="44">
        <f t="shared" si="162"/>
        <v>0</v>
      </c>
      <c r="X331" s="45">
        <f t="shared" si="164"/>
        <v>927753.05697401729</v>
      </c>
      <c r="Y331" s="44">
        <f t="shared" si="165"/>
        <v>31757.420499044623</v>
      </c>
      <c r="Z331" s="44">
        <f t="shared" si="150"/>
        <v>2705.9464161742176</v>
      </c>
      <c r="AA331" s="46">
        <f t="shared" si="151"/>
        <v>34463.366915218838</v>
      </c>
      <c r="AC331" s="55">
        <f t="shared" si="152"/>
        <v>31757.420499044623</v>
      </c>
      <c r="AD331" s="56">
        <f t="shared" si="153"/>
        <v>31757.420499044623</v>
      </c>
      <c r="AE331" s="57" t="str">
        <f t="shared" si="154"/>
        <v>yes</v>
      </c>
      <c r="AF331" s="55">
        <f t="shared" si="155"/>
        <v>2705.9464161740825</v>
      </c>
      <c r="AG331" s="56">
        <f t="shared" si="156"/>
        <v>2705.9464161742176</v>
      </c>
      <c r="AH331" s="57" t="str">
        <f t="shared" si="157"/>
        <v>yes</v>
      </c>
      <c r="AL331" s="15"/>
      <c r="AQ331" s="15"/>
    </row>
    <row r="332" spans="1:43" s="47" customFormat="1" ht="12" x14ac:dyDescent="0.25">
      <c r="A332" s="51">
        <f t="shared" si="158"/>
        <v>318</v>
      </c>
      <c r="B332" s="44">
        <f t="shared" si="159"/>
        <v>895995.63647492649</v>
      </c>
      <c r="C332" s="44">
        <f t="shared" si="135"/>
        <v>31137.466727531675</v>
      </c>
      <c r="D332" s="44">
        <f t="shared" si="136"/>
        <v>3135.9847276622427</v>
      </c>
      <c r="E332" s="52">
        <f t="shared" si="166"/>
        <v>0.15</v>
      </c>
      <c r="F332" s="52">
        <f t="shared" si="137"/>
        <v>1.3451947011868914E-2</v>
      </c>
      <c r="G332" s="44">
        <f t="shared" si="160"/>
        <v>22480.790938571467</v>
      </c>
      <c r="H332" s="44">
        <f t="shared" si="138"/>
        <v>19344.806210909224</v>
      </c>
      <c r="I332" s="44">
        <f t="shared" si="139"/>
        <v>876650.83026401722</v>
      </c>
      <c r="J332" s="44">
        <f t="shared" si="140"/>
        <v>11792.660516622449</v>
      </c>
      <c r="K332" s="44">
        <f t="shared" si="141"/>
        <v>522.66412127704041</v>
      </c>
      <c r="L332" s="44">
        <f t="shared" si="142"/>
        <v>33750.787333916873</v>
      </c>
      <c r="M332" s="44">
        <f t="shared" si="143"/>
        <v>864858.16974739474</v>
      </c>
      <c r="N332" s="53">
        <f t="shared" si="161"/>
        <v>0</v>
      </c>
      <c r="O332" s="41">
        <f t="shared" si="144"/>
        <v>0</v>
      </c>
      <c r="P332" s="41">
        <f t="shared" si="145"/>
        <v>0</v>
      </c>
      <c r="Q332" s="41">
        <f t="shared" si="146"/>
        <v>0</v>
      </c>
      <c r="R332" s="54">
        <f t="shared" si="147"/>
        <v>0</v>
      </c>
      <c r="S332" s="45">
        <f t="shared" si="163"/>
        <v>0</v>
      </c>
      <c r="T332" s="44">
        <f t="shared" si="148"/>
        <v>0</v>
      </c>
      <c r="U332" s="41">
        <f t="shared" si="167"/>
        <v>0</v>
      </c>
      <c r="V332" s="44">
        <f t="shared" si="149"/>
        <v>0</v>
      </c>
      <c r="W332" s="44">
        <f t="shared" si="162"/>
        <v>0</v>
      </c>
      <c r="X332" s="45">
        <f t="shared" si="164"/>
        <v>895995.63647497271</v>
      </c>
      <c r="Y332" s="44">
        <f t="shared" si="165"/>
        <v>31137.466727531675</v>
      </c>
      <c r="Z332" s="44">
        <f t="shared" si="150"/>
        <v>2613.3206063853372</v>
      </c>
      <c r="AA332" s="46">
        <f t="shared" si="151"/>
        <v>33750.787333917011</v>
      </c>
      <c r="AC332" s="55">
        <f t="shared" si="152"/>
        <v>31137.466727531675</v>
      </c>
      <c r="AD332" s="56">
        <f t="shared" si="153"/>
        <v>31137.466727531675</v>
      </c>
      <c r="AE332" s="57" t="str">
        <f t="shared" si="154"/>
        <v>yes</v>
      </c>
      <c r="AF332" s="55">
        <f t="shared" si="155"/>
        <v>2613.3206063852022</v>
      </c>
      <c r="AG332" s="56">
        <f t="shared" si="156"/>
        <v>2613.3206063853372</v>
      </c>
      <c r="AH332" s="57" t="str">
        <f t="shared" si="157"/>
        <v>yes</v>
      </c>
      <c r="AL332" s="15"/>
      <c r="AQ332" s="15"/>
    </row>
    <row r="333" spans="1:43" s="47" customFormat="1" ht="12" x14ac:dyDescent="0.25">
      <c r="A333" s="51">
        <f t="shared" si="158"/>
        <v>319</v>
      </c>
      <c r="B333" s="44">
        <f t="shared" si="159"/>
        <v>864858.16974739474</v>
      </c>
      <c r="C333" s="44">
        <f t="shared" si="135"/>
        <v>30527.779900441972</v>
      </c>
      <c r="D333" s="44">
        <f t="shared" si="136"/>
        <v>3027.0035941158817</v>
      </c>
      <c r="E333" s="52">
        <f t="shared" si="166"/>
        <v>0.15</v>
      </c>
      <c r="F333" s="52">
        <f t="shared" si="137"/>
        <v>1.3451947011868914E-2</v>
      </c>
      <c r="G333" s="44">
        <f t="shared" si="160"/>
        <v>22178.3805300809</v>
      </c>
      <c r="H333" s="44">
        <f t="shared" si="138"/>
        <v>19151.376935965018</v>
      </c>
      <c r="I333" s="44">
        <f t="shared" si="139"/>
        <v>845706.79281142971</v>
      </c>
      <c r="J333" s="44">
        <f t="shared" si="140"/>
        <v>11376.402964476954</v>
      </c>
      <c r="K333" s="44">
        <f t="shared" si="141"/>
        <v>504.5005990193136</v>
      </c>
      <c r="L333" s="44">
        <f t="shared" si="142"/>
        <v>33050.282895538534</v>
      </c>
      <c r="M333" s="44">
        <f t="shared" si="143"/>
        <v>834330.38984695275</v>
      </c>
      <c r="N333" s="53">
        <f t="shared" si="161"/>
        <v>0</v>
      </c>
      <c r="O333" s="41">
        <f t="shared" si="144"/>
        <v>0</v>
      </c>
      <c r="P333" s="41">
        <f t="shared" si="145"/>
        <v>0</v>
      </c>
      <c r="Q333" s="41">
        <f t="shared" si="146"/>
        <v>0</v>
      </c>
      <c r="R333" s="54">
        <f t="shared" si="147"/>
        <v>0</v>
      </c>
      <c r="S333" s="45">
        <f t="shared" si="163"/>
        <v>0</v>
      </c>
      <c r="T333" s="44">
        <f t="shared" si="148"/>
        <v>0</v>
      </c>
      <c r="U333" s="41">
        <f t="shared" si="167"/>
        <v>0</v>
      </c>
      <c r="V333" s="44">
        <f t="shared" si="149"/>
        <v>0</v>
      </c>
      <c r="W333" s="44">
        <f t="shared" si="162"/>
        <v>0</v>
      </c>
      <c r="X333" s="45">
        <f t="shared" si="164"/>
        <v>864858.16974744108</v>
      </c>
      <c r="Y333" s="44">
        <f t="shared" si="165"/>
        <v>30527.779900441972</v>
      </c>
      <c r="Z333" s="44">
        <f t="shared" si="150"/>
        <v>2522.5029950967032</v>
      </c>
      <c r="AA333" s="46">
        <f t="shared" si="151"/>
        <v>33050.282895538672</v>
      </c>
      <c r="AC333" s="55">
        <f t="shared" si="152"/>
        <v>30527.779900441972</v>
      </c>
      <c r="AD333" s="56">
        <f t="shared" si="153"/>
        <v>30527.779900441972</v>
      </c>
      <c r="AE333" s="57" t="str">
        <f t="shared" si="154"/>
        <v>yes</v>
      </c>
      <c r="AF333" s="55">
        <f t="shared" si="155"/>
        <v>2522.5029950965682</v>
      </c>
      <c r="AG333" s="56">
        <f t="shared" si="156"/>
        <v>2522.5029950967032</v>
      </c>
      <c r="AH333" s="57" t="str">
        <f t="shared" si="157"/>
        <v>yes</v>
      </c>
      <c r="AL333" s="15"/>
      <c r="AQ333" s="15"/>
    </row>
    <row r="334" spans="1:43" s="47" customFormat="1" ht="12" x14ac:dyDescent="0.25">
      <c r="A334" s="51">
        <f t="shared" si="158"/>
        <v>320</v>
      </c>
      <c r="B334" s="44">
        <f t="shared" si="159"/>
        <v>834330.38984695275</v>
      </c>
      <c r="C334" s="44">
        <f t="shared" si="135"/>
        <v>29928.202635663576</v>
      </c>
      <c r="D334" s="44">
        <f t="shared" si="136"/>
        <v>2920.1563644643352</v>
      </c>
      <c r="E334" s="52">
        <f t="shared" si="166"/>
        <v>0.15</v>
      </c>
      <c r="F334" s="52">
        <f t="shared" si="137"/>
        <v>1.3451947011868914E-2</v>
      </c>
      <c r="G334" s="44">
        <f t="shared" si="160"/>
        <v>21880.038130381185</v>
      </c>
      <c r="H334" s="44">
        <f t="shared" si="138"/>
        <v>18959.881765916849</v>
      </c>
      <c r="I334" s="44">
        <f t="shared" si="139"/>
        <v>815370.50808103592</v>
      </c>
      <c r="J334" s="44">
        <f t="shared" si="140"/>
        <v>10968.320869746729</v>
      </c>
      <c r="K334" s="44">
        <f t="shared" si="141"/>
        <v>486.69272741072245</v>
      </c>
      <c r="L334" s="44">
        <f t="shared" si="142"/>
        <v>32361.666272717193</v>
      </c>
      <c r="M334" s="44">
        <f t="shared" si="143"/>
        <v>804402.18721128919</v>
      </c>
      <c r="N334" s="53">
        <f t="shared" si="161"/>
        <v>0</v>
      </c>
      <c r="O334" s="41">
        <f t="shared" si="144"/>
        <v>0</v>
      </c>
      <c r="P334" s="41">
        <f t="shared" si="145"/>
        <v>0</v>
      </c>
      <c r="Q334" s="41">
        <f t="shared" si="146"/>
        <v>0</v>
      </c>
      <c r="R334" s="54">
        <f t="shared" si="147"/>
        <v>0</v>
      </c>
      <c r="S334" s="45">
        <f t="shared" si="163"/>
        <v>0</v>
      </c>
      <c r="T334" s="44">
        <f t="shared" si="148"/>
        <v>0</v>
      </c>
      <c r="U334" s="41">
        <f t="shared" si="167"/>
        <v>0</v>
      </c>
      <c r="V334" s="44">
        <f t="shared" si="149"/>
        <v>0</v>
      </c>
      <c r="W334" s="44">
        <f t="shared" si="162"/>
        <v>0</v>
      </c>
      <c r="X334" s="45">
        <f t="shared" si="164"/>
        <v>834330.38984699908</v>
      </c>
      <c r="Y334" s="44">
        <f t="shared" si="165"/>
        <v>29928.202635663576</v>
      </c>
      <c r="Z334" s="44">
        <f t="shared" si="150"/>
        <v>2433.4636370537478</v>
      </c>
      <c r="AA334" s="46">
        <f t="shared" si="151"/>
        <v>32361.666272717324</v>
      </c>
      <c r="AC334" s="55">
        <f t="shared" si="152"/>
        <v>29928.202635663576</v>
      </c>
      <c r="AD334" s="56">
        <f t="shared" si="153"/>
        <v>29928.202635663576</v>
      </c>
      <c r="AE334" s="57" t="str">
        <f t="shared" si="154"/>
        <v>yes</v>
      </c>
      <c r="AF334" s="55">
        <f t="shared" si="155"/>
        <v>2433.4636370536127</v>
      </c>
      <c r="AG334" s="56">
        <f t="shared" si="156"/>
        <v>2433.4636370537478</v>
      </c>
      <c r="AH334" s="57" t="str">
        <f t="shared" si="157"/>
        <v>yes</v>
      </c>
      <c r="AL334" s="15"/>
      <c r="AQ334" s="15"/>
    </row>
    <row r="335" spans="1:43" s="47" customFormat="1" ht="12" x14ac:dyDescent="0.25">
      <c r="A335" s="51">
        <f t="shared" si="158"/>
        <v>321</v>
      </c>
      <c r="B335" s="44">
        <f t="shared" si="159"/>
        <v>804402.18721128919</v>
      </c>
      <c r="C335" s="44">
        <f t="shared" ref="C335:C374" si="168">H335+J335</f>
        <v>29338.579860878861</v>
      </c>
      <c r="D335" s="44">
        <f t="shared" ref="D335:D373" si="169">B335*$B$4/12</f>
        <v>2815.4076552395122</v>
      </c>
      <c r="E335" s="52">
        <f t="shared" si="166"/>
        <v>0.15</v>
      </c>
      <c r="F335" s="52">
        <f t="shared" ref="F335:F374" si="170">(1-(1-E335)^(1/12))</f>
        <v>1.3451947011868914E-2</v>
      </c>
      <c r="G335" s="44">
        <f t="shared" si="160"/>
        <v>21585.709016833629</v>
      </c>
      <c r="H335" s="44">
        <f t="shared" ref="H335:H374" si="171">G335-B335*$B$4/12</f>
        <v>18770.301361594116</v>
      </c>
      <c r="I335" s="44">
        <f t="shared" ref="I335:I374" si="172">B335-H335</f>
        <v>785631.88584969507</v>
      </c>
      <c r="J335" s="44">
        <f t="shared" ref="J335:J374" si="173">I335*F335</f>
        <v>10568.278499284746</v>
      </c>
      <c r="K335" s="44">
        <f t="shared" ref="K335:K374" si="174">$B$8*B335/12</f>
        <v>469.23460920658539</v>
      </c>
      <c r="L335" s="44">
        <f t="shared" ref="L335:L374" si="175">D335+H335+J335-K335</f>
        <v>31684.752906911788</v>
      </c>
      <c r="M335" s="44">
        <f t="shared" ref="M335:M374" si="176">B335-H335-J335</f>
        <v>775063.60735041031</v>
      </c>
      <c r="N335" s="53">
        <f t="shared" si="161"/>
        <v>0</v>
      </c>
      <c r="O335" s="41">
        <f t="shared" ref="O335:O398" si="177">MIN(N335,H335+J335)</f>
        <v>0</v>
      </c>
      <c r="P335" s="41">
        <f t="shared" ref="P335:P398" si="178">MIN(X335*$F$5/12,N335-O335)</f>
        <v>0</v>
      </c>
      <c r="Q335" s="41">
        <f t="shared" ref="Q335:Q374" si="179">N335*$F$3/12</f>
        <v>0</v>
      </c>
      <c r="R335" s="54">
        <f t="shared" ref="R335:R374" si="180">SUM(O335:Q335)</f>
        <v>0</v>
      </c>
      <c r="S335" s="45">
        <f t="shared" si="163"/>
        <v>0</v>
      </c>
      <c r="T335" s="44">
        <f t="shared" ref="T335:T374" si="181">MIN(H335+J335-O335,S335)</f>
        <v>0</v>
      </c>
      <c r="U335" s="41">
        <f t="shared" si="167"/>
        <v>0</v>
      </c>
      <c r="V335" s="44">
        <f t="shared" ref="V335:V374" si="182">S335*$F$4/12</f>
        <v>0</v>
      </c>
      <c r="W335" s="44">
        <f t="shared" si="162"/>
        <v>0</v>
      </c>
      <c r="X335" s="45">
        <f t="shared" si="164"/>
        <v>804402.18721133552</v>
      </c>
      <c r="Y335" s="44">
        <f t="shared" si="165"/>
        <v>29338.579860878861</v>
      </c>
      <c r="Z335" s="44">
        <f t="shared" ref="Z335:Z373" si="183">X335*$F$5/12</f>
        <v>2346.1730460330623</v>
      </c>
      <c r="AA335" s="46">
        <f t="shared" ref="AA335:AA374" si="184">Y335+Z335</f>
        <v>31684.752906911923</v>
      </c>
      <c r="AC335" s="55">
        <f t="shared" ref="AC335:AC374" si="185">C335</f>
        <v>29338.579860878861</v>
      </c>
      <c r="AD335" s="56">
        <f t="shared" ref="AD335:AD374" si="186">Y335+U335+T335+O335+P335</f>
        <v>29338.579860878861</v>
      </c>
      <c r="AE335" s="57" t="str">
        <f t="shared" ref="AE335:AE374" si="187">IF(ABS(AD335-AC335)&lt;1,"yes","no")</f>
        <v>yes</v>
      </c>
      <c r="AF335" s="55">
        <f t="shared" ref="AF335:AF374" si="188">D335-K335</f>
        <v>2346.1730460329268</v>
      </c>
      <c r="AG335" s="56">
        <f t="shared" ref="AG335:AG374" si="189">Z335+V335+Q335</f>
        <v>2346.1730460330623</v>
      </c>
      <c r="AH335" s="57" t="str">
        <f t="shared" ref="AH335:AH374" si="190">IF(ABS(AG335-AF335)&lt;1,"yes","no")</f>
        <v>yes</v>
      </c>
      <c r="AL335" s="15"/>
      <c r="AQ335" s="15"/>
    </row>
    <row r="336" spans="1:43" s="47" customFormat="1" ht="12" x14ac:dyDescent="0.25">
      <c r="A336" s="51">
        <f t="shared" ref="A336:A374" si="191">A335+1</f>
        <v>322</v>
      </c>
      <c r="B336" s="44">
        <f t="shared" ref="B336:B374" si="192">M335</f>
        <v>775063.60735041031</v>
      </c>
      <c r="C336" s="44">
        <f t="shared" si="168"/>
        <v>28758.758780566459</v>
      </c>
      <c r="D336" s="44">
        <f t="shared" si="169"/>
        <v>2712.722625726436</v>
      </c>
      <c r="E336" s="52">
        <f t="shared" si="166"/>
        <v>0.15</v>
      </c>
      <c r="F336" s="52">
        <f t="shared" si="170"/>
        <v>1.3451947011868914E-2</v>
      </c>
      <c r="G336" s="44">
        <f t="shared" ref="G336:G374" si="193">-PMT($B$4/12,$B$6-A335,B336,0)</f>
        <v>21295.339202925559</v>
      </c>
      <c r="H336" s="44">
        <f t="shared" si="171"/>
        <v>18582.616577199122</v>
      </c>
      <c r="I336" s="44">
        <f t="shared" si="172"/>
        <v>756480.99077321123</v>
      </c>
      <c r="J336" s="44">
        <f t="shared" si="173"/>
        <v>10176.142203367335</v>
      </c>
      <c r="K336" s="44">
        <f t="shared" si="174"/>
        <v>452.12043762107265</v>
      </c>
      <c r="L336" s="44">
        <f t="shared" si="175"/>
        <v>31019.360968671819</v>
      </c>
      <c r="M336" s="44">
        <f t="shared" si="176"/>
        <v>746304.84856984392</v>
      </c>
      <c r="N336" s="53">
        <f t="shared" ref="N336:N374" si="194">N335-O335-P335</f>
        <v>0</v>
      </c>
      <c r="O336" s="41">
        <f t="shared" si="177"/>
        <v>0</v>
      </c>
      <c r="P336" s="41">
        <f t="shared" si="178"/>
        <v>0</v>
      </c>
      <c r="Q336" s="41">
        <f t="shared" si="179"/>
        <v>0</v>
      </c>
      <c r="R336" s="54">
        <f t="shared" si="180"/>
        <v>0</v>
      </c>
      <c r="S336" s="45">
        <f t="shared" si="163"/>
        <v>0</v>
      </c>
      <c r="T336" s="44">
        <f t="shared" si="181"/>
        <v>0</v>
      </c>
      <c r="U336" s="41">
        <f t="shared" si="167"/>
        <v>0</v>
      </c>
      <c r="V336" s="44">
        <f t="shared" si="182"/>
        <v>0</v>
      </c>
      <c r="W336" s="44">
        <f t="shared" ref="W336:W374" si="195">SUM(T336:V336)</f>
        <v>0</v>
      </c>
      <c r="X336" s="45">
        <f t="shared" si="164"/>
        <v>775063.60735045664</v>
      </c>
      <c r="Y336" s="44">
        <f t="shared" si="165"/>
        <v>28758.758780566459</v>
      </c>
      <c r="Z336" s="44">
        <f t="shared" si="183"/>
        <v>2260.602188105499</v>
      </c>
      <c r="AA336" s="46">
        <f t="shared" si="184"/>
        <v>31019.360968671957</v>
      </c>
      <c r="AC336" s="55">
        <f t="shared" si="185"/>
        <v>28758.758780566459</v>
      </c>
      <c r="AD336" s="56">
        <f t="shared" si="186"/>
        <v>28758.758780566459</v>
      </c>
      <c r="AE336" s="57" t="str">
        <f t="shared" si="187"/>
        <v>yes</v>
      </c>
      <c r="AF336" s="55">
        <f t="shared" si="188"/>
        <v>2260.6021881053634</v>
      </c>
      <c r="AG336" s="56">
        <f t="shared" si="189"/>
        <v>2260.602188105499</v>
      </c>
      <c r="AH336" s="57" t="str">
        <f t="shared" si="190"/>
        <v>yes</v>
      </c>
      <c r="AL336" s="15"/>
      <c r="AQ336" s="15"/>
    </row>
    <row r="337" spans="1:43" s="47" customFormat="1" ht="12" x14ac:dyDescent="0.25">
      <c r="A337" s="51">
        <f t="shared" si="191"/>
        <v>323</v>
      </c>
      <c r="B337" s="44">
        <f t="shared" si="192"/>
        <v>746304.84856984392</v>
      </c>
      <c r="C337" s="44">
        <f t="shared" si="168"/>
        <v>28188.588843466438</v>
      </c>
      <c r="D337" s="44">
        <f t="shared" si="169"/>
        <v>2612.0669699944538</v>
      </c>
      <c r="E337" s="52">
        <f t="shared" si="166"/>
        <v>0.15</v>
      </c>
      <c r="F337" s="52">
        <f t="shared" si="170"/>
        <v>1.3451947011868914E-2</v>
      </c>
      <c r="G337" s="44">
        <f t="shared" si="193"/>
        <v>21008.875428368036</v>
      </c>
      <c r="H337" s="44">
        <f t="shared" si="171"/>
        <v>18396.808458373584</v>
      </c>
      <c r="I337" s="44">
        <f t="shared" si="172"/>
        <v>727908.04011147039</v>
      </c>
      <c r="J337" s="44">
        <f t="shared" si="173"/>
        <v>9791.7803850928522</v>
      </c>
      <c r="K337" s="44">
        <f t="shared" si="174"/>
        <v>435.34449499907561</v>
      </c>
      <c r="L337" s="44">
        <f t="shared" si="175"/>
        <v>30365.311318461816</v>
      </c>
      <c r="M337" s="44">
        <f t="shared" si="176"/>
        <v>718116.25972637755</v>
      </c>
      <c r="N337" s="53">
        <f t="shared" si="194"/>
        <v>0</v>
      </c>
      <c r="O337" s="41">
        <f t="shared" si="177"/>
        <v>0</v>
      </c>
      <c r="P337" s="41">
        <f t="shared" si="178"/>
        <v>0</v>
      </c>
      <c r="Q337" s="41">
        <f t="shared" si="179"/>
        <v>0</v>
      </c>
      <c r="R337" s="54">
        <f t="shared" si="180"/>
        <v>0</v>
      </c>
      <c r="S337" s="45">
        <f t="shared" ref="S337:S374" si="196">S336-T336-U336</f>
        <v>0</v>
      </c>
      <c r="T337" s="44">
        <f t="shared" si="181"/>
        <v>0</v>
      </c>
      <c r="U337" s="41">
        <f t="shared" si="167"/>
        <v>0</v>
      </c>
      <c r="V337" s="44">
        <f t="shared" si="182"/>
        <v>0</v>
      </c>
      <c r="W337" s="44">
        <f t="shared" si="195"/>
        <v>0</v>
      </c>
      <c r="X337" s="45">
        <f t="shared" ref="X337:X374" si="197">X336-Y336</f>
        <v>746304.84856989013</v>
      </c>
      <c r="Y337" s="44">
        <f t="shared" si="165"/>
        <v>28188.588843466438</v>
      </c>
      <c r="Z337" s="44">
        <f t="shared" si="183"/>
        <v>2176.722474995513</v>
      </c>
      <c r="AA337" s="46">
        <f t="shared" si="184"/>
        <v>30365.311318461951</v>
      </c>
      <c r="AC337" s="55">
        <f t="shared" si="185"/>
        <v>28188.588843466438</v>
      </c>
      <c r="AD337" s="56">
        <f t="shared" si="186"/>
        <v>28188.588843466438</v>
      </c>
      <c r="AE337" s="57" t="str">
        <f t="shared" si="187"/>
        <v>yes</v>
      </c>
      <c r="AF337" s="55">
        <f t="shared" si="188"/>
        <v>2176.722474995378</v>
      </c>
      <c r="AG337" s="56">
        <f t="shared" si="189"/>
        <v>2176.722474995513</v>
      </c>
      <c r="AH337" s="57" t="str">
        <f t="shared" si="190"/>
        <v>yes</v>
      </c>
      <c r="AL337" s="15"/>
      <c r="AQ337" s="15"/>
    </row>
    <row r="338" spans="1:43" s="47" customFormat="1" ht="12" x14ac:dyDescent="0.25">
      <c r="A338" s="51">
        <f t="shared" si="191"/>
        <v>324</v>
      </c>
      <c r="B338" s="44">
        <f t="shared" si="192"/>
        <v>718116.25972637755</v>
      </c>
      <c r="C338" s="44">
        <f t="shared" si="168"/>
        <v>27627.921710502087</v>
      </c>
      <c r="D338" s="44">
        <f t="shared" si="169"/>
        <v>2513.4069090423213</v>
      </c>
      <c r="E338" s="52">
        <f t="shared" si="166"/>
        <v>0.15</v>
      </c>
      <c r="F338" s="52">
        <f t="shared" si="170"/>
        <v>1.3451947011868914E-2</v>
      </c>
      <c r="G338" s="44">
        <f t="shared" si="193"/>
        <v>20726.265149326671</v>
      </c>
      <c r="H338" s="44">
        <f t="shared" si="171"/>
        <v>18212.858240284349</v>
      </c>
      <c r="I338" s="44">
        <f t="shared" si="172"/>
        <v>699903.40148609318</v>
      </c>
      <c r="J338" s="44">
        <f t="shared" si="173"/>
        <v>9415.0634702177395</v>
      </c>
      <c r="K338" s="44">
        <f t="shared" si="174"/>
        <v>418.90115150705356</v>
      </c>
      <c r="L338" s="44">
        <f t="shared" si="175"/>
        <v>29722.427468037356</v>
      </c>
      <c r="M338" s="44">
        <f t="shared" si="176"/>
        <v>690488.33801587543</v>
      </c>
      <c r="N338" s="53">
        <f t="shared" si="194"/>
        <v>0</v>
      </c>
      <c r="O338" s="41">
        <f t="shared" si="177"/>
        <v>0</v>
      </c>
      <c r="P338" s="41">
        <f t="shared" si="178"/>
        <v>0</v>
      </c>
      <c r="Q338" s="41">
        <f t="shared" si="179"/>
        <v>0</v>
      </c>
      <c r="R338" s="54">
        <f t="shared" si="180"/>
        <v>0</v>
      </c>
      <c r="S338" s="45">
        <f t="shared" si="196"/>
        <v>0</v>
      </c>
      <c r="T338" s="44">
        <f t="shared" si="181"/>
        <v>0</v>
      </c>
      <c r="U338" s="41">
        <f t="shared" si="167"/>
        <v>0</v>
      </c>
      <c r="V338" s="44">
        <f t="shared" si="182"/>
        <v>0</v>
      </c>
      <c r="W338" s="44">
        <f t="shared" si="195"/>
        <v>0</v>
      </c>
      <c r="X338" s="45">
        <f t="shared" si="197"/>
        <v>718116.25972642365</v>
      </c>
      <c r="Y338" s="44">
        <f t="shared" si="165"/>
        <v>27627.921710502087</v>
      </c>
      <c r="Z338" s="44">
        <f t="shared" si="183"/>
        <v>2094.5057575354026</v>
      </c>
      <c r="AA338" s="46">
        <f t="shared" si="184"/>
        <v>29722.427468037491</v>
      </c>
      <c r="AC338" s="55">
        <f t="shared" si="185"/>
        <v>27627.921710502087</v>
      </c>
      <c r="AD338" s="56">
        <f t="shared" si="186"/>
        <v>27627.921710502087</v>
      </c>
      <c r="AE338" s="57" t="str">
        <f t="shared" si="187"/>
        <v>yes</v>
      </c>
      <c r="AF338" s="55">
        <f t="shared" si="188"/>
        <v>2094.5057575352675</v>
      </c>
      <c r="AG338" s="56">
        <f t="shared" si="189"/>
        <v>2094.5057575354026</v>
      </c>
      <c r="AH338" s="57" t="str">
        <f t="shared" si="190"/>
        <v>yes</v>
      </c>
      <c r="AL338" s="15"/>
      <c r="AQ338" s="15"/>
    </row>
    <row r="339" spans="1:43" s="47" customFormat="1" ht="12" x14ac:dyDescent="0.25">
      <c r="A339" s="51">
        <f t="shared" si="191"/>
        <v>325</v>
      </c>
      <c r="B339" s="44">
        <f t="shared" si="192"/>
        <v>690488.33801587543</v>
      </c>
      <c r="C339" s="44">
        <f t="shared" si="168"/>
        <v>27076.611223152267</v>
      </c>
      <c r="D339" s="44">
        <f t="shared" si="169"/>
        <v>2416.7091830555642</v>
      </c>
      <c r="E339" s="52">
        <f t="shared" si="166"/>
        <v>0.15</v>
      </c>
      <c r="F339" s="52">
        <f t="shared" si="170"/>
        <v>1.3451947011868914E-2</v>
      </c>
      <c r="G339" s="44">
        <f t="shared" si="193"/>
        <v>20447.45652878398</v>
      </c>
      <c r="H339" s="44">
        <f t="shared" si="171"/>
        <v>18030.747345728414</v>
      </c>
      <c r="I339" s="44">
        <f t="shared" si="172"/>
        <v>672457.59067014698</v>
      </c>
      <c r="J339" s="44">
        <f t="shared" si="173"/>
        <v>9045.8638774238534</v>
      </c>
      <c r="K339" s="44">
        <f t="shared" si="174"/>
        <v>402.78486384259401</v>
      </c>
      <c r="L339" s="44">
        <f t="shared" si="175"/>
        <v>29090.53554236524</v>
      </c>
      <c r="M339" s="44">
        <f t="shared" si="176"/>
        <v>663411.72679272317</v>
      </c>
      <c r="N339" s="53">
        <f t="shared" si="194"/>
        <v>0</v>
      </c>
      <c r="O339" s="41">
        <f t="shared" si="177"/>
        <v>0</v>
      </c>
      <c r="P339" s="41">
        <f t="shared" si="178"/>
        <v>0</v>
      </c>
      <c r="Q339" s="41">
        <f t="shared" si="179"/>
        <v>0</v>
      </c>
      <c r="R339" s="54">
        <f t="shared" si="180"/>
        <v>0</v>
      </c>
      <c r="S339" s="45">
        <f t="shared" si="196"/>
        <v>0</v>
      </c>
      <c r="T339" s="44">
        <f t="shared" si="181"/>
        <v>0</v>
      </c>
      <c r="U339" s="41">
        <f t="shared" si="167"/>
        <v>0</v>
      </c>
      <c r="V339" s="44">
        <f t="shared" si="182"/>
        <v>0</v>
      </c>
      <c r="W339" s="44">
        <f t="shared" si="195"/>
        <v>0</v>
      </c>
      <c r="X339" s="45">
        <f t="shared" si="197"/>
        <v>690488.33801592153</v>
      </c>
      <c r="Y339" s="44">
        <f t="shared" si="165"/>
        <v>27076.611223152267</v>
      </c>
      <c r="Z339" s="44">
        <f t="shared" si="183"/>
        <v>2013.9243192131046</v>
      </c>
      <c r="AA339" s="46">
        <f t="shared" si="184"/>
        <v>29090.535542365371</v>
      </c>
      <c r="AC339" s="55">
        <f t="shared" si="185"/>
        <v>27076.611223152267</v>
      </c>
      <c r="AD339" s="56">
        <f t="shared" si="186"/>
        <v>27076.611223152267</v>
      </c>
      <c r="AE339" s="57" t="str">
        <f t="shared" si="187"/>
        <v>yes</v>
      </c>
      <c r="AF339" s="55">
        <f t="shared" si="188"/>
        <v>2013.9243192129702</v>
      </c>
      <c r="AG339" s="56">
        <f t="shared" si="189"/>
        <v>2013.9243192131046</v>
      </c>
      <c r="AH339" s="57" t="str">
        <f t="shared" si="190"/>
        <v>yes</v>
      </c>
      <c r="AL339" s="15"/>
      <c r="AQ339" s="15"/>
    </row>
    <row r="340" spans="1:43" s="47" customFormat="1" ht="12" x14ac:dyDescent="0.25">
      <c r="A340" s="51">
        <f t="shared" si="191"/>
        <v>326</v>
      </c>
      <c r="B340" s="44">
        <f t="shared" si="192"/>
        <v>663411.72679272317</v>
      </c>
      <c r="C340" s="44">
        <f t="shared" si="168"/>
        <v>26534.513372267727</v>
      </c>
      <c r="D340" s="44">
        <f t="shared" si="169"/>
        <v>2321.9410437745314</v>
      </c>
      <c r="E340" s="52">
        <f t="shared" si="166"/>
        <v>0.15</v>
      </c>
      <c r="F340" s="52">
        <f t="shared" si="170"/>
        <v>1.3451947011868914E-2</v>
      </c>
      <c r="G340" s="44">
        <f t="shared" si="193"/>
        <v>20172.398427031287</v>
      </c>
      <c r="H340" s="44">
        <f t="shared" si="171"/>
        <v>17850.457383256755</v>
      </c>
      <c r="I340" s="44">
        <f t="shared" si="172"/>
        <v>645561.26940946642</v>
      </c>
      <c r="J340" s="44">
        <f t="shared" si="173"/>
        <v>8684.0559890109744</v>
      </c>
      <c r="K340" s="44">
        <f t="shared" si="174"/>
        <v>386.99017396242181</v>
      </c>
      <c r="L340" s="44">
        <f t="shared" si="175"/>
        <v>28469.464242079837</v>
      </c>
      <c r="M340" s="44">
        <f t="shared" si="176"/>
        <v>636877.21342045546</v>
      </c>
      <c r="N340" s="53">
        <f t="shared" si="194"/>
        <v>0</v>
      </c>
      <c r="O340" s="41">
        <f t="shared" si="177"/>
        <v>0</v>
      </c>
      <c r="P340" s="41">
        <f t="shared" si="178"/>
        <v>0</v>
      </c>
      <c r="Q340" s="41">
        <f t="shared" si="179"/>
        <v>0</v>
      </c>
      <c r="R340" s="54">
        <f t="shared" si="180"/>
        <v>0</v>
      </c>
      <c r="S340" s="45">
        <f t="shared" si="196"/>
        <v>0</v>
      </c>
      <c r="T340" s="44">
        <f t="shared" si="181"/>
        <v>0</v>
      </c>
      <c r="U340" s="41">
        <f t="shared" si="167"/>
        <v>0</v>
      </c>
      <c r="V340" s="44">
        <f t="shared" si="182"/>
        <v>0</v>
      </c>
      <c r="W340" s="44">
        <f t="shared" si="195"/>
        <v>0</v>
      </c>
      <c r="X340" s="45">
        <f t="shared" si="197"/>
        <v>663411.72679276927</v>
      </c>
      <c r="Y340" s="44">
        <f t="shared" si="165"/>
        <v>26534.513372267727</v>
      </c>
      <c r="Z340" s="44">
        <f t="shared" si="183"/>
        <v>1934.9508698122438</v>
      </c>
      <c r="AA340" s="46">
        <f t="shared" si="184"/>
        <v>28469.464242079972</v>
      </c>
      <c r="AC340" s="55">
        <f t="shared" si="185"/>
        <v>26534.513372267727</v>
      </c>
      <c r="AD340" s="56">
        <f t="shared" si="186"/>
        <v>26534.513372267727</v>
      </c>
      <c r="AE340" s="57" t="str">
        <f t="shared" si="187"/>
        <v>yes</v>
      </c>
      <c r="AF340" s="55">
        <f t="shared" si="188"/>
        <v>1934.9508698121097</v>
      </c>
      <c r="AG340" s="56">
        <f t="shared" si="189"/>
        <v>1934.9508698122438</v>
      </c>
      <c r="AH340" s="57" t="str">
        <f t="shared" si="190"/>
        <v>yes</v>
      </c>
      <c r="AL340" s="15"/>
      <c r="AQ340" s="15"/>
    </row>
    <row r="341" spans="1:43" s="47" customFormat="1" ht="12" x14ac:dyDescent="0.25">
      <c r="A341" s="51">
        <f t="shared" si="191"/>
        <v>327</v>
      </c>
      <c r="B341" s="44">
        <f t="shared" si="192"/>
        <v>636877.21342045546</v>
      </c>
      <c r="C341" s="44">
        <f t="shared" si="168"/>
        <v>26001.486267325523</v>
      </c>
      <c r="D341" s="44">
        <f t="shared" si="169"/>
        <v>2229.0702469715943</v>
      </c>
      <c r="E341" s="52">
        <f t="shared" si="166"/>
        <v>0.15</v>
      </c>
      <c r="F341" s="52">
        <f t="shared" si="170"/>
        <v>1.3451947011868914E-2</v>
      </c>
      <c r="G341" s="44">
        <f t="shared" si="193"/>
        <v>19901.040392288553</v>
      </c>
      <c r="H341" s="44">
        <f t="shared" si="171"/>
        <v>17671.970145316958</v>
      </c>
      <c r="I341" s="44">
        <f t="shared" si="172"/>
        <v>619205.24327513855</v>
      </c>
      <c r="J341" s="44">
        <f t="shared" si="173"/>
        <v>8329.5161220085647</v>
      </c>
      <c r="K341" s="44">
        <f t="shared" si="174"/>
        <v>371.51170782859907</v>
      </c>
      <c r="L341" s="44">
        <f t="shared" si="175"/>
        <v>27859.044806468519</v>
      </c>
      <c r="M341" s="44">
        <f t="shared" si="176"/>
        <v>610875.72715312999</v>
      </c>
      <c r="N341" s="53">
        <f t="shared" si="194"/>
        <v>0</v>
      </c>
      <c r="O341" s="41">
        <f t="shared" si="177"/>
        <v>0</v>
      </c>
      <c r="P341" s="41">
        <f t="shared" si="178"/>
        <v>0</v>
      </c>
      <c r="Q341" s="41">
        <f t="shared" si="179"/>
        <v>0</v>
      </c>
      <c r="R341" s="54">
        <f t="shared" si="180"/>
        <v>0</v>
      </c>
      <c r="S341" s="45">
        <f t="shared" si="196"/>
        <v>0</v>
      </c>
      <c r="T341" s="44">
        <f t="shared" si="181"/>
        <v>0</v>
      </c>
      <c r="U341" s="41">
        <f t="shared" si="167"/>
        <v>0</v>
      </c>
      <c r="V341" s="44">
        <f t="shared" si="182"/>
        <v>0</v>
      </c>
      <c r="W341" s="44">
        <f t="shared" si="195"/>
        <v>0</v>
      </c>
      <c r="X341" s="45">
        <f t="shared" si="197"/>
        <v>636877.21342050156</v>
      </c>
      <c r="Y341" s="44">
        <f t="shared" si="165"/>
        <v>26001.486267325523</v>
      </c>
      <c r="Z341" s="44">
        <f t="shared" si="183"/>
        <v>1857.5585391431298</v>
      </c>
      <c r="AA341" s="46">
        <f t="shared" si="184"/>
        <v>27859.044806468653</v>
      </c>
      <c r="AC341" s="55">
        <f t="shared" si="185"/>
        <v>26001.486267325523</v>
      </c>
      <c r="AD341" s="56">
        <f t="shared" si="186"/>
        <v>26001.486267325523</v>
      </c>
      <c r="AE341" s="57" t="str">
        <f t="shared" si="187"/>
        <v>yes</v>
      </c>
      <c r="AF341" s="55">
        <f t="shared" si="188"/>
        <v>1857.5585391429952</v>
      </c>
      <c r="AG341" s="56">
        <f t="shared" si="189"/>
        <v>1857.5585391431298</v>
      </c>
      <c r="AH341" s="57" t="str">
        <f t="shared" si="190"/>
        <v>yes</v>
      </c>
      <c r="AL341" s="15"/>
      <c r="AQ341" s="15"/>
    </row>
    <row r="342" spans="1:43" s="47" customFormat="1" ht="12" x14ac:dyDescent="0.25">
      <c r="A342" s="51">
        <f t="shared" si="191"/>
        <v>328</v>
      </c>
      <c r="B342" s="44">
        <f t="shared" si="192"/>
        <v>610875.72715312999</v>
      </c>
      <c r="C342" s="44">
        <f t="shared" si="168"/>
        <v>25477.390106115319</v>
      </c>
      <c r="D342" s="44">
        <f t="shared" si="169"/>
        <v>2138.0650450359549</v>
      </c>
      <c r="E342" s="52">
        <f t="shared" si="166"/>
        <v>0.15</v>
      </c>
      <c r="F342" s="52">
        <f t="shared" si="170"/>
        <v>1.3451947011868914E-2</v>
      </c>
      <c r="G342" s="44">
        <f t="shared" si="193"/>
        <v>19633.33265145043</v>
      </c>
      <c r="H342" s="44">
        <f t="shared" si="171"/>
        <v>17495.267606414476</v>
      </c>
      <c r="I342" s="44">
        <f t="shared" si="172"/>
        <v>593380.45954671549</v>
      </c>
      <c r="J342" s="44">
        <f t="shared" si="173"/>
        <v>7982.122499700843</v>
      </c>
      <c r="K342" s="44">
        <f t="shared" si="174"/>
        <v>356.34417417265917</v>
      </c>
      <c r="L342" s="44">
        <f t="shared" si="175"/>
        <v>27259.110976978613</v>
      </c>
      <c r="M342" s="44">
        <f t="shared" si="176"/>
        <v>585398.33704701462</v>
      </c>
      <c r="N342" s="53">
        <f t="shared" si="194"/>
        <v>0</v>
      </c>
      <c r="O342" s="41">
        <f t="shared" si="177"/>
        <v>0</v>
      </c>
      <c r="P342" s="41">
        <f t="shared" si="178"/>
        <v>0</v>
      </c>
      <c r="Q342" s="41">
        <f t="shared" si="179"/>
        <v>0</v>
      </c>
      <c r="R342" s="54">
        <f t="shared" si="180"/>
        <v>0</v>
      </c>
      <c r="S342" s="45">
        <f t="shared" si="196"/>
        <v>0</v>
      </c>
      <c r="T342" s="44">
        <f t="shared" si="181"/>
        <v>0</v>
      </c>
      <c r="U342" s="41">
        <f t="shared" si="167"/>
        <v>0</v>
      </c>
      <c r="V342" s="44">
        <f t="shared" si="182"/>
        <v>0</v>
      </c>
      <c r="W342" s="44">
        <f t="shared" si="195"/>
        <v>0</v>
      </c>
      <c r="X342" s="45">
        <f t="shared" si="197"/>
        <v>610875.72715317609</v>
      </c>
      <c r="Y342" s="44">
        <f t="shared" si="165"/>
        <v>25477.390106115319</v>
      </c>
      <c r="Z342" s="44">
        <f t="shared" si="183"/>
        <v>1781.7208708634305</v>
      </c>
      <c r="AA342" s="46">
        <f t="shared" si="184"/>
        <v>27259.110976978751</v>
      </c>
      <c r="AC342" s="55">
        <f t="shared" si="185"/>
        <v>25477.390106115319</v>
      </c>
      <c r="AD342" s="56">
        <f t="shared" si="186"/>
        <v>25477.390106115319</v>
      </c>
      <c r="AE342" s="57" t="str">
        <f t="shared" si="187"/>
        <v>yes</v>
      </c>
      <c r="AF342" s="55">
        <f t="shared" si="188"/>
        <v>1781.7208708632957</v>
      </c>
      <c r="AG342" s="56">
        <f t="shared" si="189"/>
        <v>1781.7208708634305</v>
      </c>
      <c r="AH342" s="57" t="str">
        <f t="shared" si="190"/>
        <v>yes</v>
      </c>
      <c r="AL342" s="15"/>
      <c r="AQ342" s="15"/>
    </row>
    <row r="343" spans="1:43" s="47" customFormat="1" ht="12" x14ac:dyDescent="0.25">
      <c r="A343" s="51">
        <f t="shared" si="191"/>
        <v>329</v>
      </c>
      <c r="B343" s="44">
        <f t="shared" si="192"/>
        <v>585398.33704701462</v>
      </c>
      <c r="C343" s="44">
        <f t="shared" si="168"/>
        <v>24962.087144851586</v>
      </c>
      <c r="D343" s="44">
        <f t="shared" si="169"/>
        <v>2048.8941796645513</v>
      </c>
      <c r="E343" s="52">
        <f t="shared" si="166"/>
        <v>0.15</v>
      </c>
      <c r="F343" s="52">
        <f t="shared" si="170"/>
        <v>1.3451947011868914E-2</v>
      </c>
      <c r="G343" s="44">
        <f t="shared" si="193"/>
        <v>19369.226100956723</v>
      </c>
      <c r="H343" s="44">
        <f t="shared" si="171"/>
        <v>17320.331921292171</v>
      </c>
      <c r="I343" s="44">
        <f t="shared" si="172"/>
        <v>568078.0051257225</v>
      </c>
      <c r="J343" s="44">
        <f t="shared" si="173"/>
        <v>7641.7552235594167</v>
      </c>
      <c r="K343" s="44">
        <f t="shared" si="174"/>
        <v>341.48236327742524</v>
      </c>
      <c r="L343" s="44">
        <f t="shared" si="175"/>
        <v>26669.498961238714</v>
      </c>
      <c r="M343" s="44">
        <f t="shared" si="176"/>
        <v>560436.24990216305</v>
      </c>
      <c r="N343" s="53">
        <f t="shared" si="194"/>
        <v>0</v>
      </c>
      <c r="O343" s="41">
        <f t="shared" si="177"/>
        <v>0</v>
      </c>
      <c r="P343" s="41">
        <f t="shared" si="178"/>
        <v>0</v>
      </c>
      <c r="Q343" s="41">
        <f t="shared" si="179"/>
        <v>0</v>
      </c>
      <c r="R343" s="54">
        <f t="shared" si="180"/>
        <v>0</v>
      </c>
      <c r="S343" s="45">
        <f t="shared" si="196"/>
        <v>0</v>
      </c>
      <c r="T343" s="44">
        <f t="shared" si="181"/>
        <v>0</v>
      </c>
      <c r="U343" s="41">
        <f t="shared" si="167"/>
        <v>0</v>
      </c>
      <c r="V343" s="44">
        <f t="shared" si="182"/>
        <v>0</v>
      </c>
      <c r="W343" s="44">
        <f t="shared" si="195"/>
        <v>0</v>
      </c>
      <c r="X343" s="45">
        <f t="shared" si="197"/>
        <v>585398.33704706072</v>
      </c>
      <c r="Y343" s="44">
        <f t="shared" si="165"/>
        <v>24962.087144851586</v>
      </c>
      <c r="Z343" s="44">
        <f t="shared" si="183"/>
        <v>1707.4118163872606</v>
      </c>
      <c r="AA343" s="46">
        <f t="shared" si="184"/>
        <v>26669.498961238845</v>
      </c>
      <c r="AC343" s="55">
        <f t="shared" si="185"/>
        <v>24962.087144851586</v>
      </c>
      <c r="AD343" s="56">
        <f t="shared" si="186"/>
        <v>24962.087144851586</v>
      </c>
      <c r="AE343" s="57" t="str">
        <f t="shared" si="187"/>
        <v>yes</v>
      </c>
      <c r="AF343" s="55">
        <f t="shared" si="188"/>
        <v>1707.411816387126</v>
      </c>
      <c r="AG343" s="56">
        <f t="shared" si="189"/>
        <v>1707.4118163872606</v>
      </c>
      <c r="AH343" s="57" t="str">
        <f t="shared" si="190"/>
        <v>yes</v>
      </c>
      <c r="AL343" s="15"/>
      <c r="AQ343" s="15"/>
    </row>
    <row r="344" spans="1:43" s="47" customFormat="1" ht="12" x14ac:dyDescent="0.25">
      <c r="A344" s="51">
        <f t="shared" si="191"/>
        <v>330</v>
      </c>
      <c r="B344" s="44">
        <f t="shared" si="192"/>
        <v>560436.24990216305</v>
      </c>
      <c r="C344" s="44">
        <f t="shared" si="168"/>
        <v>24455.441668705862</v>
      </c>
      <c r="D344" s="44">
        <f t="shared" si="169"/>
        <v>1961.5268746575709</v>
      </c>
      <c r="E344" s="52">
        <f t="shared" si="166"/>
        <v>0.15</v>
      </c>
      <c r="F344" s="52">
        <f t="shared" si="170"/>
        <v>1.3451947011868914E-2</v>
      </c>
      <c r="G344" s="44">
        <f t="shared" si="193"/>
        <v>19108.672297785743</v>
      </c>
      <c r="H344" s="44">
        <f t="shared" si="171"/>
        <v>17147.145423128171</v>
      </c>
      <c r="I344" s="44">
        <f t="shared" si="172"/>
        <v>543289.1044790349</v>
      </c>
      <c r="J344" s="44">
        <f t="shared" si="173"/>
        <v>7308.2962455776915</v>
      </c>
      <c r="K344" s="44">
        <f t="shared" si="174"/>
        <v>326.92114577626177</v>
      </c>
      <c r="L344" s="44">
        <f t="shared" si="175"/>
        <v>26090.047397587172</v>
      </c>
      <c r="M344" s="44">
        <f t="shared" si="176"/>
        <v>535980.80823345715</v>
      </c>
      <c r="N344" s="53">
        <f t="shared" si="194"/>
        <v>0</v>
      </c>
      <c r="O344" s="41">
        <f t="shared" si="177"/>
        <v>0</v>
      </c>
      <c r="P344" s="41">
        <f t="shared" si="178"/>
        <v>0</v>
      </c>
      <c r="Q344" s="41">
        <f t="shared" si="179"/>
        <v>0</v>
      </c>
      <c r="R344" s="54">
        <f t="shared" si="180"/>
        <v>0</v>
      </c>
      <c r="S344" s="45">
        <f t="shared" si="196"/>
        <v>0</v>
      </c>
      <c r="T344" s="44">
        <f t="shared" si="181"/>
        <v>0</v>
      </c>
      <c r="U344" s="41">
        <f t="shared" si="167"/>
        <v>0</v>
      </c>
      <c r="V344" s="44">
        <f t="shared" si="182"/>
        <v>0</v>
      </c>
      <c r="W344" s="44">
        <f t="shared" si="195"/>
        <v>0</v>
      </c>
      <c r="X344" s="45">
        <f t="shared" si="197"/>
        <v>560436.24990220915</v>
      </c>
      <c r="Y344" s="44">
        <f t="shared" si="165"/>
        <v>24455.441668705862</v>
      </c>
      <c r="Z344" s="44">
        <f t="shared" si="183"/>
        <v>1634.6057288814436</v>
      </c>
      <c r="AA344" s="46">
        <f t="shared" si="184"/>
        <v>26090.047397587306</v>
      </c>
      <c r="AC344" s="55">
        <f t="shared" si="185"/>
        <v>24455.441668705862</v>
      </c>
      <c r="AD344" s="56">
        <f t="shared" si="186"/>
        <v>24455.441668705862</v>
      </c>
      <c r="AE344" s="57" t="str">
        <f t="shared" si="187"/>
        <v>yes</v>
      </c>
      <c r="AF344" s="55">
        <f t="shared" si="188"/>
        <v>1634.6057288813092</v>
      </c>
      <c r="AG344" s="56">
        <f t="shared" si="189"/>
        <v>1634.6057288814436</v>
      </c>
      <c r="AH344" s="57" t="str">
        <f t="shared" si="190"/>
        <v>yes</v>
      </c>
      <c r="AL344" s="15"/>
      <c r="AQ344" s="15"/>
    </row>
    <row r="345" spans="1:43" s="47" customFormat="1" ht="12" x14ac:dyDescent="0.25">
      <c r="A345" s="51">
        <f t="shared" si="191"/>
        <v>331</v>
      </c>
      <c r="B345" s="44">
        <f t="shared" si="192"/>
        <v>535980.80823345715</v>
      </c>
      <c r="C345" s="44">
        <f t="shared" si="168"/>
        <v>23957.319962753114</v>
      </c>
      <c r="D345" s="44">
        <f t="shared" si="169"/>
        <v>1875.9328288171</v>
      </c>
      <c r="E345" s="52">
        <f t="shared" si="166"/>
        <v>0.15</v>
      </c>
      <c r="F345" s="52">
        <f t="shared" si="170"/>
        <v>1.3451947011868914E-2</v>
      </c>
      <c r="G345" s="44">
        <f t="shared" si="193"/>
        <v>18851.623450568761</v>
      </c>
      <c r="H345" s="44">
        <f t="shared" si="171"/>
        <v>16975.690621751659</v>
      </c>
      <c r="I345" s="44">
        <f t="shared" si="172"/>
        <v>519005.1176117055</v>
      </c>
      <c r="J345" s="44">
        <f t="shared" si="173"/>
        <v>6981.6293410014559</v>
      </c>
      <c r="K345" s="44">
        <f t="shared" si="174"/>
        <v>312.65547146951667</v>
      </c>
      <c r="L345" s="44">
        <f t="shared" si="175"/>
        <v>25520.5973201007</v>
      </c>
      <c r="M345" s="44">
        <f t="shared" si="176"/>
        <v>512023.48827070405</v>
      </c>
      <c r="N345" s="53">
        <f t="shared" si="194"/>
        <v>0</v>
      </c>
      <c r="O345" s="41">
        <f t="shared" si="177"/>
        <v>0</v>
      </c>
      <c r="P345" s="41">
        <f t="shared" si="178"/>
        <v>0</v>
      </c>
      <c r="Q345" s="41">
        <f t="shared" si="179"/>
        <v>0</v>
      </c>
      <c r="R345" s="54">
        <f t="shared" si="180"/>
        <v>0</v>
      </c>
      <c r="S345" s="45">
        <f t="shared" si="196"/>
        <v>0</v>
      </c>
      <c r="T345" s="44">
        <f t="shared" si="181"/>
        <v>0</v>
      </c>
      <c r="U345" s="41">
        <f t="shared" si="167"/>
        <v>0</v>
      </c>
      <c r="V345" s="44">
        <f t="shared" si="182"/>
        <v>0</v>
      </c>
      <c r="W345" s="44">
        <f t="shared" si="195"/>
        <v>0</v>
      </c>
      <c r="X345" s="45">
        <f t="shared" si="197"/>
        <v>535980.80823350325</v>
      </c>
      <c r="Y345" s="44">
        <f t="shared" si="165"/>
        <v>23957.319962753114</v>
      </c>
      <c r="Z345" s="44">
        <f t="shared" si="183"/>
        <v>1563.277357347718</v>
      </c>
      <c r="AA345" s="46">
        <f t="shared" si="184"/>
        <v>25520.597320100831</v>
      </c>
      <c r="AC345" s="55">
        <f t="shared" si="185"/>
        <v>23957.319962753114</v>
      </c>
      <c r="AD345" s="56">
        <f t="shared" si="186"/>
        <v>23957.319962753114</v>
      </c>
      <c r="AE345" s="57" t="str">
        <f t="shared" si="187"/>
        <v>yes</v>
      </c>
      <c r="AF345" s="55">
        <f t="shared" si="188"/>
        <v>1563.2773573475833</v>
      </c>
      <c r="AG345" s="56">
        <f t="shared" si="189"/>
        <v>1563.277357347718</v>
      </c>
      <c r="AH345" s="57" t="str">
        <f t="shared" si="190"/>
        <v>yes</v>
      </c>
      <c r="AL345" s="15"/>
      <c r="AQ345" s="15"/>
    </row>
    <row r="346" spans="1:43" s="47" customFormat="1" ht="12" x14ac:dyDescent="0.25">
      <c r="A346" s="51">
        <f t="shared" si="191"/>
        <v>332</v>
      </c>
      <c r="B346" s="44">
        <f t="shared" si="192"/>
        <v>512023.48827070405</v>
      </c>
      <c r="C346" s="44">
        <f t="shared" si="168"/>
        <v>23467.590283326583</v>
      </c>
      <c r="D346" s="44">
        <f t="shared" si="169"/>
        <v>1792.0822089474643</v>
      </c>
      <c r="E346" s="52">
        <f t="shared" si="166"/>
        <v>0.15</v>
      </c>
      <c r="F346" s="52">
        <f t="shared" si="170"/>
        <v>1.3451947011868914E-2</v>
      </c>
      <c r="G346" s="44">
        <f t="shared" si="193"/>
        <v>18598.032410824002</v>
      </c>
      <c r="H346" s="44">
        <f t="shared" si="171"/>
        <v>16805.950201876538</v>
      </c>
      <c r="I346" s="44">
        <f t="shared" si="172"/>
        <v>495217.53806882753</v>
      </c>
      <c r="J346" s="44">
        <f t="shared" si="173"/>
        <v>6661.6400814500448</v>
      </c>
      <c r="K346" s="44">
        <f t="shared" si="174"/>
        <v>298.68036815791072</v>
      </c>
      <c r="L346" s="44">
        <f t="shared" si="175"/>
        <v>24960.992124116136</v>
      </c>
      <c r="M346" s="44">
        <f t="shared" si="176"/>
        <v>488555.89798737748</v>
      </c>
      <c r="N346" s="53">
        <f t="shared" si="194"/>
        <v>0</v>
      </c>
      <c r="O346" s="41">
        <f t="shared" si="177"/>
        <v>0</v>
      </c>
      <c r="P346" s="41">
        <f t="shared" si="178"/>
        <v>0</v>
      </c>
      <c r="Q346" s="41">
        <f t="shared" si="179"/>
        <v>0</v>
      </c>
      <c r="R346" s="54">
        <f t="shared" si="180"/>
        <v>0</v>
      </c>
      <c r="S346" s="45">
        <f t="shared" si="196"/>
        <v>0</v>
      </c>
      <c r="T346" s="44">
        <f t="shared" si="181"/>
        <v>0</v>
      </c>
      <c r="U346" s="41">
        <f t="shared" si="167"/>
        <v>0</v>
      </c>
      <c r="V346" s="44">
        <f t="shared" si="182"/>
        <v>0</v>
      </c>
      <c r="W346" s="44">
        <f t="shared" si="195"/>
        <v>0</v>
      </c>
      <c r="X346" s="45">
        <f t="shared" si="197"/>
        <v>512023.48827075015</v>
      </c>
      <c r="Y346" s="44">
        <f t="shared" si="165"/>
        <v>23467.590283326583</v>
      </c>
      <c r="Z346" s="44">
        <f t="shared" si="183"/>
        <v>1493.4018407896881</v>
      </c>
      <c r="AA346" s="46">
        <f t="shared" si="184"/>
        <v>24960.99212411627</v>
      </c>
      <c r="AC346" s="55">
        <f t="shared" si="185"/>
        <v>23467.590283326583</v>
      </c>
      <c r="AD346" s="56">
        <f t="shared" si="186"/>
        <v>23467.590283326583</v>
      </c>
      <c r="AE346" s="57" t="str">
        <f t="shared" si="187"/>
        <v>yes</v>
      </c>
      <c r="AF346" s="55">
        <f t="shared" si="188"/>
        <v>1493.4018407895537</v>
      </c>
      <c r="AG346" s="56">
        <f t="shared" si="189"/>
        <v>1493.4018407896881</v>
      </c>
      <c r="AH346" s="57" t="str">
        <f t="shared" si="190"/>
        <v>yes</v>
      </c>
      <c r="AL346" s="15"/>
      <c r="AQ346" s="15"/>
    </row>
    <row r="347" spans="1:43" s="47" customFormat="1" ht="12" x14ac:dyDescent="0.25">
      <c r="A347" s="51">
        <f t="shared" si="191"/>
        <v>333</v>
      </c>
      <c r="B347" s="44">
        <f t="shared" si="192"/>
        <v>488555.89798737748</v>
      </c>
      <c r="C347" s="44">
        <f t="shared" si="168"/>
        <v>22986.122829775355</v>
      </c>
      <c r="D347" s="44">
        <f t="shared" si="169"/>
        <v>1709.9456429558213</v>
      </c>
      <c r="E347" s="52">
        <f t="shared" si="166"/>
        <v>0.15</v>
      </c>
      <c r="F347" s="52">
        <f t="shared" si="170"/>
        <v>1.3451947011868914E-2</v>
      </c>
      <c r="G347" s="44">
        <f t="shared" si="193"/>
        <v>18347.852664308582</v>
      </c>
      <c r="H347" s="44">
        <f t="shared" si="171"/>
        <v>16637.907021352759</v>
      </c>
      <c r="I347" s="44">
        <f t="shared" si="172"/>
        <v>471917.99096602469</v>
      </c>
      <c r="J347" s="44">
        <f t="shared" si="173"/>
        <v>6348.2158084225975</v>
      </c>
      <c r="K347" s="44">
        <f t="shared" si="174"/>
        <v>284.99094049263687</v>
      </c>
      <c r="L347" s="44">
        <f t="shared" si="175"/>
        <v>24411.077532238538</v>
      </c>
      <c r="M347" s="44">
        <f t="shared" si="176"/>
        <v>465569.7751576021</v>
      </c>
      <c r="N347" s="53">
        <f t="shared" si="194"/>
        <v>0</v>
      </c>
      <c r="O347" s="41">
        <f t="shared" si="177"/>
        <v>0</v>
      </c>
      <c r="P347" s="41">
        <f t="shared" si="178"/>
        <v>0</v>
      </c>
      <c r="Q347" s="41">
        <f t="shared" si="179"/>
        <v>0</v>
      </c>
      <c r="R347" s="54">
        <f t="shared" si="180"/>
        <v>0</v>
      </c>
      <c r="S347" s="45">
        <f t="shared" si="196"/>
        <v>0</v>
      </c>
      <c r="T347" s="44">
        <f t="shared" si="181"/>
        <v>0</v>
      </c>
      <c r="U347" s="41">
        <f t="shared" si="167"/>
        <v>0</v>
      </c>
      <c r="V347" s="44">
        <f t="shared" si="182"/>
        <v>0</v>
      </c>
      <c r="W347" s="44">
        <f t="shared" si="195"/>
        <v>0</v>
      </c>
      <c r="X347" s="45">
        <f t="shared" si="197"/>
        <v>488555.89798742358</v>
      </c>
      <c r="Y347" s="44">
        <f t="shared" si="165"/>
        <v>22986.122829775355</v>
      </c>
      <c r="Z347" s="44">
        <f t="shared" si="183"/>
        <v>1424.9547024633191</v>
      </c>
      <c r="AA347" s="46">
        <f t="shared" si="184"/>
        <v>24411.077532238673</v>
      </c>
      <c r="AC347" s="55">
        <f t="shared" si="185"/>
        <v>22986.122829775355</v>
      </c>
      <c r="AD347" s="56">
        <f t="shared" si="186"/>
        <v>22986.122829775355</v>
      </c>
      <c r="AE347" s="57" t="str">
        <f t="shared" si="187"/>
        <v>yes</v>
      </c>
      <c r="AF347" s="55">
        <f t="shared" si="188"/>
        <v>1424.9547024631845</v>
      </c>
      <c r="AG347" s="56">
        <f t="shared" si="189"/>
        <v>1424.9547024633191</v>
      </c>
      <c r="AH347" s="57" t="str">
        <f t="shared" si="190"/>
        <v>yes</v>
      </c>
      <c r="AL347" s="15"/>
      <c r="AQ347" s="15"/>
    </row>
    <row r="348" spans="1:43" s="47" customFormat="1" ht="12" x14ac:dyDescent="0.25">
      <c r="A348" s="51">
        <f t="shared" si="191"/>
        <v>334</v>
      </c>
      <c r="B348" s="44">
        <f t="shared" si="192"/>
        <v>465569.7751576021</v>
      </c>
      <c r="C348" s="44">
        <f t="shared" si="168"/>
        <v>22512.789716619121</v>
      </c>
      <c r="D348" s="44">
        <f t="shared" si="169"/>
        <v>1629.4942130516074</v>
      </c>
      <c r="E348" s="52">
        <f t="shared" si="166"/>
        <v>0.15</v>
      </c>
      <c r="F348" s="52">
        <f t="shared" si="170"/>
        <v>1.3451947011868914E-2</v>
      </c>
      <c r="G348" s="44">
        <f t="shared" si="193"/>
        <v>18101.038322486722</v>
      </c>
      <c r="H348" s="44">
        <f t="shared" si="171"/>
        <v>16471.544109435115</v>
      </c>
      <c r="I348" s="44">
        <f t="shared" si="172"/>
        <v>449098.23104816698</v>
      </c>
      <c r="J348" s="44">
        <f t="shared" si="173"/>
        <v>6041.2456071840052</v>
      </c>
      <c r="K348" s="44">
        <f t="shared" si="174"/>
        <v>271.58236884193457</v>
      </c>
      <c r="L348" s="44">
        <f t="shared" si="175"/>
        <v>23870.701560828795</v>
      </c>
      <c r="M348" s="44">
        <f t="shared" si="176"/>
        <v>443056.98544098297</v>
      </c>
      <c r="N348" s="53">
        <f t="shared" si="194"/>
        <v>0</v>
      </c>
      <c r="O348" s="41">
        <f t="shared" si="177"/>
        <v>0</v>
      </c>
      <c r="P348" s="41">
        <f t="shared" si="178"/>
        <v>0</v>
      </c>
      <c r="Q348" s="41">
        <f t="shared" si="179"/>
        <v>0</v>
      </c>
      <c r="R348" s="54">
        <f t="shared" si="180"/>
        <v>0</v>
      </c>
      <c r="S348" s="45">
        <f t="shared" si="196"/>
        <v>0</v>
      </c>
      <c r="T348" s="44">
        <f t="shared" si="181"/>
        <v>0</v>
      </c>
      <c r="U348" s="41">
        <f t="shared" si="167"/>
        <v>0</v>
      </c>
      <c r="V348" s="44">
        <f t="shared" si="182"/>
        <v>0</v>
      </c>
      <c r="W348" s="44">
        <f t="shared" si="195"/>
        <v>0</v>
      </c>
      <c r="X348" s="45">
        <f t="shared" si="197"/>
        <v>465569.77515764826</v>
      </c>
      <c r="Y348" s="44">
        <f t="shared" si="165"/>
        <v>22512.789716619121</v>
      </c>
      <c r="Z348" s="44">
        <f t="shared" si="183"/>
        <v>1357.9118442098077</v>
      </c>
      <c r="AA348" s="46">
        <f t="shared" si="184"/>
        <v>23870.701560828929</v>
      </c>
      <c r="AC348" s="55">
        <f t="shared" si="185"/>
        <v>22512.789716619121</v>
      </c>
      <c r="AD348" s="56">
        <f t="shared" si="186"/>
        <v>22512.789716619121</v>
      </c>
      <c r="AE348" s="57" t="str">
        <f t="shared" si="187"/>
        <v>yes</v>
      </c>
      <c r="AF348" s="55">
        <f t="shared" si="188"/>
        <v>1357.9118442096728</v>
      </c>
      <c r="AG348" s="56">
        <f t="shared" si="189"/>
        <v>1357.9118442098077</v>
      </c>
      <c r="AH348" s="57" t="str">
        <f t="shared" si="190"/>
        <v>yes</v>
      </c>
      <c r="AL348" s="15"/>
      <c r="AQ348" s="15"/>
    </row>
    <row r="349" spans="1:43" s="47" customFormat="1" ht="12" x14ac:dyDescent="0.25">
      <c r="A349" s="51">
        <f t="shared" si="191"/>
        <v>335</v>
      </c>
      <c r="B349" s="44">
        <f t="shared" si="192"/>
        <v>443056.98544098297</v>
      </c>
      <c r="C349" s="44">
        <f t="shared" si="168"/>
        <v>22047.464946094573</v>
      </c>
      <c r="D349" s="44">
        <f t="shared" si="169"/>
        <v>1550.6994490434406</v>
      </c>
      <c r="E349" s="52">
        <f t="shared" si="166"/>
        <v>0.15</v>
      </c>
      <c r="F349" s="52">
        <f t="shared" si="170"/>
        <v>1.3451947011868914E-2</v>
      </c>
      <c r="G349" s="44">
        <f t="shared" si="193"/>
        <v>17857.544114112825</v>
      </c>
      <c r="H349" s="44">
        <f t="shared" si="171"/>
        <v>16306.844665069384</v>
      </c>
      <c r="I349" s="44">
        <f t="shared" si="172"/>
        <v>426750.14077591361</v>
      </c>
      <c r="J349" s="44">
        <f t="shared" si="173"/>
        <v>5740.6202810251898</v>
      </c>
      <c r="K349" s="44">
        <f t="shared" si="174"/>
        <v>258.44990817390675</v>
      </c>
      <c r="L349" s="44">
        <f t="shared" si="175"/>
        <v>23339.714486964109</v>
      </c>
      <c r="M349" s="44">
        <f t="shared" si="176"/>
        <v>421009.52049488842</v>
      </c>
      <c r="N349" s="53">
        <f t="shared" si="194"/>
        <v>0</v>
      </c>
      <c r="O349" s="41">
        <f t="shared" si="177"/>
        <v>0</v>
      </c>
      <c r="P349" s="41">
        <f t="shared" si="178"/>
        <v>0</v>
      </c>
      <c r="Q349" s="41">
        <f t="shared" si="179"/>
        <v>0</v>
      </c>
      <c r="R349" s="54">
        <f t="shared" si="180"/>
        <v>0</v>
      </c>
      <c r="S349" s="45">
        <f t="shared" si="196"/>
        <v>0</v>
      </c>
      <c r="T349" s="44">
        <f t="shared" si="181"/>
        <v>0</v>
      </c>
      <c r="U349" s="41">
        <f t="shared" si="167"/>
        <v>0</v>
      </c>
      <c r="V349" s="44">
        <f t="shared" si="182"/>
        <v>0</v>
      </c>
      <c r="W349" s="44">
        <f t="shared" si="195"/>
        <v>0</v>
      </c>
      <c r="X349" s="45">
        <f t="shared" si="197"/>
        <v>443056.98544102913</v>
      </c>
      <c r="Y349" s="44">
        <f t="shared" si="165"/>
        <v>22047.464946094573</v>
      </c>
      <c r="Z349" s="44">
        <f t="shared" si="183"/>
        <v>1292.2495408696684</v>
      </c>
      <c r="AA349" s="46">
        <f t="shared" si="184"/>
        <v>23339.71448696424</v>
      </c>
      <c r="AC349" s="55">
        <f t="shared" si="185"/>
        <v>22047.464946094573</v>
      </c>
      <c r="AD349" s="56">
        <f t="shared" si="186"/>
        <v>22047.464946094573</v>
      </c>
      <c r="AE349" s="57" t="str">
        <f t="shared" si="187"/>
        <v>yes</v>
      </c>
      <c r="AF349" s="55">
        <f t="shared" si="188"/>
        <v>1292.2495408695338</v>
      </c>
      <c r="AG349" s="56">
        <f t="shared" si="189"/>
        <v>1292.2495408696684</v>
      </c>
      <c r="AH349" s="57" t="str">
        <f t="shared" si="190"/>
        <v>yes</v>
      </c>
      <c r="AL349" s="15"/>
      <c r="AQ349" s="15"/>
    </row>
    <row r="350" spans="1:43" s="47" customFormat="1" ht="12" x14ac:dyDescent="0.25">
      <c r="A350" s="51">
        <f t="shared" si="191"/>
        <v>336</v>
      </c>
      <c r="B350" s="44">
        <f t="shared" si="192"/>
        <v>421009.52049488842</v>
      </c>
      <c r="C350" s="44">
        <f t="shared" si="168"/>
        <v>21590.024381088017</v>
      </c>
      <c r="D350" s="44">
        <f t="shared" si="169"/>
        <v>1473.5333217321095</v>
      </c>
      <c r="E350" s="52">
        <f t="shared" si="166"/>
        <v>0.15</v>
      </c>
      <c r="F350" s="52">
        <f t="shared" si="170"/>
        <v>1.3451947011868914E-2</v>
      </c>
      <c r="G350" s="44">
        <f t="shared" si="193"/>
        <v>17617.325376927667</v>
      </c>
      <c r="H350" s="44">
        <f t="shared" si="171"/>
        <v>16143.792055195558</v>
      </c>
      <c r="I350" s="44">
        <f t="shared" si="172"/>
        <v>404865.72843969287</v>
      </c>
      <c r="J350" s="44">
        <f t="shared" si="173"/>
        <v>5446.232325892458</v>
      </c>
      <c r="K350" s="44">
        <f t="shared" si="174"/>
        <v>245.58888695535157</v>
      </c>
      <c r="L350" s="44">
        <f t="shared" si="175"/>
        <v>22817.968815864773</v>
      </c>
      <c r="M350" s="44">
        <f t="shared" si="176"/>
        <v>399419.49611380044</v>
      </c>
      <c r="N350" s="53">
        <f t="shared" si="194"/>
        <v>0</v>
      </c>
      <c r="O350" s="41">
        <f t="shared" si="177"/>
        <v>0</v>
      </c>
      <c r="P350" s="41">
        <f t="shared" si="178"/>
        <v>0</v>
      </c>
      <c r="Q350" s="41">
        <f t="shared" si="179"/>
        <v>0</v>
      </c>
      <c r="R350" s="54">
        <f t="shared" si="180"/>
        <v>0</v>
      </c>
      <c r="S350" s="45">
        <f t="shared" si="196"/>
        <v>0</v>
      </c>
      <c r="T350" s="44">
        <f t="shared" si="181"/>
        <v>0</v>
      </c>
      <c r="U350" s="41">
        <f t="shared" si="167"/>
        <v>0</v>
      </c>
      <c r="V350" s="44">
        <f t="shared" si="182"/>
        <v>0</v>
      </c>
      <c r="W350" s="44">
        <f t="shared" si="195"/>
        <v>0</v>
      </c>
      <c r="X350" s="45">
        <f t="shared" si="197"/>
        <v>421009.52049493458</v>
      </c>
      <c r="Y350" s="44">
        <f t="shared" si="165"/>
        <v>21590.024381088017</v>
      </c>
      <c r="Z350" s="44">
        <f t="shared" si="183"/>
        <v>1227.9444347768926</v>
      </c>
      <c r="AA350" s="46">
        <f t="shared" si="184"/>
        <v>22817.968815864908</v>
      </c>
      <c r="AC350" s="55">
        <f t="shared" si="185"/>
        <v>21590.024381088017</v>
      </c>
      <c r="AD350" s="56">
        <f t="shared" si="186"/>
        <v>21590.024381088017</v>
      </c>
      <c r="AE350" s="57" t="str">
        <f t="shared" si="187"/>
        <v>yes</v>
      </c>
      <c r="AF350" s="55">
        <f t="shared" si="188"/>
        <v>1227.9444347767578</v>
      </c>
      <c r="AG350" s="56">
        <f t="shared" si="189"/>
        <v>1227.9444347768926</v>
      </c>
      <c r="AH350" s="57" t="str">
        <f t="shared" si="190"/>
        <v>yes</v>
      </c>
      <c r="AL350" s="15"/>
      <c r="AQ350" s="15"/>
    </row>
    <row r="351" spans="1:43" s="47" customFormat="1" ht="12" x14ac:dyDescent="0.25">
      <c r="A351" s="51">
        <f t="shared" si="191"/>
        <v>337</v>
      </c>
      <c r="B351" s="44">
        <f t="shared" si="192"/>
        <v>399419.49611380044</v>
      </c>
      <c r="C351" s="44">
        <f t="shared" si="168"/>
        <v>21140.345718448822</v>
      </c>
      <c r="D351" s="44">
        <f t="shared" si="169"/>
        <v>1397.9682363983018</v>
      </c>
      <c r="E351" s="52">
        <f t="shared" si="166"/>
        <v>0.15</v>
      </c>
      <c r="F351" s="52">
        <f t="shared" si="170"/>
        <v>1.3451947011868914E-2</v>
      </c>
      <c r="G351" s="44">
        <f t="shared" si="193"/>
        <v>17380.338049466383</v>
      </c>
      <c r="H351" s="44">
        <f t="shared" si="171"/>
        <v>15982.369813068082</v>
      </c>
      <c r="I351" s="44">
        <f t="shared" si="172"/>
        <v>383437.12630073237</v>
      </c>
      <c r="J351" s="44">
        <f t="shared" si="173"/>
        <v>5157.9759053807402</v>
      </c>
      <c r="K351" s="44">
        <f t="shared" si="174"/>
        <v>232.9947060663836</v>
      </c>
      <c r="L351" s="44">
        <f t="shared" si="175"/>
        <v>22305.319248780739</v>
      </c>
      <c r="M351" s="44">
        <f t="shared" si="176"/>
        <v>378279.15039535164</v>
      </c>
      <c r="N351" s="53">
        <f t="shared" si="194"/>
        <v>0</v>
      </c>
      <c r="O351" s="41">
        <f t="shared" si="177"/>
        <v>0</v>
      </c>
      <c r="P351" s="41">
        <f t="shared" si="178"/>
        <v>0</v>
      </c>
      <c r="Q351" s="41">
        <f t="shared" si="179"/>
        <v>0</v>
      </c>
      <c r="R351" s="54">
        <f t="shared" si="180"/>
        <v>0</v>
      </c>
      <c r="S351" s="45">
        <f t="shared" si="196"/>
        <v>0</v>
      </c>
      <c r="T351" s="44">
        <f t="shared" si="181"/>
        <v>0</v>
      </c>
      <c r="U351" s="41">
        <f t="shared" si="167"/>
        <v>0</v>
      </c>
      <c r="V351" s="44">
        <f t="shared" si="182"/>
        <v>0</v>
      </c>
      <c r="W351" s="44">
        <f t="shared" si="195"/>
        <v>0</v>
      </c>
      <c r="X351" s="45">
        <f t="shared" si="197"/>
        <v>399419.49611384654</v>
      </c>
      <c r="Y351" s="44">
        <f t="shared" si="165"/>
        <v>21140.345718448822</v>
      </c>
      <c r="Z351" s="44">
        <f t="shared" si="183"/>
        <v>1164.9735303320524</v>
      </c>
      <c r="AA351" s="46">
        <f t="shared" si="184"/>
        <v>22305.319248780874</v>
      </c>
      <c r="AC351" s="55">
        <f t="shared" si="185"/>
        <v>21140.345718448822</v>
      </c>
      <c r="AD351" s="56">
        <f t="shared" si="186"/>
        <v>21140.345718448822</v>
      </c>
      <c r="AE351" s="57" t="str">
        <f t="shared" si="187"/>
        <v>yes</v>
      </c>
      <c r="AF351" s="55">
        <f t="shared" si="188"/>
        <v>1164.9735303319183</v>
      </c>
      <c r="AG351" s="56">
        <f t="shared" si="189"/>
        <v>1164.9735303320524</v>
      </c>
      <c r="AH351" s="57" t="str">
        <f t="shared" si="190"/>
        <v>yes</v>
      </c>
      <c r="AL351" s="15"/>
      <c r="AQ351" s="15"/>
    </row>
    <row r="352" spans="1:43" s="47" customFormat="1" ht="12" x14ac:dyDescent="0.25">
      <c r="A352" s="51">
        <f t="shared" si="191"/>
        <v>338</v>
      </c>
      <c r="B352" s="44">
        <f t="shared" si="192"/>
        <v>378279.15039535164</v>
      </c>
      <c r="C352" s="44">
        <f t="shared" si="168"/>
        <v>20698.308462678448</v>
      </c>
      <c r="D352" s="44">
        <f t="shared" si="169"/>
        <v>1323.9770263837308</v>
      </c>
      <c r="E352" s="52">
        <f t="shared" si="166"/>
        <v>0.15</v>
      </c>
      <c r="F352" s="52">
        <f t="shared" si="170"/>
        <v>1.3451947011868914E-2</v>
      </c>
      <c r="G352" s="44">
        <f t="shared" si="193"/>
        <v>17146.538662976593</v>
      </c>
      <c r="H352" s="44">
        <f t="shared" si="171"/>
        <v>15822.561636592862</v>
      </c>
      <c r="I352" s="44">
        <f t="shared" si="172"/>
        <v>362456.58875875879</v>
      </c>
      <c r="J352" s="44">
        <f t="shared" si="173"/>
        <v>4875.7468260855849</v>
      </c>
      <c r="K352" s="44">
        <f t="shared" si="174"/>
        <v>220.66283773062182</v>
      </c>
      <c r="L352" s="44">
        <f t="shared" si="175"/>
        <v>21801.622651331556</v>
      </c>
      <c r="M352" s="44">
        <f t="shared" si="176"/>
        <v>357580.84193267318</v>
      </c>
      <c r="N352" s="53">
        <f t="shared" si="194"/>
        <v>0</v>
      </c>
      <c r="O352" s="41">
        <f t="shared" si="177"/>
        <v>0</v>
      </c>
      <c r="P352" s="41">
        <f t="shared" si="178"/>
        <v>0</v>
      </c>
      <c r="Q352" s="41">
        <f t="shared" si="179"/>
        <v>0</v>
      </c>
      <c r="R352" s="54">
        <f t="shared" si="180"/>
        <v>0</v>
      </c>
      <c r="S352" s="45">
        <f t="shared" si="196"/>
        <v>0</v>
      </c>
      <c r="T352" s="44">
        <f t="shared" si="181"/>
        <v>0</v>
      </c>
      <c r="U352" s="41">
        <f t="shared" si="167"/>
        <v>0</v>
      </c>
      <c r="V352" s="44">
        <f t="shared" si="182"/>
        <v>0</v>
      </c>
      <c r="W352" s="44">
        <f t="shared" si="195"/>
        <v>0</v>
      </c>
      <c r="X352" s="45">
        <f t="shared" si="197"/>
        <v>378279.15039539774</v>
      </c>
      <c r="Y352" s="44">
        <f t="shared" si="165"/>
        <v>20698.308462678448</v>
      </c>
      <c r="Z352" s="44">
        <f t="shared" si="183"/>
        <v>1103.3141886532435</v>
      </c>
      <c r="AA352" s="46">
        <f t="shared" si="184"/>
        <v>21801.622651331691</v>
      </c>
      <c r="AC352" s="55">
        <f t="shared" si="185"/>
        <v>20698.308462678448</v>
      </c>
      <c r="AD352" s="56">
        <f t="shared" si="186"/>
        <v>20698.308462678448</v>
      </c>
      <c r="AE352" s="57" t="str">
        <f t="shared" si="187"/>
        <v>yes</v>
      </c>
      <c r="AF352" s="55">
        <f t="shared" si="188"/>
        <v>1103.3141886531091</v>
      </c>
      <c r="AG352" s="56">
        <f t="shared" si="189"/>
        <v>1103.3141886532435</v>
      </c>
      <c r="AH352" s="57" t="str">
        <f t="shared" si="190"/>
        <v>yes</v>
      </c>
      <c r="AL352" s="15"/>
      <c r="AQ352" s="15"/>
    </row>
    <row r="353" spans="1:43" s="47" customFormat="1" ht="12" x14ac:dyDescent="0.25">
      <c r="A353" s="51">
        <f t="shared" si="191"/>
        <v>339</v>
      </c>
      <c r="B353" s="44">
        <f t="shared" si="192"/>
        <v>357580.84193267318</v>
      </c>
      <c r="C353" s="44">
        <f t="shared" si="168"/>
        <v>20263.793899989781</v>
      </c>
      <c r="D353" s="44">
        <f t="shared" si="169"/>
        <v>1251.5329467643562</v>
      </c>
      <c r="E353" s="52">
        <f t="shared" si="166"/>
        <v>0.15</v>
      </c>
      <c r="F353" s="52">
        <f t="shared" si="170"/>
        <v>1.3451947011868914E-2</v>
      </c>
      <c r="G353" s="44">
        <f t="shared" si="193"/>
        <v>16915.884333445272</v>
      </c>
      <c r="H353" s="44">
        <f t="shared" si="171"/>
        <v>15664.351386680915</v>
      </c>
      <c r="I353" s="44">
        <f t="shared" si="172"/>
        <v>341916.49054599227</v>
      </c>
      <c r="J353" s="44">
        <f t="shared" si="173"/>
        <v>4599.4425133088671</v>
      </c>
      <c r="K353" s="44">
        <f t="shared" si="174"/>
        <v>208.58882446072604</v>
      </c>
      <c r="L353" s="44">
        <f t="shared" si="175"/>
        <v>21306.738022293412</v>
      </c>
      <c r="M353" s="44">
        <f t="shared" si="176"/>
        <v>337317.04803268338</v>
      </c>
      <c r="N353" s="53">
        <f t="shared" si="194"/>
        <v>0</v>
      </c>
      <c r="O353" s="41">
        <f t="shared" si="177"/>
        <v>0</v>
      </c>
      <c r="P353" s="41">
        <f t="shared" si="178"/>
        <v>0</v>
      </c>
      <c r="Q353" s="41">
        <f t="shared" si="179"/>
        <v>0</v>
      </c>
      <c r="R353" s="54">
        <f t="shared" si="180"/>
        <v>0</v>
      </c>
      <c r="S353" s="45">
        <f t="shared" si="196"/>
        <v>0</v>
      </c>
      <c r="T353" s="44">
        <f t="shared" si="181"/>
        <v>0</v>
      </c>
      <c r="U353" s="41">
        <f t="shared" si="167"/>
        <v>0</v>
      </c>
      <c r="V353" s="44">
        <f t="shared" si="182"/>
        <v>0</v>
      </c>
      <c r="W353" s="44">
        <f t="shared" si="195"/>
        <v>0</v>
      </c>
      <c r="X353" s="45">
        <f t="shared" si="197"/>
        <v>357580.84193271928</v>
      </c>
      <c r="Y353" s="44">
        <f t="shared" si="165"/>
        <v>20263.793899989781</v>
      </c>
      <c r="Z353" s="44">
        <f t="shared" si="183"/>
        <v>1042.9441223037647</v>
      </c>
      <c r="AA353" s="46">
        <f t="shared" si="184"/>
        <v>21306.738022293546</v>
      </c>
      <c r="AC353" s="55">
        <f t="shared" si="185"/>
        <v>20263.793899989781</v>
      </c>
      <c r="AD353" s="56">
        <f t="shared" si="186"/>
        <v>20263.793899989781</v>
      </c>
      <c r="AE353" s="57" t="str">
        <f t="shared" si="187"/>
        <v>yes</v>
      </c>
      <c r="AF353" s="55">
        <f t="shared" si="188"/>
        <v>1042.9441223036301</v>
      </c>
      <c r="AG353" s="56">
        <f t="shared" si="189"/>
        <v>1042.9441223037647</v>
      </c>
      <c r="AH353" s="57" t="str">
        <f t="shared" si="190"/>
        <v>yes</v>
      </c>
      <c r="AL353" s="15"/>
      <c r="AQ353" s="15"/>
    </row>
    <row r="354" spans="1:43" s="47" customFormat="1" ht="12" x14ac:dyDescent="0.25">
      <c r="A354" s="51">
        <f t="shared" si="191"/>
        <v>340</v>
      </c>
      <c r="B354" s="44">
        <f t="shared" si="192"/>
        <v>337317.04803268338</v>
      </c>
      <c r="C354" s="44">
        <f t="shared" si="168"/>
        <v>19836.685072731689</v>
      </c>
      <c r="D354" s="44">
        <f t="shared" si="169"/>
        <v>1180.609668114392</v>
      </c>
      <c r="E354" s="52">
        <f t="shared" si="166"/>
        <v>0.15</v>
      </c>
      <c r="F354" s="52">
        <f t="shared" si="170"/>
        <v>1.3451947011868914E-2</v>
      </c>
      <c r="G354" s="44">
        <f t="shared" si="193"/>
        <v>16688.332753732859</v>
      </c>
      <c r="H354" s="44">
        <f t="shared" si="171"/>
        <v>15507.723085618467</v>
      </c>
      <c r="I354" s="44">
        <f t="shared" si="172"/>
        <v>321809.32494706492</v>
      </c>
      <c r="J354" s="44">
        <f t="shared" si="173"/>
        <v>4328.9619871132227</v>
      </c>
      <c r="K354" s="44">
        <f t="shared" si="174"/>
        <v>196.76827801906529</v>
      </c>
      <c r="L354" s="44">
        <f t="shared" si="175"/>
        <v>20820.526462827016</v>
      </c>
      <c r="M354" s="44">
        <f t="shared" si="176"/>
        <v>317480.36295995169</v>
      </c>
      <c r="N354" s="53">
        <f t="shared" si="194"/>
        <v>0</v>
      </c>
      <c r="O354" s="41">
        <f t="shared" si="177"/>
        <v>0</v>
      </c>
      <c r="P354" s="41">
        <f t="shared" si="178"/>
        <v>0</v>
      </c>
      <c r="Q354" s="41">
        <f t="shared" si="179"/>
        <v>0</v>
      </c>
      <c r="R354" s="54">
        <f t="shared" si="180"/>
        <v>0</v>
      </c>
      <c r="S354" s="45">
        <f t="shared" si="196"/>
        <v>0</v>
      </c>
      <c r="T354" s="44">
        <f t="shared" si="181"/>
        <v>0</v>
      </c>
      <c r="U354" s="41">
        <f t="shared" si="167"/>
        <v>0</v>
      </c>
      <c r="V354" s="44">
        <f t="shared" si="182"/>
        <v>0</v>
      </c>
      <c r="W354" s="44">
        <f t="shared" si="195"/>
        <v>0</v>
      </c>
      <c r="X354" s="45">
        <f t="shared" si="197"/>
        <v>337317.04803272948</v>
      </c>
      <c r="Y354" s="44">
        <f t="shared" si="165"/>
        <v>19836.685072731689</v>
      </c>
      <c r="Z354" s="44">
        <f t="shared" si="183"/>
        <v>983.84139009546107</v>
      </c>
      <c r="AA354" s="46">
        <f t="shared" si="184"/>
        <v>20820.526462827151</v>
      </c>
      <c r="AC354" s="55">
        <f t="shared" si="185"/>
        <v>19836.685072731689</v>
      </c>
      <c r="AD354" s="56">
        <f t="shared" si="186"/>
        <v>19836.685072731689</v>
      </c>
      <c r="AE354" s="57" t="str">
        <f t="shared" si="187"/>
        <v>yes</v>
      </c>
      <c r="AF354" s="55">
        <f t="shared" si="188"/>
        <v>983.84139009532669</v>
      </c>
      <c r="AG354" s="56">
        <f t="shared" si="189"/>
        <v>983.84139009546107</v>
      </c>
      <c r="AH354" s="57" t="str">
        <f t="shared" si="190"/>
        <v>yes</v>
      </c>
      <c r="AL354" s="15"/>
      <c r="AQ354" s="15"/>
    </row>
    <row r="355" spans="1:43" s="47" customFormat="1" ht="12" x14ac:dyDescent="0.25">
      <c r="A355" s="51">
        <f t="shared" si="191"/>
        <v>341</v>
      </c>
      <c r="B355" s="44">
        <f t="shared" si="192"/>
        <v>317480.36295995169</v>
      </c>
      <c r="C355" s="44">
        <f t="shared" si="168"/>
        <v>19416.866754173687</v>
      </c>
      <c r="D355" s="44">
        <f t="shared" si="169"/>
        <v>1111.1812703598309</v>
      </c>
      <c r="E355" s="52">
        <f t="shared" si="166"/>
        <v>0.15</v>
      </c>
      <c r="F355" s="52">
        <f t="shared" si="170"/>
        <v>1.3451947011868914E-2</v>
      </c>
      <c r="G355" s="44">
        <f t="shared" si="193"/>
        <v>16463.84218581321</v>
      </c>
      <c r="H355" s="44">
        <f t="shared" si="171"/>
        <v>15352.660915453378</v>
      </c>
      <c r="I355" s="44">
        <f t="shared" si="172"/>
        <v>302127.70204449829</v>
      </c>
      <c r="J355" s="44">
        <f t="shared" si="173"/>
        <v>4064.2058387203106</v>
      </c>
      <c r="K355" s="44">
        <f t="shared" si="174"/>
        <v>185.19687839330516</v>
      </c>
      <c r="L355" s="44">
        <f t="shared" si="175"/>
        <v>20342.851146140216</v>
      </c>
      <c r="M355" s="44">
        <f t="shared" si="176"/>
        <v>298063.49620577798</v>
      </c>
      <c r="N355" s="53">
        <f t="shared" si="194"/>
        <v>0</v>
      </c>
      <c r="O355" s="41">
        <f t="shared" si="177"/>
        <v>0</v>
      </c>
      <c r="P355" s="41">
        <f t="shared" si="178"/>
        <v>0</v>
      </c>
      <c r="Q355" s="41">
        <f t="shared" si="179"/>
        <v>0</v>
      </c>
      <c r="R355" s="54">
        <f t="shared" si="180"/>
        <v>0</v>
      </c>
      <c r="S355" s="45">
        <f t="shared" si="196"/>
        <v>0</v>
      </c>
      <c r="T355" s="44">
        <f t="shared" si="181"/>
        <v>0</v>
      </c>
      <c r="U355" s="41">
        <f t="shared" si="167"/>
        <v>0</v>
      </c>
      <c r="V355" s="44">
        <f t="shared" si="182"/>
        <v>0</v>
      </c>
      <c r="W355" s="44">
        <f t="shared" si="195"/>
        <v>0</v>
      </c>
      <c r="X355" s="45">
        <f t="shared" si="197"/>
        <v>317480.36295999779</v>
      </c>
      <c r="Y355" s="44">
        <f t="shared" ref="Y355:Y374" si="198">IF(S355-T355&gt;0,-P355-U355,H355+J355-T355)</f>
        <v>19416.866754173687</v>
      </c>
      <c r="Z355" s="44">
        <f t="shared" si="183"/>
        <v>925.98439196666038</v>
      </c>
      <c r="AA355" s="46">
        <f t="shared" si="184"/>
        <v>20342.851146140347</v>
      </c>
      <c r="AC355" s="55">
        <f t="shared" si="185"/>
        <v>19416.866754173687</v>
      </c>
      <c r="AD355" s="56">
        <f t="shared" si="186"/>
        <v>19416.866754173687</v>
      </c>
      <c r="AE355" s="57" t="str">
        <f t="shared" si="187"/>
        <v>yes</v>
      </c>
      <c r="AF355" s="55">
        <f t="shared" si="188"/>
        <v>925.98439196652578</v>
      </c>
      <c r="AG355" s="56">
        <f t="shared" si="189"/>
        <v>925.98439196666038</v>
      </c>
      <c r="AH355" s="57" t="str">
        <f t="shared" si="190"/>
        <v>yes</v>
      </c>
      <c r="AL355" s="15"/>
      <c r="AQ355" s="15"/>
    </row>
    <row r="356" spans="1:43" s="47" customFormat="1" ht="12" x14ac:dyDescent="0.25">
      <c r="A356" s="51">
        <f t="shared" si="191"/>
        <v>342</v>
      </c>
      <c r="B356" s="44">
        <f t="shared" si="192"/>
        <v>298063.49620577798</v>
      </c>
      <c r="C356" s="44">
        <f t="shared" si="168"/>
        <v>19004.225423645697</v>
      </c>
      <c r="D356" s="44">
        <f t="shared" si="169"/>
        <v>1043.222236720223</v>
      </c>
      <c r="E356" s="52">
        <f t="shared" si="166"/>
        <v>0.15</v>
      </c>
      <c r="F356" s="52">
        <f t="shared" si="170"/>
        <v>1.3451947011868914E-2</v>
      </c>
      <c r="G356" s="44">
        <f t="shared" si="193"/>
        <v>16242.371453117876</v>
      </c>
      <c r="H356" s="44">
        <f t="shared" si="171"/>
        <v>15199.149216397653</v>
      </c>
      <c r="I356" s="44">
        <f t="shared" si="172"/>
        <v>282864.34698938031</v>
      </c>
      <c r="J356" s="44">
        <f t="shared" si="173"/>
        <v>3805.0762072480461</v>
      </c>
      <c r="K356" s="44">
        <f t="shared" si="174"/>
        <v>173.87037278670383</v>
      </c>
      <c r="L356" s="44">
        <f t="shared" si="175"/>
        <v>19873.577287579217</v>
      </c>
      <c r="M356" s="44">
        <f t="shared" si="176"/>
        <v>279059.27078213228</v>
      </c>
      <c r="N356" s="53">
        <f t="shared" si="194"/>
        <v>0</v>
      </c>
      <c r="O356" s="41">
        <f t="shared" si="177"/>
        <v>0</v>
      </c>
      <c r="P356" s="41">
        <f t="shared" si="178"/>
        <v>0</v>
      </c>
      <c r="Q356" s="41">
        <f t="shared" si="179"/>
        <v>0</v>
      </c>
      <c r="R356" s="54">
        <f t="shared" si="180"/>
        <v>0</v>
      </c>
      <c r="S356" s="45">
        <f t="shared" si="196"/>
        <v>0</v>
      </c>
      <c r="T356" s="44">
        <f t="shared" si="181"/>
        <v>0</v>
      </c>
      <c r="U356" s="41">
        <f t="shared" si="167"/>
        <v>0</v>
      </c>
      <c r="V356" s="44">
        <f t="shared" si="182"/>
        <v>0</v>
      </c>
      <c r="W356" s="44">
        <f t="shared" si="195"/>
        <v>0</v>
      </c>
      <c r="X356" s="45">
        <f t="shared" si="197"/>
        <v>298063.49620582408</v>
      </c>
      <c r="Y356" s="44">
        <f t="shared" si="198"/>
        <v>19004.225423645697</v>
      </c>
      <c r="Z356" s="44">
        <f t="shared" si="183"/>
        <v>869.35186393365359</v>
      </c>
      <c r="AA356" s="46">
        <f t="shared" si="184"/>
        <v>19873.577287579352</v>
      </c>
      <c r="AC356" s="55">
        <f t="shared" si="185"/>
        <v>19004.225423645697</v>
      </c>
      <c r="AD356" s="56">
        <f t="shared" si="186"/>
        <v>19004.225423645697</v>
      </c>
      <c r="AE356" s="57" t="str">
        <f t="shared" si="187"/>
        <v>yes</v>
      </c>
      <c r="AF356" s="55">
        <f t="shared" si="188"/>
        <v>869.35186393351921</v>
      </c>
      <c r="AG356" s="56">
        <f t="shared" si="189"/>
        <v>869.35186393365359</v>
      </c>
      <c r="AH356" s="57" t="str">
        <f t="shared" si="190"/>
        <v>yes</v>
      </c>
      <c r="AL356" s="15"/>
      <c r="AQ356" s="15"/>
    </row>
    <row r="357" spans="1:43" s="47" customFormat="1" ht="12" x14ac:dyDescent="0.25">
      <c r="A357" s="51">
        <f t="shared" si="191"/>
        <v>343</v>
      </c>
      <c r="B357" s="44">
        <f t="shared" si="192"/>
        <v>279059.27078213228</v>
      </c>
      <c r="C357" s="44">
        <f t="shared" si="168"/>
        <v>18598.649242028019</v>
      </c>
      <c r="D357" s="44">
        <f t="shared" si="169"/>
        <v>976.7074477374631</v>
      </c>
      <c r="E357" s="52">
        <f t="shared" si="166"/>
        <v>0.15</v>
      </c>
      <c r="F357" s="52">
        <f t="shared" si="170"/>
        <v>1.3451947011868914E-2</v>
      </c>
      <c r="G357" s="44">
        <f t="shared" si="193"/>
        <v>16023.879932983442</v>
      </c>
      <c r="H357" s="44">
        <f t="shared" si="171"/>
        <v>15047.172485245979</v>
      </c>
      <c r="I357" s="44">
        <f t="shared" si="172"/>
        <v>264012.09829688631</v>
      </c>
      <c r="J357" s="44">
        <f t="shared" si="173"/>
        <v>3551.4767567820418</v>
      </c>
      <c r="K357" s="44">
        <f t="shared" si="174"/>
        <v>162.7845746229105</v>
      </c>
      <c r="L357" s="44">
        <f t="shared" si="175"/>
        <v>19412.572115142571</v>
      </c>
      <c r="M357" s="44">
        <f t="shared" si="176"/>
        <v>260460.62154010427</v>
      </c>
      <c r="N357" s="53">
        <f t="shared" si="194"/>
        <v>0</v>
      </c>
      <c r="O357" s="41">
        <f t="shared" si="177"/>
        <v>0</v>
      </c>
      <c r="P357" s="41">
        <f t="shared" si="178"/>
        <v>0</v>
      </c>
      <c r="Q357" s="41">
        <f t="shared" si="179"/>
        <v>0</v>
      </c>
      <c r="R357" s="54">
        <f t="shared" si="180"/>
        <v>0</v>
      </c>
      <c r="S357" s="45">
        <f t="shared" si="196"/>
        <v>0</v>
      </c>
      <c r="T357" s="44">
        <f t="shared" si="181"/>
        <v>0</v>
      </c>
      <c r="U357" s="41">
        <f t="shared" si="167"/>
        <v>0</v>
      </c>
      <c r="V357" s="44">
        <f t="shared" si="182"/>
        <v>0</v>
      </c>
      <c r="W357" s="44">
        <f t="shared" si="195"/>
        <v>0</v>
      </c>
      <c r="X357" s="45">
        <f t="shared" si="197"/>
        <v>279059.27078217838</v>
      </c>
      <c r="Y357" s="44">
        <f t="shared" si="198"/>
        <v>18598.649242028019</v>
      </c>
      <c r="Z357" s="44">
        <f t="shared" si="183"/>
        <v>813.92287311468692</v>
      </c>
      <c r="AA357" s="46">
        <f t="shared" si="184"/>
        <v>19412.572115142706</v>
      </c>
      <c r="AC357" s="55">
        <f t="shared" si="185"/>
        <v>18598.649242028019</v>
      </c>
      <c r="AD357" s="56">
        <f t="shared" si="186"/>
        <v>18598.649242028019</v>
      </c>
      <c r="AE357" s="57" t="str">
        <f t="shared" si="187"/>
        <v>yes</v>
      </c>
      <c r="AF357" s="55">
        <f t="shared" si="188"/>
        <v>813.92287311455266</v>
      </c>
      <c r="AG357" s="56">
        <f t="shared" si="189"/>
        <v>813.92287311468692</v>
      </c>
      <c r="AH357" s="57" t="str">
        <f t="shared" si="190"/>
        <v>yes</v>
      </c>
      <c r="AL357" s="15"/>
      <c r="AQ357" s="15"/>
    </row>
    <row r="358" spans="1:43" s="47" customFormat="1" ht="12" x14ac:dyDescent="0.25">
      <c r="A358" s="51">
        <f t="shared" si="191"/>
        <v>344</v>
      </c>
      <c r="B358" s="44">
        <f t="shared" si="192"/>
        <v>260460.62154010427</v>
      </c>
      <c r="C358" s="44">
        <f t="shared" si="168"/>
        <v>18200.028027586577</v>
      </c>
      <c r="D358" s="44">
        <f t="shared" si="169"/>
        <v>911.612175390365</v>
      </c>
      <c r="E358" s="52">
        <f t="shared" si="166"/>
        <v>0.15</v>
      </c>
      <c r="F358" s="52">
        <f t="shared" si="170"/>
        <v>1.3451947011868914E-2</v>
      </c>
      <c r="G358" s="44">
        <f t="shared" si="193"/>
        <v>15808.327549200401</v>
      </c>
      <c r="H358" s="44">
        <f t="shared" si="171"/>
        <v>14896.715373810037</v>
      </c>
      <c r="I358" s="44">
        <f t="shared" si="172"/>
        <v>245563.90616629424</v>
      </c>
      <c r="J358" s="44">
        <f t="shared" si="173"/>
        <v>3303.3126537765402</v>
      </c>
      <c r="K358" s="44">
        <f t="shared" si="174"/>
        <v>151.93536256506084</v>
      </c>
      <c r="L358" s="44">
        <f t="shared" si="175"/>
        <v>18959.70484041188</v>
      </c>
      <c r="M358" s="44">
        <f t="shared" si="176"/>
        <v>242260.59351251769</v>
      </c>
      <c r="N358" s="53">
        <f t="shared" si="194"/>
        <v>0</v>
      </c>
      <c r="O358" s="41">
        <f t="shared" si="177"/>
        <v>0</v>
      </c>
      <c r="P358" s="41">
        <f t="shared" si="178"/>
        <v>0</v>
      </c>
      <c r="Q358" s="41">
        <f t="shared" si="179"/>
        <v>0</v>
      </c>
      <c r="R358" s="54">
        <f t="shared" si="180"/>
        <v>0</v>
      </c>
      <c r="S358" s="45">
        <f t="shared" si="196"/>
        <v>0</v>
      </c>
      <c r="T358" s="44">
        <f t="shared" si="181"/>
        <v>0</v>
      </c>
      <c r="U358" s="41">
        <f t="shared" si="167"/>
        <v>0</v>
      </c>
      <c r="V358" s="44">
        <f t="shared" si="182"/>
        <v>0</v>
      </c>
      <c r="W358" s="44">
        <f t="shared" si="195"/>
        <v>0</v>
      </c>
      <c r="X358" s="45">
        <f t="shared" si="197"/>
        <v>260460.62154015037</v>
      </c>
      <c r="Y358" s="44">
        <f t="shared" si="198"/>
        <v>18200.028027586577</v>
      </c>
      <c r="Z358" s="44">
        <f t="shared" si="183"/>
        <v>759.67681282543856</v>
      </c>
      <c r="AA358" s="46">
        <f t="shared" si="184"/>
        <v>18959.704840412014</v>
      </c>
      <c r="AC358" s="55">
        <f t="shared" si="185"/>
        <v>18200.028027586577</v>
      </c>
      <c r="AD358" s="56">
        <f t="shared" si="186"/>
        <v>18200.028027586577</v>
      </c>
      <c r="AE358" s="57" t="str">
        <f t="shared" si="187"/>
        <v>yes</v>
      </c>
      <c r="AF358" s="55">
        <f t="shared" si="188"/>
        <v>759.67681282530418</v>
      </c>
      <c r="AG358" s="56">
        <f t="shared" si="189"/>
        <v>759.67681282543856</v>
      </c>
      <c r="AH358" s="57" t="str">
        <f t="shared" si="190"/>
        <v>yes</v>
      </c>
      <c r="AL358" s="15"/>
      <c r="AQ358" s="15"/>
    </row>
    <row r="359" spans="1:43" s="47" customFormat="1" ht="12" x14ac:dyDescent="0.25">
      <c r="A359" s="51">
        <f t="shared" si="191"/>
        <v>345</v>
      </c>
      <c r="B359" s="44">
        <f t="shared" si="192"/>
        <v>242260.59351251769</v>
      </c>
      <c r="C359" s="44">
        <f t="shared" si="168"/>
        <v>17808.253232148683</v>
      </c>
      <c r="D359" s="44">
        <f t="shared" si="169"/>
        <v>847.91207729381188</v>
      </c>
      <c r="E359" s="52">
        <f t="shared" si="166"/>
        <v>0.15</v>
      </c>
      <c r="F359" s="52">
        <f t="shared" si="170"/>
        <v>1.3451947011868914E-2</v>
      </c>
      <c r="G359" s="44">
        <f t="shared" si="193"/>
        <v>15595.67476466229</v>
      </c>
      <c r="H359" s="44">
        <f t="shared" si="171"/>
        <v>14747.762687368479</v>
      </c>
      <c r="I359" s="44">
        <f t="shared" si="172"/>
        <v>227512.8308251492</v>
      </c>
      <c r="J359" s="44">
        <f t="shared" si="173"/>
        <v>3060.4905447802034</v>
      </c>
      <c r="K359" s="44">
        <f t="shared" si="174"/>
        <v>141.31867954896867</v>
      </c>
      <c r="L359" s="44">
        <f t="shared" si="175"/>
        <v>18514.846629893527</v>
      </c>
      <c r="M359" s="44">
        <f t="shared" si="176"/>
        <v>224452.34028036898</v>
      </c>
      <c r="N359" s="53">
        <f t="shared" si="194"/>
        <v>0</v>
      </c>
      <c r="O359" s="41">
        <f t="shared" si="177"/>
        <v>0</v>
      </c>
      <c r="P359" s="41">
        <f t="shared" si="178"/>
        <v>0</v>
      </c>
      <c r="Q359" s="41">
        <f t="shared" si="179"/>
        <v>0</v>
      </c>
      <c r="R359" s="54">
        <f t="shared" si="180"/>
        <v>0</v>
      </c>
      <c r="S359" s="45">
        <f t="shared" si="196"/>
        <v>0</v>
      </c>
      <c r="T359" s="44">
        <f t="shared" si="181"/>
        <v>0</v>
      </c>
      <c r="U359" s="41">
        <f t="shared" si="167"/>
        <v>0</v>
      </c>
      <c r="V359" s="44">
        <f t="shared" si="182"/>
        <v>0</v>
      </c>
      <c r="W359" s="44">
        <f t="shared" si="195"/>
        <v>0</v>
      </c>
      <c r="X359" s="45">
        <f t="shared" si="197"/>
        <v>242260.59351256379</v>
      </c>
      <c r="Y359" s="44">
        <f t="shared" si="198"/>
        <v>17808.253232148683</v>
      </c>
      <c r="Z359" s="44">
        <f t="shared" si="183"/>
        <v>706.59339774497778</v>
      </c>
      <c r="AA359" s="46">
        <f t="shared" si="184"/>
        <v>18514.846629893662</v>
      </c>
      <c r="AC359" s="55">
        <f t="shared" si="185"/>
        <v>17808.253232148683</v>
      </c>
      <c r="AD359" s="56">
        <f t="shared" si="186"/>
        <v>17808.253232148683</v>
      </c>
      <c r="AE359" s="57" t="str">
        <f t="shared" si="187"/>
        <v>yes</v>
      </c>
      <c r="AF359" s="55">
        <f t="shared" si="188"/>
        <v>706.59339774484317</v>
      </c>
      <c r="AG359" s="56">
        <f t="shared" si="189"/>
        <v>706.59339774497778</v>
      </c>
      <c r="AH359" s="57" t="str">
        <f t="shared" si="190"/>
        <v>yes</v>
      </c>
      <c r="AL359" s="15"/>
      <c r="AQ359" s="15"/>
    </row>
    <row r="360" spans="1:43" s="47" customFormat="1" ht="12" x14ac:dyDescent="0.25">
      <c r="A360" s="51">
        <f t="shared" si="191"/>
        <v>346</v>
      </c>
      <c r="B360" s="44">
        <f t="shared" si="192"/>
        <v>224452.34028036898</v>
      </c>
      <c r="C360" s="44">
        <f t="shared" si="168"/>
        <v>17423.217917614595</v>
      </c>
      <c r="D360" s="44">
        <f t="shared" si="169"/>
        <v>785.58319098129152</v>
      </c>
      <c r="E360" s="52">
        <f t="shared" si="166"/>
        <v>0.15</v>
      </c>
      <c r="F360" s="52">
        <f t="shared" si="170"/>
        <v>1.3451947011868914E-2</v>
      </c>
      <c r="G360" s="44">
        <f t="shared" si="193"/>
        <v>15385.882574113712</v>
      </c>
      <c r="H360" s="44">
        <f t="shared" si="171"/>
        <v>14600.29938313242</v>
      </c>
      <c r="I360" s="44">
        <f t="shared" si="172"/>
        <v>209852.04089723655</v>
      </c>
      <c r="J360" s="44">
        <f t="shared" si="173"/>
        <v>2822.9185344821744</v>
      </c>
      <c r="K360" s="44">
        <f t="shared" si="174"/>
        <v>130.93053183021524</v>
      </c>
      <c r="L360" s="44">
        <f t="shared" si="175"/>
        <v>18077.870576765672</v>
      </c>
      <c r="M360" s="44">
        <f t="shared" si="176"/>
        <v>207029.12236275437</v>
      </c>
      <c r="N360" s="53">
        <f t="shared" si="194"/>
        <v>0</v>
      </c>
      <c r="O360" s="41">
        <f t="shared" si="177"/>
        <v>0</v>
      </c>
      <c r="P360" s="41">
        <f t="shared" si="178"/>
        <v>0</v>
      </c>
      <c r="Q360" s="41">
        <f t="shared" si="179"/>
        <v>0</v>
      </c>
      <c r="R360" s="54">
        <f t="shared" si="180"/>
        <v>0</v>
      </c>
      <c r="S360" s="45">
        <f t="shared" si="196"/>
        <v>0</v>
      </c>
      <c r="T360" s="44">
        <f t="shared" si="181"/>
        <v>0</v>
      </c>
      <c r="U360" s="41">
        <f t="shared" si="167"/>
        <v>0</v>
      </c>
      <c r="V360" s="44">
        <f t="shared" si="182"/>
        <v>0</v>
      </c>
      <c r="W360" s="44">
        <f t="shared" si="195"/>
        <v>0</v>
      </c>
      <c r="X360" s="45">
        <f t="shared" si="197"/>
        <v>224452.34028041511</v>
      </c>
      <c r="Y360" s="44">
        <f t="shared" si="198"/>
        <v>17423.217917614595</v>
      </c>
      <c r="Z360" s="44">
        <f t="shared" si="183"/>
        <v>654.65265915121074</v>
      </c>
      <c r="AA360" s="46">
        <f t="shared" si="184"/>
        <v>18077.870576765807</v>
      </c>
      <c r="AC360" s="55">
        <f t="shared" si="185"/>
        <v>17423.217917614595</v>
      </c>
      <c r="AD360" s="56">
        <f t="shared" si="186"/>
        <v>17423.217917614595</v>
      </c>
      <c r="AE360" s="57" t="str">
        <f t="shared" si="187"/>
        <v>yes</v>
      </c>
      <c r="AF360" s="55">
        <f t="shared" si="188"/>
        <v>654.65265915107625</v>
      </c>
      <c r="AG360" s="56">
        <f t="shared" si="189"/>
        <v>654.65265915121074</v>
      </c>
      <c r="AH360" s="57" t="str">
        <f t="shared" si="190"/>
        <v>yes</v>
      </c>
      <c r="AL360" s="15"/>
      <c r="AQ360" s="15"/>
    </row>
    <row r="361" spans="1:43" s="47" customFormat="1" ht="12" x14ac:dyDescent="0.25">
      <c r="A361" s="51">
        <f t="shared" si="191"/>
        <v>347</v>
      </c>
      <c r="B361" s="44">
        <f t="shared" si="192"/>
        <v>207029.12236275437</v>
      </c>
      <c r="C361" s="44">
        <f t="shared" si="168"/>
        <v>17044.816732800151</v>
      </c>
      <c r="D361" s="44">
        <f t="shared" si="169"/>
        <v>724.60192826964033</v>
      </c>
      <c r="E361" s="52">
        <f t="shared" si="166"/>
        <v>0.15</v>
      </c>
      <c r="F361" s="52">
        <f t="shared" si="170"/>
        <v>1.3451947011868914E-2</v>
      </c>
      <c r="G361" s="44">
        <f t="shared" si="193"/>
        <v>15178.912496995894</v>
      </c>
      <c r="H361" s="44">
        <f t="shared" si="171"/>
        <v>14454.310568726254</v>
      </c>
      <c r="I361" s="44">
        <f t="shared" si="172"/>
        <v>192574.81179402812</v>
      </c>
      <c r="J361" s="44">
        <f t="shared" si="173"/>
        <v>2590.506164073895</v>
      </c>
      <c r="K361" s="44">
        <f t="shared" si="174"/>
        <v>120.76698804494005</v>
      </c>
      <c r="L361" s="44">
        <f t="shared" si="175"/>
        <v>17648.651673024848</v>
      </c>
      <c r="M361" s="44">
        <f t="shared" si="176"/>
        <v>189984.30562995424</v>
      </c>
      <c r="N361" s="53">
        <f t="shared" si="194"/>
        <v>0</v>
      </c>
      <c r="O361" s="41">
        <f t="shared" si="177"/>
        <v>0</v>
      </c>
      <c r="P361" s="41">
        <f t="shared" si="178"/>
        <v>0</v>
      </c>
      <c r="Q361" s="41">
        <f t="shared" si="179"/>
        <v>0</v>
      </c>
      <c r="R361" s="54">
        <f t="shared" si="180"/>
        <v>0</v>
      </c>
      <c r="S361" s="45">
        <f t="shared" si="196"/>
        <v>0</v>
      </c>
      <c r="T361" s="44">
        <f t="shared" si="181"/>
        <v>0</v>
      </c>
      <c r="U361" s="41">
        <f t="shared" si="167"/>
        <v>0</v>
      </c>
      <c r="V361" s="44">
        <f t="shared" si="182"/>
        <v>0</v>
      </c>
      <c r="W361" s="44">
        <f t="shared" si="195"/>
        <v>0</v>
      </c>
      <c r="X361" s="45">
        <f t="shared" si="197"/>
        <v>207029.12236280052</v>
      </c>
      <c r="Y361" s="44">
        <f t="shared" si="198"/>
        <v>17044.816732800151</v>
      </c>
      <c r="Z361" s="44">
        <f t="shared" si="183"/>
        <v>603.8349402248349</v>
      </c>
      <c r="AA361" s="46">
        <f t="shared" si="184"/>
        <v>17648.651673024986</v>
      </c>
      <c r="AC361" s="55">
        <f t="shared" si="185"/>
        <v>17044.816732800151</v>
      </c>
      <c r="AD361" s="56">
        <f t="shared" si="186"/>
        <v>17044.816732800151</v>
      </c>
      <c r="AE361" s="57" t="str">
        <f t="shared" si="187"/>
        <v>yes</v>
      </c>
      <c r="AF361" s="55">
        <f t="shared" si="188"/>
        <v>603.83494022470029</v>
      </c>
      <c r="AG361" s="56">
        <f t="shared" si="189"/>
        <v>603.8349402248349</v>
      </c>
      <c r="AH361" s="57" t="str">
        <f t="shared" si="190"/>
        <v>yes</v>
      </c>
      <c r="AL361" s="15"/>
      <c r="AQ361" s="15"/>
    </row>
    <row r="362" spans="1:43" s="47" customFormat="1" ht="12" x14ac:dyDescent="0.25">
      <c r="A362" s="51">
        <f t="shared" si="191"/>
        <v>348</v>
      </c>
      <c r="B362" s="44">
        <f t="shared" si="192"/>
        <v>189984.30562995424</v>
      </c>
      <c r="C362" s="44">
        <f t="shared" si="168"/>
        <v>16672.945890605904</v>
      </c>
      <c r="D362" s="44">
        <f t="shared" si="169"/>
        <v>664.94506970483985</v>
      </c>
      <c r="E362" s="52">
        <f t="shared" si="166"/>
        <v>0.15</v>
      </c>
      <c r="F362" s="52">
        <f t="shared" si="170"/>
        <v>1.3451947011868914E-2</v>
      </c>
      <c r="G362" s="44">
        <f t="shared" si="193"/>
        <v>14974.72657038851</v>
      </c>
      <c r="H362" s="44">
        <f t="shared" si="171"/>
        <v>14309.78150068367</v>
      </c>
      <c r="I362" s="44">
        <f t="shared" si="172"/>
        <v>175674.52412927058</v>
      </c>
      <c r="J362" s="44">
        <f t="shared" si="173"/>
        <v>2363.1643899222349</v>
      </c>
      <c r="K362" s="44">
        <f t="shared" si="174"/>
        <v>110.82417828413998</v>
      </c>
      <c r="L362" s="44">
        <f t="shared" si="175"/>
        <v>17227.066782026606</v>
      </c>
      <c r="M362" s="44">
        <f t="shared" si="176"/>
        <v>173311.35973934835</v>
      </c>
      <c r="N362" s="53">
        <f t="shared" si="194"/>
        <v>0</v>
      </c>
      <c r="O362" s="41">
        <f t="shared" si="177"/>
        <v>0</v>
      </c>
      <c r="P362" s="41">
        <f t="shared" si="178"/>
        <v>0</v>
      </c>
      <c r="Q362" s="41">
        <f t="shared" si="179"/>
        <v>0</v>
      </c>
      <c r="R362" s="54">
        <f t="shared" si="180"/>
        <v>0</v>
      </c>
      <c r="S362" s="45">
        <f t="shared" si="196"/>
        <v>0</v>
      </c>
      <c r="T362" s="44">
        <f t="shared" si="181"/>
        <v>0</v>
      </c>
      <c r="U362" s="41">
        <f t="shared" si="167"/>
        <v>0</v>
      </c>
      <c r="V362" s="44">
        <f t="shared" si="182"/>
        <v>0</v>
      </c>
      <c r="W362" s="44">
        <f t="shared" si="195"/>
        <v>0</v>
      </c>
      <c r="X362" s="45">
        <f t="shared" si="197"/>
        <v>189984.30563000037</v>
      </c>
      <c r="Y362" s="44">
        <f t="shared" si="198"/>
        <v>16672.945890605904</v>
      </c>
      <c r="Z362" s="44">
        <f t="shared" si="183"/>
        <v>554.12089142083448</v>
      </c>
      <c r="AA362" s="46">
        <f t="shared" si="184"/>
        <v>17227.066782026737</v>
      </c>
      <c r="AC362" s="55">
        <f t="shared" si="185"/>
        <v>16672.945890605904</v>
      </c>
      <c r="AD362" s="56">
        <f t="shared" si="186"/>
        <v>16672.945890605904</v>
      </c>
      <c r="AE362" s="57" t="str">
        <f t="shared" si="187"/>
        <v>yes</v>
      </c>
      <c r="AF362" s="55">
        <f t="shared" si="188"/>
        <v>554.12089142069988</v>
      </c>
      <c r="AG362" s="56">
        <f t="shared" si="189"/>
        <v>554.12089142083448</v>
      </c>
      <c r="AH362" s="57" t="str">
        <f t="shared" si="190"/>
        <v>yes</v>
      </c>
      <c r="AL362" s="15"/>
      <c r="AQ362" s="15"/>
    </row>
    <row r="363" spans="1:43" s="47" customFormat="1" ht="12" x14ac:dyDescent="0.25">
      <c r="A363" s="51">
        <f t="shared" si="191"/>
        <v>349</v>
      </c>
      <c r="B363" s="44">
        <f t="shared" si="192"/>
        <v>173311.35973934835</v>
      </c>
      <c r="C363" s="44">
        <f t="shared" si="168"/>
        <v>16307.503145508232</v>
      </c>
      <c r="D363" s="44">
        <f t="shared" si="169"/>
        <v>606.58975908771924</v>
      </c>
      <c r="E363" s="52">
        <f t="shared" si="166"/>
        <v>0.15</v>
      </c>
      <c r="F363" s="52">
        <f t="shared" si="170"/>
        <v>1.3451947011868914E-2</v>
      </c>
      <c r="G363" s="44">
        <f t="shared" si="193"/>
        <v>14773.287342046418</v>
      </c>
      <c r="H363" s="44">
        <f t="shared" si="171"/>
        <v>14166.697582958699</v>
      </c>
      <c r="I363" s="44">
        <f t="shared" si="172"/>
        <v>159144.66215638965</v>
      </c>
      <c r="J363" s="44">
        <f t="shared" si="173"/>
        <v>2140.8055625495335</v>
      </c>
      <c r="K363" s="44">
        <f t="shared" si="174"/>
        <v>101.09829318128654</v>
      </c>
      <c r="L363" s="44">
        <f t="shared" si="175"/>
        <v>16812.994611414666</v>
      </c>
      <c r="M363" s="44">
        <f t="shared" si="176"/>
        <v>157003.85659384012</v>
      </c>
      <c r="N363" s="53">
        <f t="shared" si="194"/>
        <v>0</v>
      </c>
      <c r="O363" s="41">
        <f t="shared" si="177"/>
        <v>0</v>
      </c>
      <c r="P363" s="41">
        <f t="shared" si="178"/>
        <v>0</v>
      </c>
      <c r="Q363" s="41">
        <f t="shared" si="179"/>
        <v>0</v>
      </c>
      <c r="R363" s="54">
        <f t="shared" si="180"/>
        <v>0</v>
      </c>
      <c r="S363" s="45">
        <f t="shared" si="196"/>
        <v>0</v>
      </c>
      <c r="T363" s="44">
        <f t="shared" si="181"/>
        <v>0</v>
      </c>
      <c r="U363" s="41">
        <f t="shared" si="167"/>
        <v>0</v>
      </c>
      <c r="V363" s="44">
        <f t="shared" si="182"/>
        <v>0</v>
      </c>
      <c r="W363" s="44">
        <f t="shared" si="195"/>
        <v>0</v>
      </c>
      <c r="X363" s="45">
        <f t="shared" si="197"/>
        <v>173311.35973939445</v>
      </c>
      <c r="Y363" s="44">
        <f t="shared" si="198"/>
        <v>16307.503145508232</v>
      </c>
      <c r="Z363" s="44">
        <f t="shared" si="183"/>
        <v>505.49146590656716</v>
      </c>
      <c r="AA363" s="46">
        <f t="shared" si="184"/>
        <v>16812.994611414801</v>
      </c>
      <c r="AC363" s="55">
        <f t="shared" si="185"/>
        <v>16307.503145508232</v>
      </c>
      <c r="AD363" s="56">
        <f t="shared" si="186"/>
        <v>16307.503145508232</v>
      </c>
      <c r="AE363" s="57" t="str">
        <f t="shared" si="187"/>
        <v>yes</v>
      </c>
      <c r="AF363" s="55">
        <f t="shared" si="188"/>
        <v>505.49146590643272</v>
      </c>
      <c r="AG363" s="56">
        <f t="shared" si="189"/>
        <v>505.49146590656716</v>
      </c>
      <c r="AH363" s="57" t="str">
        <f t="shared" si="190"/>
        <v>yes</v>
      </c>
      <c r="AL363" s="15"/>
      <c r="AQ363" s="15"/>
    </row>
    <row r="364" spans="1:43" s="47" customFormat="1" ht="12" x14ac:dyDescent="0.25">
      <c r="A364" s="51">
        <f t="shared" si="191"/>
        <v>350</v>
      </c>
      <c r="B364" s="44">
        <f t="shared" si="192"/>
        <v>157003.85659384012</v>
      </c>
      <c r="C364" s="44">
        <f t="shared" si="168"/>
        <v>15948.387771367896</v>
      </c>
      <c r="D364" s="44">
        <f t="shared" si="169"/>
        <v>549.51349807844042</v>
      </c>
      <c r="E364" s="52">
        <f t="shared" si="166"/>
        <v>0.15</v>
      </c>
      <c r="F364" s="52">
        <f t="shared" si="170"/>
        <v>1.3451947011868914E-2</v>
      </c>
      <c r="G364" s="44">
        <f t="shared" si="193"/>
        <v>14574.557863530099</v>
      </c>
      <c r="H364" s="44">
        <f t="shared" si="171"/>
        <v>14025.044365451658</v>
      </c>
      <c r="I364" s="44">
        <f t="shared" si="172"/>
        <v>142978.81222838844</v>
      </c>
      <c r="J364" s="44">
        <f t="shared" si="173"/>
        <v>1923.3434059162366</v>
      </c>
      <c r="K364" s="44">
        <f t="shared" si="174"/>
        <v>91.585583013073403</v>
      </c>
      <c r="L364" s="44">
        <f t="shared" si="175"/>
        <v>16406.31568643326</v>
      </c>
      <c r="M364" s="44">
        <f t="shared" si="176"/>
        <v>141055.4688224722</v>
      </c>
      <c r="N364" s="53">
        <f t="shared" si="194"/>
        <v>0</v>
      </c>
      <c r="O364" s="41">
        <f t="shared" si="177"/>
        <v>0</v>
      </c>
      <c r="P364" s="41">
        <f t="shared" si="178"/>
        <v>0</v>
      </c>
      <c r="Q364" s="41">
        <f t="shared" si="179"/>
        <v>0</v>
      </c>
      <c r="R364" s="54">
        <f t="shared" si="180"/>
        <v>0</v>
      </c>
      <c r="S364" s="45">
        <f t="shared" si="196"/>
        <v>0</v>
      </c>
      <c r="T364" s="44">
        <f t="shared" si="181"/>
        <v>0</v>
      </c>
      <c r="U364" s="41">
        <f t="shared" si="167"/>
        <v>0</v>
      </c>
      <c r="V364" s="44">
        <f t="shared" si="182"/>
        <v>0</v>
      </c>
      <c r="W364" s="44">
        <f t="shared" si="195"/>
        <v>0</v>
      </c>
      <c r="X364" s="45">
        <f t="shared" si="197"/>
        <v>157003.85659388622</v>
      </c>
      <c r="Y364" s="44">
        <f t="shared" si="198"/>
        <v>15948.387771367896</v>
      </c>
      <c r="Z364" s="44">
        <f t="shared" si="183"/>
        <v>457.92791506550151</v>
      </c>
      <c r="AA364" s="46">
        <f t="shared" si="184"/>
        <v>16406.315686433398</v>
      </c>
      <c r="AC364" s="55">
        <f t="shared" si="185"/>
        <v>15948.387771367896</v>
      </c>
      <c r="AD364" s="56">
        <f t="shared" si="186"/>
        <v>15948.387771367896</v>
      </c>
      <c r="AE364" s="57" t="str">
        <f t="shared" si="187"/>
        <v>yes</v>
      </c>
      <c r="AF364" s="55">
        <f t="shared" si="188"/>
        <v>457.92791506536702</v>
      </c>
      <c r="AG364" s="56">
        <f t="shared" si="189"/>
        <v>457.92791506550151</v>
      </c>
      <c r="AH364" s="57" t="str">
        <f t="shared" si="190"/>
        <v>yes</v>
      </c>
      <c r="AL364" s="15"/>
      <c r="AQ364" s="15"/>
    </row>
    <row r="365" spans="1:43" s="47" customFormat="1" ht="12" x14ac:dyDescent="0.25">
      <c r="A365" s="51">
        <f t="shared" si="191"/>
        <v>351</v>
      </c>
      <c r="B365" s="44">
        <f t="shared" si="192"/>
        <v>141055.4688224722</v>
      </c>
      <c r="C365" s="44">
        <f t="shared" si="168"/>
        <v>15595.500539551667</v>
      </c>
      <c r="D365" s="44">
        <f t="shared" si="169"/>
        <v>493.69414087865272</v>
      </c>
      <c r="E365" s="52">
        <f t="shared" ref="E365:E374" si="199">E364</f>
        <v>0.15</v>
      </c>
      <c r="F365" s="52">
        <f t="shared" si="170"/>
        <v>1.3451947011868914E-2</v>
      </c>
      <c r="G365" s="44">
        <f t="shared" si="193"/>
        <v>14378.501683428474</v>
      </c>
      <c r="H365" s="44">
        <f t="shared" si="171"/>
        <v>13884.807542549821</v>
      </c>
      <c r="I365" s="44">
        <f t="shared" si="172"/>
        <v>127170.66127992238</v>
      </c>
      <c r="J365" s="44">
        <f t="shared" si="173"/>
        <v>1710.6929970018457</v>
      </c>
      <c r="K365" s="44">
        <f t="shared" si="174"/>
        <v>82.282356813108791</v>
      </c>
      <c r="L365" s="44">
        <f t="shared" si="175"/>
        <v>16006.912323617213</v>
      </c>
      <c r="M365" s="44">
        <f t="shared" si="176"/>
        <v>125459.96828292054</v>
      </c>
      <c r="N365" s="53">
        <f t="shared" si="194"/>
        <v>0</v>
      </c>
      <c r="O365" s="41">
        <f t="shared" si="177"/>
        <v>0</v>
      </c>
      <c r="P365" s="41">
        <f t="shared" si="178"/>
        <v>0</v>
      </c>
      <c r="Q365" s="41">
        <f t="shared" si="179"/>
        <v>0</v>
      </c>
      <c r="R365" s="54">
        <f t="shared" si="180"/>
        <v>0</v>
      </c>
      <c r="S365" s="45">
        <f t="shared" si="196"/>
        <v>0</v>
      </c>
      <c r="T365" s="44">
        <f t="shared" si="181"/>
        <v>0</v>
      </c>
      <c r="U365" s="41">
        <f t="shared" si="167"/>
        <v>0</v>
      </c>
      <c r="V365" s="44">
        <f t="shared" si="182"/>
        <v>0</v>
      </c>
      <c r="W365" s="44">
        <f t="shared" si="195"/>
        <v>0</v>
      </c>
      <c r="X365" s="45">
        <f t="shared" si="197"/>
        <v>141055.46882251831</v>
      </c>
      <c r="Y365" s="44">
        <f t="shared" si="198"/>
        <v>15595.500539551667</v>
      </c>
      <c r="Z365" s="44">
        <f t="shared" si="183"/>
        <v>411.41178406567843</v>
      </c>
      <c r="AA365" s="46">
        <f t="shared" si="184"/>
        <v>16006.912323617345</v>
      </c>
      <c r="AC365" s="55">
        <f t="shared" si="185"/>
        <v>15595.500539551667</v>
      </c>
      <c r="AD365" s="56">
        <f t="shared" si="186"/>
        <v>15595.500539551667</v>
      </c>
      <c r="AE365" s="57" t="str">
        <f t="shared" si="187"/>
        <v>yes</v>
      </c>
      <c r="AF365" s="55">
        <f t="shared" si="188"/>
        <v>411.41178406554394</v>
      </c>
      <c r="AG365" s="56">
        <f t="shared" si="189"/>
        <v>411.41178406567843</v>
      </c>
      <c r="AH365" s="57" t="str">
        <f t="shared" si="190"/>
        <v>yes</v>
      </c>
      <c r="AL365" s="15"/>
      <c r="AQ365" s="15"/>
    </row>
    <row r="366" spans="1:43" s="47" customFormat="1" ht="12" x14ac:dyDescent="0.25">
      <c r="A366" s="51">
        <f t="shared" si="191"/>
        <v>352</v>
      </c>
      <c r="B366" s="44">
        <f t="shared" si="192"/>
        <v>125459.96828292054</v>
      </c>
      <c r="C366" s="44">
        <f t="shared" si="168"/>
        <v>15248.743697362683</v>
      </c>
      <c r="D366" s="44">
        <f t="shared" si="169"/>
        <v>439.10988899022192</v>
      </c>
      <c r="E366" s="52">
        <f t="shared" si="199"/>
        <v>0.15</v>
      </c>
      <c r="F366" s="52">
        <f t="shared" si="170"/>
        <v>1.3451947011868914E-2</v>
      </c>
      <c r="G366" s="44">
        <f t="shared" si="193"/>
        <v>14185.082840672923</v>
      </c>
      <c r="H366" s="44">
        <f t="shared" si="171"/>
        <v>13745.972951682701</v>
      </c>
      <c r="I366" s="44">
        <f t="shared" si="172"/>
        <v>111713.99533123783</v>
      </c>
      <c r="J366" s="44">
        <f t="shared" si="173"/>
        <v>1502.7707456799826</v>
      </c>
      <c r="K366" s="44">
        <f t="shared" si="174"/>
        <v>73.18498149837032</v>
      </c>
      <c r="L366" s="44">
        <f t="shared" si="175"/>
        <v>15614.668604854536</v>
      </c>
      <c r="M366" s="44">
        <f t="shared" si="176"/>
        <v>110211.22458555785</v>
      </c>
      <c r="N366" s="53">
        <f t="shared" si="194"/>
        <v>0</v>
      </c>
      <c r="O366" s="41">
        <f t="shared" si="177"/>
        <v>0</v>
      </c>
      <c r="P366" s="41">
        <f t="shared" si="178"/>
        <v>0</v>
      </c>
      <c r="Q366" s="41">
        <f t="shared" si="179"/>
        <v>0</v>
      </c>
      <c r="R366" s="54">
        <f t="shared" si="180"/>
        <v>0</v>
      </c>
      <c r="S366" s="45">
        <f t="shared" si="196"/>
        <v>0</v>
      </c>
      <c r="T366" s="44">
        <f t="shared" si="181"/>
        <v>0</v>
      </c>
      <c r="U366" s="41">
        <f t="shared" si="167"/>
        <v>0</v>
      </c>
      <c r="V366" s="44">
        <f t="shared" si="182"/>
        <v>0</v>
      </c>
      <c r="W366" s="44">
        <f t="shared" si="195"/>
        <v>0</v>
      </c>
      <c r="X366" s="45">
        <f t="shared" si="197"/>
        <v>125459.96828296664</v>
      </c>
      <c r="Y366" s="44">
        <f t="shared" si="198"/>
        <v>15248.743697362683</v>
      </c>
      <c r="Z366" s="44">
        <f t="shared" si="183"/>
        <v>365.92490749198606</v>
      </c>
      <c r="AA366" s="46">
        <f t="shared" si="184"/>
        <v>15614.668604854669</v>
      </c>
      <c r="AC366" s="55">
        <f t="shared" si="185"/>
        <v>15248.743697362683</v>
      </c>
      <c r="AD366" s="56">
        <f t="shared" si="186"/>
        <v>15248.743697362683</v>
      </c>
      <c r="AE366" s="57" t="str">
        <f t="shared" si="187"/>
        <v>yes</v>
      </c>
      <c r="AF366" s="55">
        <f t="shared" si="188"/>
        <v>365.92490749185163</v>
      </c>
      <c r="AG366" s="56">
        <f t="shared" si="189"/>
        <v>365.92490749198606</v>
      </c>
      <c r="AH366" s="57" t="str">
        <f t="shared" si="190"/>
        <v>yes</v>
      </c>
      <c r="AL366" s="15"/>
      <c r="AQ366" s="15"/>
    </row>
    <row r="367" spans="1:43" s="47" customFormat="1" ht="12" x14ac:dyDescent="0.25">
      <c r="A367" s="51">
        <f t="shared" si="191"/>
        <v>353</v>
      </c>
      <c r="B367" s="44">
        <f t="shared" si="192"/>
        <v>110211.22458555785</v>
      </c>
      <c r="C367" s="44">
        <f t="shared" si="168"/>
        <v>14908.020946775179</v>
      </c>
      <c r="D367" s="44">
        <f t="shared" si="169"/>
        <v>385.73928604945246</v>
      </c>
      <c r="E367" s="52">
        <f t="shared" si="199"/>
        <v>0.15</v>
      </c>
      <c r="F367" s="52">
        <f t="shared" si="170"/>
        <v>1.3451947011868914E-2</v>
      </c>
      <c r="G367" s="44">
        <f t="shared" si="193"/>
        <v>13994.265857941222</v>
      </c>
      <c r="H367" s="44">
        <f t="shared" si="171"/>
        <v>13608.526571891769</v>
      </c>
      <c r="I367" s="44">
        <f t="shared" si="172"/>
        <v>96602.698013666086</v>
      </c>
      <c r="J367" s="44">
        <f t="shared" si="173"/>
        <v>1299.4943748834107</v>
      </c>
      <c r="K367" s="44">
        <f t="shared" si="174"/>
        <v>64.289881008242077</v>
      </c>
      <c r="L367" s="44">
        <f t="shared" si="175"/>
        <v>15229.47035181639</v>
      </c>
      <c r="M367" s="44">
        <f t="shared" si="176"/>
        <v>95303.203638782681</v>
      </c>
      <c r="N367" s="53">
        <f t="shared" si="194"/>
        <v>0</v>
      </c>
      <c r="O367" s="41">
        <f t="shared" si="177"/>
        <v>0</v>
      </c>
      <c r="P367" s="41">
        <f t="shared" si="178"/>
        <v>0</v>
      </c>
      <c r="Q367" s="41">
        <f t="shared" si="179"/>
        <v>0</v>
      </c>
      <c r="R367" s="54">
        <f t="shared" si="180"/>
        <v>0</v>
      </c>
      <c r="S367" s="45">
        <f t="shared" si="196"/>
        <v>0</v>
      </c>
      <c r="T367" s="44">
        <f t="shared" si="181"/>
        <v>0</v>
      </c>
      <c r="U367" s="41">
        <f t="shared" si="167"/>
        <v>0</v>
      </c>
      <c r="V367" s="44">
        <f t="shared" si="182"/>
        <v>0</v>
      </c>
      <c r="W367" s="44">
        <f t="shared" si="195"/>
        <v>0</v>
      </c>
      <c r="X367" s="45">
        <f t="shared" si="197"/>
        <v>110211.22458560395</v>
      </c>
      <c r="Y367" s="44">
        <f t="shared" si="198"/>
        <v>14908.020946775179</v>
      </c>
      <c r="Z367" s="44">
        <f t="shared" si="183"/>
        <v>321.4494050413449</v>
      </c>
      <c r="AA367" s="46">
        <f t="shared" si="184"/>
        <v>15229.470351816524</v>
      </c>
      <c r="AC367" s="55">
        <f t="shared" si="185"/>
        <v>14908.020946775179</v>
      </c>
      <c r="AD367" s="56">
        <f t="shared" si="186"/>
        <v>14908.020946775179</v>
      </c>
      <c r="AE367" s="57" t="str">
        <f t="shared" si="187"/>
        <v>yes</v>
      </c>
      <c r="AF367" s="55">
        <f t="shared" si="188"/>
        <v>321.44940504121041</v>
      </c>
      <c r="AG367" s="56">
        <f t="shared" si="189"/>
        <v>321.4494050413449</v>
      </c>
      <c r="AH367" s="57" t="str">
        <f t="shared" si="190"/>
        <v>yes</v>
      </c>
      <c r="AL367" s="15"/>
      <c r="AQ367" s="15"/>
    </row>
    <row r="368" spans="1:43" s="47" customFormat="1" ht="12" x14ac:dyDescent="0.25">
      <c r="A368" s="51">
        <f t="shared" si="191"/>
        <v>354</v>
      </c>
      <c r="B368" s="44">
        <f t="shared" si="192"/>
        <v>95303.203638782681</v>
      </c>
      <c r="C368" s="44">
        <f t="shared" si="168"/>
        <v>14573.237423469378</v>
      </c>
      <c r="D368" s="44">
        <f t="shared" si="169"/>
        <v>333.56121273573939</v>
      </c>
      <c r="E368" s="52">
        <f t="shared" si="199"/>
        <v>0.15</v>
      </c>
      <c r="F368" s="52">
        <f t="shared" si="170"/>
        <v>1.3451947011868914E-2</v>
      </c>
      <c r="G368" s="44">
        <f t="shared" si="193"/>
        <v>13806.015735150193</v>
      </c>
      <c r="H368" s="44">
        <f t="shared" si="171"/>
        <v>13472.454522414453</v>
      </c>
      <c r="I368" s="44">
        <f t="shared" si="172"/>
        <v>81830.749116368228</v>
      </c>
      <c r="J368" s="44">
        <f t="shared" si="173"/>
        <v>1100.7829010549244</v>
      </c>
      <c r="K368" s="44">
        <f t="shared" si="174"/>
        <v>55.593535455956562</v>
      </c>
      <c r="L368" s="44">
        <f t="shared" si="175"/>
        <v>14851.205100749161</v>
      </c>
      <c r="M368" s="44">
        <f t="shared" si="176"/>
        <v>80729.96621531331</v>
      </c>
      <c r="N368" s="53">
        <f t="shared" si="194"/>
        <v>0</v>
      </c>
      <c r="O368" s="41">
        <f t="shared" si="177"/>
        <v>0</v>
      </c>
      <c r="P368" s="41">
        <f t="shared" si="178"/>
        <v>0</v>
      </c>
      <c r="Q368" s="41">
        <f t="shared" si="179"/>
        <v>0</v>
      </c>
      <c r="R368" s="54">
        <f t="shared" si="180"/>
        <v>0</v>
      </c>
      <c r="S368" s="45">
        <f t="shared" si="196"/>
        <v>0</v>
      </c>
      <c r="T368" s="44">
        <f t="shared" si="181"/>
        <v>0</v>
      </c>
      <c r="U368" s="41">
        <f t="shared" si="167"/>
        <v>0</v>
      </c>
      <c r="V368" s="44">
        <f t="shared" si="182"/>
        <v>0</v>
      </c>
      <c r="W368" s="44">
        <f t="shared" si="195"/>
        <v>0</v>
      </c>
      <c r="X368" s="45">
        <f t="shared" si="197"/>
        <v>95303.203638828767</v>
      </c>
      <c r="Y368" s="44">
        <f t="shared" si="198"/>
        <v>14573.237423469378</v>
      </c>
      <c r="Z368" s="44">
        <f t="shared" si="183"/>
        <v>277.96767727991727</v>
      </c>
      <c r="AA368" s="46">
        <f t="shared" si="184"/>
        <v>14851.205100749296</v>
      </c>
      <c r="AC368" s="55">
        <f t="shared" si="185"/>
        <v>14573.237423469378</v>
      </c>
      <c r="AD368" s="56">
        <f t="shared" si="186"/>
        <v>14573.237423469378</v>
      </c>
      <c r="AE368" s="57" t="str">
        <f t="shared" si="187"/>
        <v>yes</v>
      </c>
      <c r="AF368" s="55">
        <f t="shared" si="188"/>
        <v>277.96767727978283</v>
      </c>
      <c r="AG368" s="56">
        <f t="shared" si="189"/>
        <v>277.96767727991727</v>
      </c>
      <c r="AH368" s="57" t="str">
        <f t="shared" si="190"/>
        <v>yes</v>
      </c>
      <c r="AL368" s="15"/>
      <c r="AQ368" s="15"/>
    </row>
    <row r="369" spans="1:43" s="47" customFormat="1" ht="12" x14ac:dyDescent="0.25">
      <c r="A369" s="51">
        <f t="shared" si="191"/>
        <v>355</v>
      </c>
      <c r="B369" s="44">
        <f t="shared" si="192"/>
        <v>80729.96621531331</v>
      </c>
      <c r="C369" s="44">
        <f t="shared" si="168"/>
        <v>14244.2996761624</v>
      </c>
      <c r="D369" s="44">
        <f t="shared" si="169"/>
        <v>282.55488175359659</v>
      </c>
      <c r="E369" s="52">
        <f t="shared" si="199"/>
        <v>0.15</v>
      </c>
      <c r="F369" s="52">
        <f t="shared" si="170"/>
        <v>1.3451947011868914E-2</v>
      </c>
      <c r="G369" s="44">
        <f t="shared" si="193"/>
        <v>13620.297943035926</v>
      </c>
      <c r="H369" s="44">
        <f t="shared" si="171"/>
        <v>13337.74306128233</v>
      </c>
      <c r="I369" s="44">
        <f t="shared" si="172"/>
        <v>67392.223154030973</v>
      </c>
      <c r="J369" s="44">
        <f t="shared" si="173"/>
        <v>906.55661488007001</v>
      </c>
      <c r="K369" s="44">
        <f t="shared" si="174"/>
        <v>47.092480292266096</v>
      </c>
      <c r="L369" s="44">
        <f t="shared" si="175"/>
        <v>14479.762077623731</v>
      </c>
      <c r="M369" s="44">
        <f t="shared" si="176"/>
        <v>66485.666539150901</v>
      </c>
      <c r="N369" s="53">
        <f t="shared" si="194"/>
        <v>0</v>
      </c>
      <c r="O369" s="41">
        <f t="shared" si="177"/>
        <v>0</v>
      </c>
      <c r="P369" s="41">
        <f t="shared" si="178"/>
        <v>0</v>
      </c>
      <c r="Q369" s="41">
        <f t="shared" si="179"/>
        <v>0</v>
      </c>
      <c r="R369" s="54">
        <f t="shared" si="180"/>
        <v>0</v>
      </c>
      <c r="S369" s="45">
        <f t="shared" si="196"/>
        <v>0</v>
      </c>
      <c r="T369" s="44">
        <f t="shared" si="181"/>
        <v>0</v>
      </c>
      <c r="U369" s="41">
        <f t="shared" si="167"/>
        <v>0</v>
      </c>
      <c r="V369" s="44">
        <f t="shared" si="182"/>
        <v>0</v>
      </c>
      <c r="W369" s="44">
        <f t="shared" si="195"/>
        <v>0</v>
      </c>
      <c r="X369" s="45">
        <f t="shared" si="197"/>
        <v>80729.966215359396</v>
      </c>
      <c r="Y369" s="44">
        <f t="shared" si="198"/>
        <v>14244.2996761624</v>
      </c>
      <c r="Z369" s="44">
        <f t="shared" si="183"/>
        <v>235.46240146146491</v>
      </c>
      <c r="AA369" s="46">
        <f t="shared" si="184"/>
        <v>14479.762077623865</v>
      </c>
      <c r="AC369" s="55">
        <f t="shared" si="185"/>
        <v>14244.2996761624</v>
      </c>
      <c r="AD369" s="56">
        <f t="shared" si="186"/>
        <v>14244.2996761624</v>
      </c>
      <c r="AE369" s="57" t="str">
        <f t="shared" si="187"/>
        <v>yes</v>
      </c>
      <c r="AF369" s="55">
        <f t="shared" si="188"/>
        <v>235.4624014613305</v>
      </c>
      <c r="AG369" s="56">
        <f t="shared" si="189"/>
        <v>235.46240146146491</v>
      </c>
      <c r="AH369" s="57" t="str">
        <f t="shared" si="190"/>
        <v>yes</v>
      </c>
      <c r="AL369" s="15"/>
      <c r="AQ369" s="15"/>
    </row>
    <row r="370" spans="1:43" s="47" customFormat="1" ht="12" x14ac:dyDescent="0.25">
      <c r="A370" s="51">
        <f t="shared" si="191"/>
        <v>356</v>
      </c>
      <c r="B370" s="44">
        <f t="shared" si="192"/>
        <v>66485.666539150901</v>
      </c>
      <c r="C370" s="44">
        <f t="shared" si="168"/>
        <v>13921.115646231025</v>
      </c>
      <c r="D370" s="44">
        <f t="shared" si="169"/>
        <v>232.69983288702815</v>
      </c>
      <c r="E370" s="52">
        <f t="shared" si="199"/>
        <v>0.15</v>
      </c>
      <c r="F370" s="52">
        <f t="shared" si="170"/>
        <v>1.3451947011868914E-2</v>
      </c>
      <c r="G370" s="44">
        <f t="shared" si="193"/>
        <v>13437.078416820337</v>
      </c>
      <c r="H370" s="44">
        <f t="shared" si="171"/>
        <v>13204.378583933309</v>
      </c>
      <c r="I370" s="44">
        <f t="shared" si="172"/>
        <v>53281.287955217595</v>
      </c>
      <c r="J370" s="44">
        <f t="shared" si="173"/>
        <v>716.73706229771653</v>
      </c>
      <c r="K370" s="44">
        <f t="shared" si="174"/>
        <v>38.783305481171361</v>
      </c>
      <c r="L370" s="44">
        <f t="shared" si="175"/>
        <v>14115.032173636882</v>
      </c>
      <c r="M370" s="44">
        <f t="shared" si="176"/>
        <v>52564.550892919877</v>
      </c>
      <c r="N370" s="53">
        <f t="shared" si="194"/>
        <v>0</v>
      </c>
      <c r="O370" s="41">
        <f t="shared" si="177"/>
        <v>0</v>
      </c>
      <c r="P370" s="41">
        <f t="shared" si="178"/>
        <v>0</v>
      </c>
      <c r="Q370" s="41">
        <f t="shared" si="179"/>
        <v>0</v>
      </c>
      <c r="R370" s="54">
        <f t="shared" si="180"/>
        <v>0</v>
      </c>
      <c r="S370" s="45">
        <f t="shared" si="196"/>
        <v>0</v>
      </c>
      <c r="T370" s="44">
        <f t="shared" si="181"/>
        <v>0</v>
      </c>
      <c r="U370" s="41">
        <f t="shared" si="167"/>
        <v>0</v>
      </c>
      <c r="V370" s="44">
        <f t="shared" si="182"/>
        <v>0</v>
      </c>
      <c r="W370" s="44">
        <f t="shared" si="195"/>
        <v>0</v>
      </c>
      <c r="X370" s="45">
        <f t="shared" si="197"/>
        <v>66485.666539197002</v>
      </c>
      <c r="Y370" s="44">
        <f t="shared" si="198"/>
        <v>13921.115646231025</v>
      </c>
      <c r="Z370" s="44">
        <f t="shared" si="183"/>
        <v>193.91652740599127</v>
      </c>
      <c r="AA370" s="46">
        <f t="shared" si="184"/>
        <v>14115.032173637015</v>
      </c>
      <c r="AC370" s="55">
        <f t="shared" si="185"/>
        <v>13921.115646231025</v>
      </c>
      <c r="AD370" s="56">
        <f t="shared" si="186"/>
        <v>13921.115646231025</v>
      </c>
      <c r="AE370" s="57" t="str">
        <f t="shared" si="187"/>
        <v>yes</v>
      </c>
      <c r="AF370" s="55">
        <f t="shared" si="188"/>
        <v>193.91652740585678</v>
      </c>
      <c r="AG370" s="56">
        <f t="shared" si="189"/>
        <v>193.91652740599127</v>
      </c>
      <c r="AH370" s="57" t="str">
        <f t="shared" si="190"/>
        <v>yes</v>
      </c>
      <c r="AL370" s="15"/>
      <c r="AQ370" s="15"/>
    </row>
    <row r="371" spans="1:43" s="47" customFormat="1" ht="12" x14ac:dyDescent="0.25">
      <c r="A371" s="51">
        <f t="shared" si="191"/>
        <v>357</v>
      </c>
      <c r="B371" s="44">
        <f t="shared" si="192"/>
        <v>52564.550892919877</v>
      </c>
      <c r="C371" s="44">
        <f t="shared" si="168"/>
        <v>13603.594647622278</v>
      </c>
      <c r="D371" s="44">
        <f t="shared" si="169"/>
        <v>183.97592812521955</v>
      </c>
      <c r="E371" s="52">
        <f t="shared" si="199"/>
        <v>0.15</v>
      </c>
      <c r="F371" s="52">
        <f t="shared" si="170"/>
        <v>1.3451947011868914E-2</v>
      </c>
      <c r="G371" s="44">
        <f t="shared" si="193"/>
        <v>13256.323549962945</v>
      </c>
      <c r="H371" s="44">
        <f t="shared" si="171"/>
        <v>13072.347621837725</v>
      </c>
      <c r="I371" s="44">
        <f t="shared" si="172"/>
        <v>39492.203271082151</v>
      </c>
      <c r="J371" s="44">
        <f t="shared" si="173"/>
        <v>531.24702578455333</v>
      </c>
      <c r="K371" s="44">
        <f t="shared" si="174"/>
        <v>30.662654687536598</v>
      </c>
      <c r="L371" s="44">
        <f t="shared" si="175"/>
        <v>13756.907921059961</v>
      </c>
      <c r="M371" s="44">
        <f t="shared" si="176"/>
        <v>38960.956245297595</v>
      </c>
      <c r="N371" s="53">
        <f t="shared" si="194"/>
        <v>0</v>
      </c>
      <c r="O371" s="41">
        <f t="shared" si="177"/>
        <v>0</v>
      </c>
      <c r="P371" s="41">
        <f t="shared" si="178"/>
        <v>0</v>
      </c>
      <c r="Q371" s="41">
        <f t="shared" si="179"/>
        <v>0</v>
      </c>
      <c r="R371" s="54">
        <f t="shared" si="180"/>
        <v>0</v>
      </c>
      <c r="S371" s="45">
        <f t="shared" si="196"/>
        <v>0</v>
      </c>
      <c r="T371" s="44">
        <f t="shared" si="181"/>
        <v>0</v>
      </c>
      <c r="U371" s="41">
        <f t="shared" si="167"/>
        <v>0</v>
      </c>
      <c r="V371" s="44">
        <f t="shared" si="182"/>
        <v>0</v>
      </c>
      <c r="W371" s="44">
        <f t="shared" si="195"/>
        <v>0</v>
      </c>
      <c r="X371" s="45">
        <f t="shared" si="197"/>
        <v>52564.550892965977</v>
      </c>
      <c r="Y371" s="44">
        <f t="shared" si="198"/>
        <v>13603.594647622278</v>
      </c>
      <c r="Z371" s="44">
        <f t="shared" si="183"/>
        <v>153.31327343781746</v>
      </c>
      <c r="AA371" s="46">
        <f t="shared" si="184"/>
        <v>13756.907921060096</v>
      </c>
      <c r="AC371" s="55">
        <f t="shared" si="185"/>
        <v>13603.594647622278</v>
      </c>
      <c r="AD371" s="56">
        <f t="shared" si="186"/>
        <v>13603.594647622278</v>
      </c>
      <c r="AE371" s="57" t="str">
        <f t="shared" si="187"/>
        <v>yes</v>
      </c>
      <c r="AF371" s="55">
        <f t="shared" si="188"/>
        <v>153.31327343768297</v>
      </c>
      <c r="AG371" s="56">
        <f t="shared" si="189"/>
        <v>153.31327343781746</v>
      </c>
      <c r="AH371" s="57" t="str">
        <f t="shared" si="190"/>
        <v>yes</v>
      </c>
      <c r="AL371" s="15"/>
      <c r="AQ371" s="15"/>
    </row>
    <row r="372" spans="1:43" s="47" customFormat="1" ht="12" x14ac:dyDescent="0.25">
      <c r="A372" s="51">
        <f t="shared" si="191"/>
        <v>358</v>
      </c>
      <c r="B372" s="44">
        <f t="shared" si="192"/>
        <v>38960.956245297595</v>
      </c>
      <c r="C372" s="44">
        <f t="shared" si="168"/>
        <v>13291.647347047756</v>
      </c>
      <c r="D372" s="44">
        <f t="shared" si="169"/>
        <v>136.36334685854158</v>
      </c>
      <c r="E372" s="52">
        <f t="shared" si="199"/>
        <v>0.15</v>
      </c>
      <c r="F372" s="52">
        <f t="shared" si="170"/>
        <v>1.3451947011868914E-2</v>
      </c>
      <c r="G372" s="44">
        <f t="shared" si="193"/>
        <v>13078.000187996651</v>
      </c>
      <c r="H372" s="44">
        <f t="shared" si="171"/>
        <v>12941.63684113811</v>
      </c>
      <c r="I372" s="44">
        <f t="shared" si="172"/>
        <v>26019.319404159483</v>
      </c>
      <c r="J372" s="44">
        <f t="shared" si="173"/>
        <v>350.01050590964604</v>
      </c>
      <c r="K372" s="44">
        <f t="shared" si="174"/>
        <v>22.727224476423597</v>
      </c>
      <c r="L372" s="44">
        <f t="shared" si="175"/>
        <v>13405.283469429873</v>
      </c>
      <c r="M372" s="44">
        <f t="shared" si="176"/>
        <v>25669.308898249838</v>
      </c>
      <c r="N372" s="53">
        <f t="shared" si="194"/>
        <v>0</v>
      </c>
      <c r="O372" s="41">
        <f t="shared" si="177"/>
        <v>0</v>
      </c>
      <c r="P372" s="41">
        <f t="shared" si="178"/>
        <v>0</v>
      </c>
      <c r="Q372" s="41">
        <f t="shared" si="179"/>
        <v>0</v>
      </c>
      <c r="R372" s="54">
        <f t="shared" si="180"/>
        <v>0</v>
      </c>
      <c r="S372" s="45">
        <f t="shared" si="196"/>
        <v>0</v>
      </c>
      <c r="T372" s="44">
        <f t="shared" si="181"/>
        <v>0</v>
      </c>
      <c r="U372" s="41">
        <f t="shared" si="167"/>
        <v>0</v>
      </c>
      <c r="V372" s="44">
        <f t="shared" si="182"/>
        <v>0</v>
      </c>
      <c r="W372" s="44">
        <f t="shared" si="195"/>
        <v>0</v>
      </c>
      <c r="X372" s="45">
        <f t="shared" si="197"/>
        <v>38960.956245343696</v>
      </c>
      <c r="Y372" s="44">
        <f t="shared" si="198"/>
        <v>13291.647347047756</v>
      </c>
      <c r="Z372" s="44">
        <f t="shared" si="183"/>
        <v>113.63612238225245</v>
      </c>
      <c r="AA372" s="46">
        <f t="shared" si="184"/>
        <v>13405.283469430009</v>
      </c>
      <c r="AC372" s="55">
        <f t="shared" si="185"/>
        <v>13291.647347047756</v>
      </c>
      <c r="AD372" s="56">
        <f t="shared" si="186"/>
        <v>13291.647347047756</v>
      </c>
      <c r="AE372" s="57" t="str">
        <f t="shared" si="187"/>
        <v>yes</v>
      </c>
      <c r="AF372" s="55">
        <f t="shared" si="188"/>
        <v>113.63612238211797</v>
      </c>
      <c r="AG372" s="56">
        <f t="shared" si="189"/>
        <v>113.63612238225245</v>
      </c>
      <c r="AH372" s="57" t="str">
        <f t="shared" si="190"/>
        <v>yes</v>
      </c>
      <c r="AL372" s="15"/>
      <c r="AQ372" s="15"/>
    </row>
    <row r="373" spans="1:43" s="47" customFormat="1" ht="12" x14ac:dyDescent="0.25">
      <c r="A373" s="51">
        <f t="shared" si="191"/>
        <v>359</v>
      </c>
      <c r="B373" s="44">
        <f t="shared" si="192"/>
        <v>25669.308898249838</v>
      </c>
      <c r="C373" s="44">
        <f t="shared" si="168"/>
        <v>12985.185744457871</v>
      </c>
      <c r="D373" s="44">
        <f t="shared" si="169"/>
        <v>89.84258114387444</v>
      </c>
      <c r="E373" s="52">
        <f t="shared" si="199"/>
        <v>0.15</v>
      </c>
      <c r="F373" s="52">
        <f t="shared" si="170"/>
        <v>1.3451947011868914E-2</v>
      </c>
      <c r="G373" s="44">
        <f t="shared" si="193"/>
        <v>12902.075622446511</v>
      </c>
      <c r="H373" s="44">
        <f t="shared" si="171"/>
        <v>12812.233041302638</v>
      </c>
      <c r="I373" s="44">
        <f t="shared" si="172"/>
        <v>12857.0758569472</v>
      </c>
      <c r="J373" s="44">
        <f t="shared" si="173"/>
        <v>172.95270315523285</v>
      </c>
      <c r="K373" s="44">
        <f t="shared" si="174"/>
        <v>14.973763523979072</v>
      </c>
      <c r="L373" s="44">
        <f t="shared" si="175"/>
        <v>13060.054562077765</v>
      </c>
      <c r="M373" s="44">
        <f t="shared" si="176"/>
        <v>12684.123153791967</v>
      </c>
      <c r="N373" s="53">
        <f t="shared" si="194"/>
        <v>0</v>
      </c>
      <c r="O373" s="41">
        <f t="shared" si="177"/>
        <v>0</v>
      </c>
      <c r="P373" s="41">
        <f t="shared" si="178"/>
        <v>0</v>
      </c>
      <c r="Q373" s="41">
        <f t="shared" si="179"/>
        <v>0</v>
      </c>
      <c r="R373" s="54">
        <f t="shared" si="180"/>
        <v>0</v>
      </c>
      <c r="S373" s="45">
        <f t="shared" si="196"/>
        <v>0</v>
      </c>
      <c r="T373" s="44">
        <f t="shared" si="181"/>
        <v>0</v>
      </c>
      <c r="U373" s="41">
        <f t="shared" si="167"/>
        <v>0</v>
      </c>
      <c r="V373" s="44">
        <f t="shared" si="182"/>
        <v>0</v>
      </c>
      <c r="W373" s="44">
        <f t="shared" si="195"/>
        <v>0</v>
      </c>
      <c r="X373" s="45">
        <f t="shared" si="197"/>
        <v>25669.308898295938</v>
      </c>
      <c r="Y373" s="44">
        <f t="shared" si="198"/>
        <v>12985.185744457871</v>
      </c>
      <c r="Z373" s="44">
        <f t="shared" si="183"/>
        <v>74.86881762002983</v>
      </c>
      <c r="AA373" s="46">
        <f t="shared" si="184"/>
        <v>13060.054562077901</v>
      </c>
      <c r="AC373" s="55">
        <f t="shared" si="185"/>
        <v>12985.185744457871</v>
      </c>
      <c r="AD373" s="56">
        <f t="shared" si="186"/>
        <v>12985.185744457871</v>
      </c>
      <c r="AE373" s="57" t="str">
        <f t="shared" si="187"/>
        <v>yes</v>
      </c>
      <c r="AF373" s="55">
        <f t="shared" si="188"/>
        <v>74.868817619895367</v>
      </c>
      <c r="AG373" s="56">
        <f t="shared" si="189"/>
        <v>74.86881762002983</v>
      </c>
      <c r="AH373" s="57" t="str">
        <f t="shared" si="190"/>
        <v>yes</v>
      </c>
      <c r="AL373" s="15"/>
      <c r="AQ373" s="15"/>
    </row>
    <row r="374" spans="1:43" s="47" customFormat="1" ht="12" x14ac:dyDescent="0.25">
      <c r="A374" s="58">
        <f t="shared" si="191"/>
        <v>360</v>
      </c>
      <c r="B374" s="59">
        <f t="shared" si="192"/>
        <v>12684.123153791967</v>
      </c>
      <c r="C374" s="59">
        <f t="shared" si="168"/>
        <v>12684.123153791963</v>
      </c>
      <c r="D374" s="59">
        <f>B374*$B$4/12</f>
        <v>44.394431038271883</v>
      </c>
      <c r="E374" s="60">
        <f t="shared" si="199"/>
        <v>0.15</v>
      </c>
      <c r="F374" s="60">
        <f t="shared" si="170"/>
        <v>1.3451947011868914E-2</v>
      </c>
      <c r="G374" s="59">
        <f t="shared" si="193"/>
        <v>12728.517584830235</v>
      </c>
      <c r="H374" s="59">
        <f t="shared" si="171"/>
        <v>12684.123153791963</v>
      </c>
      <c r="I374" s="59">
        <f t="shared" si="172"/>
        <v>0</v>
      </c>
      <c r="J374" s="59">
        <f t="shared" si="173"/>
        <v>0</v>
      </c>
      <c r="K374" s="59">
        <f t="shared" si="174"/>
        <v>7.3990718397119801</v>
      </c>
      <c r="L374" s="59">
        <f t="shared" si="175"/>
        <v>12721.118512990523</v>
      </c>
      <c r="M374" s="59">
        <f t="shared" si="176"/>
        <v>3.637978807091713E-12</v>
      </c>
      <c r="N374" s="61">
        <f t="shared" si="194"/>
        <v>0</v>
      </c>
      <c r="O374" s="62">
        <f t="shared" si="177"/>
        <v>0</v>
      </c>
      <c r="P374" s="62">
        <f t="shared" si="178"/>
        <v>0</v>
      </c>
      <c r="Q374" s="62">
        <f t="shared" si="179"/>
        <v>0</v>
      </c>
      <c r="R374" s="63">
        <f t="shared" si="180"/>
        <v>0</v>
      </c>
      <c r="S374" s="64">
        <f t="shared" si="196"/>
        <v>0</v>
      </c>
      <c r="T374" s="59">
        <f t="shared" si="181"/>
        <v>0</v>
      </c>
      <c r="U374" s="62">
        <f t="shared" ref="U374" si="200">MIN(X374*$F$5/12-P374,S374-T374)</f>
        <v>0</v>
      </c>
      <c r="V374" s="59">
        <f t="shared" si="182"/>
        <v>0</v>
      </c>
      <c r="W374" s="59">
        <f t="shared" si="195"/>
        <v>0</v>
      </c>
      <c r="X374" s="64">
        <f t="shared" si="197"/>
        <v>12684.123153838067</v>
      </c>
      <c r="Y374" s="59">
        <f t="shared" si="198"/>
        <v>12684.123153791963</v>
      </c>
      <c r="Z374" s="59">
        <f>X374*$F$5/12</f>
        <v>36.995359198694366</v>
      </c>
      <c r="AA374" s="65">
        <f t="shared" si="184"/>
        <v>12721.118512990657</v>
      </c>
      <c r="AC374" s="66">
        <f t="shared" si="185"/>
        <v>12684.123153791963</v>
      </c>
      <c r="AD374" s="67">
        <f t="shared" si="186"/>
        <v>12684.123153791963</v>
      </c>
      <c r="AE374" s="68" t="str">
        <f t="shared" si="187"/>
        <v>yes</v>
      </c>
      <c r="AF374" s="66">
        <f t="shared" si="188"/>
        <v>36.995359198559903</v>
      </c>
      <c r="AG374" s="67">
        <f t="shared" si="189"/>
        <v>36.995359198694366</v>
      </c>
      <c r="AH374" s="68" t="str">
        <f t="shared" si="190"/>
        <v>yes</v>
      </c>
      <c r="AL374" s="15"/>
      <c r="AQ374" s="15"/>
    </row>
    <row r="375" spans="1:43" s="47" customFormat="1" ht="12" x14ac:dyDescent="0.25">
      <c r="A375" s="69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1"/>
      <c r="O375" s="71"/>
      <c r="P375" s="71"/>
      <c r="Q375" s="71"/>
      <c r="R375" s="71"/>
      <c r="S375" s="70"/>
      <c r="T375" s="70"/>
      <c r="U375" s="71"/>
      <c r="V375" s="70"/>
      <c r="W375" s="70"/>
      <c r="AC375" s="72"/>
      <c r="AD375" s="72"/>
      <c r="AE375" s="72"/>
      <c r="AF375" s="72"/>
      <c r="AG375" s="72"/>
      <c r="AH375" s="72"/>
    </row>
    <row r="376" spans="1:43" s="47" customFormat="1" ht="12" x14ac:dyDescent="0.25">
      <c r="A376" s="69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1"/>
      <c r="O376" s="71"/>
      <c r="P376" s="71"/>
      <c r="Q376" s="71"/>
      <c r="R376" s="71"/>
      <c r="S376" s="70"/>
      <c r="T376" s="70"/>
      <c r="U376" s="71"/>
      <c r="V376" s="70"/>
      <c r="W376" s="70"/>
      <c r="AC376" s="72"/>
      <c r="AD376" s="72"/>
      <c r="AE376" s="72"/>
      <c r="AF376" s="72"/>
      <c r="AG376" s="72"/>
      <c r="AH376" s="72"/>
    </row>
    <row r="377" spans="1:43" s="47" customFormat="1" ht="12" x14ac:dyDescent="0.25">
      <c r="A377" s="69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1"/>
      <c r="O377" s="71"/>
      <c r="P377" s="71"/>
      <c r="Q377" s="71"/>
      <c r="R377" s="71"/>
      <c r="S377" s="70"/>
      <c r="T377" s="70"/>
      <c r="U377" s="71"/>
      <c r="V377" s="70"/>
      <c r="W377" s="70"/>
      <c r="AC377" s="72"/>
      <c r="AD377" s="72"/>
      <c r="AE377" s="72"/>
      <c r="AF377" s="72"/>
      <c r="AG377" s="72"/>
      <c r="AH377" s="72"/>
    </row>
    <row r="378" spans="1:43" s="47" customFormat="1" ht="12" x14ac:dyDescent="0.25">
      <c r="A378" s="69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1"/>
      <c r="O378" s="71"/>
      <c r="P378" s="71"/>
      <c r="Q378" s="71"/>
      <c r="R378" s="71"/>
      <c r="S378" s="70"/>
      <c r="T378" s="70"/>
      <c r="U378" s="71"/>
      <c r="V378" s="70"/>
      <c r="W378" s="70"/>
      <c r="AC378" s="72"/>
      <c r="AD378" s="72"/>
      <c r="AE378" s="72"/>
      <c r="AF378" s="72"/>
      <c r="AG378" s="72"/>
      <c r="AH378" s="72"/>
    </row>
    <row r="379" spans="1:43" s="47" customFormat="1" ht="12" x14ac:dyDescent="0.25">
      <c r="A379" s="69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1"/>
      <c r="O379" s="71"/>
      <c r="P379" s="71"/>
      <c r="Q379" s="71"/>
      <c r="R379" s="71"/>
      <c r="S379" s="70"/>
      <c r="T379" s="70"/>
      <c r="U379" s="71"/>
      <c r="V379" s="70"/>
      <c r="W379" s="70"/>
      <c r="AC379" s="72"/>
      <c r="AD379" s="72"/>
      <c r="AE379" s="72"/>
      <c r="AF379" s="72"/>
      <c r="AG379" s="72"/>
      <c r="AH379" s="72"/>
    </row>
    <row r="380" spans="1:43" s="47" customFormat="1" ht="12" x14ac:dyDescent="0.25">
      <c r="A380" s="69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1"/>
      <c r="O380" s="71"/>
      <c r="P380" s="71"/>
      <c r="Q380" s="71"/>
      <c r="R380" s="71"/>
      <c r="S380" s="70"/>
      <c r="T380" s="70"/>
      <c r="U380" s="71"/>
      <c r="V380" s="70"/>
      <c r="W380" s="70"/>
      <c r="AC380" s="72"/>
      <c r="AD380" s="72"/>
      <c r="AE380" s="72"/>
      <c r="AF380" s="72"/>
      <c r="AG380" s="72"/>
      <c r="AH380" s="72"/>
    </row>
    <row r="381" spans="1:43" s="47" customFormat="1" ht="12" x14ac:dyDescent="0.25">
      <c r="A381" s="69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1"/>
      <c r="O381" s="71"/>
      <c r="P381" s="71"/>
      <c r="Q381" s="71"/>
      <c r="R381" s="71"/>
      <c r="S381" s="70"/>
      <c r="T381" s="70"/>
      <c r="U381" s="71"/>
      <c r="V381" s="70"/>
      <c r="W381" s="70"/>
      <c r="AC381" s="72"/>
      <c r="AD381" s="72"/>
      <c r="AE381" s="72"/>
      <c r="AF381" s="72"/>
      <c r="AG381" s="72"/>
      <c r="AH381" s="72"/>
    </row>
    <row r="382" spans="1:43" s="47" customFormat="1" ht="12" x14ac:dyDescent="0.25">
      <c r="A382" s="69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1"/>
      <c r="O382" s="71"/>
      <c r="P382" s="71"/>
      <c r="Q382" s="71"/>
      <c r="R382" s="71"/>
      <c r="S382" s="70"/>
      <c r="T382" s="70"/>
      <c r="U382" s="71"/>
      <c r="V382" s="70"/>
      <c r="W382" s="70"/>
      <c r="AC382" s="72"/>
      <c r="AD382" s="72"/>
      <c r="AE382" s="72"/>
      <c r="AF382" s="72"/>
      <c r="AG382" s="72"/>
      <c r="AH382" s="72"/>
    </row>
    <row r="383" spans="1:43" s="47" customFormat="1" ht="12" x14ac:dyDescent="0.25">
      <c r="A383" s="69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1"/>
      <c r="O383" s="71"/>
      <c r="P383" s="71"/>
      <c r="Q383" s="71"/>
      <c r="R383" s="71"/>
      <c r="S383" s="70"/>
      <c r="T383" s="70"/>
      <c r="U383" s="71"/>
      <c r="V383" s="70"/>
      <c r="W383" s="70"/>
      <c r="AC383" s="72"/>
      <c r="AD383" s="72"/>
      <c r="AE383" s="72"/>
      <c r="AF383" s="72"/>
      <c r="AG383" s="72"/>
      <c r="AH383" s="72"/>
    </row>
    <row r="384" spans="1:43" s="47" customFormat="1" ht="12" x14ac:dyDescent="0.25">
      <c r="A384" s="69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1"/>
      <c r="O384" s="71"/>
      <c r="P384" s="71"/>
      <c r="Q384" s="71"/>
      <c r="R384" s="71"/>
      <c r="S384" s="70"/>
      <c r="T384" s="70"/>
      <c r="U384" s="71"/>
      <c r="V384" s="70"/>
      <c r="W384" s="70"/>
      <c r="AC384" s="72"/>
      <c r="AD384" s="72"/>
      <c r="AE384" s="72"/>
      <c r="AF384" s="72"/>
      <c r="AG384" s="72"/>
      <c r="AH384" s="72"/>
    </row>
    <row r="385" spans="1:34" s="47" customFormat="1" ht="12" x14ac:dyDescent="0.25">
      <c r="A385" s="69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1"/>
      <c r="O385" s="71"/>
      <c r="P385" s="71"/>
      <c r="Q385" s="71"/>
      <c r="R385" s="71"/>
      <c r="S385" s="70"/>
      <c r="T385" s="70"/>
      <c r="U385" s="71"/>
      <c r="V385" s="70"/>
      <c r="W385" s="70"/>
      <c r="AC385" s="72"/>
      <c r="AD385" s="72"/>
      <c r="AE385" s="72"/>
      <c r="AF385" s="72"/>
      <c r="AG385" s="72"/>
      <c r="AH385" s="72"/>
    </row>
    <row r="386" spans="1:34" s="47" customFormat="1" ht="12" x14ac:dyDescent="0.25">
      <c r="A386" s="69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1"/>
      <c r="O386" s="71"/>
      <c r="P386" s="71"/>
      <c r="Q386" s="71"/>
      <c r="R386" s="71"/>
      <c r="S386" s="70"/>
      <c r="T386" s="70"/>
      <c r="U386" s="71"/>
      <c r="V386" s="70"/>
      <c r="W386" s="70"/>
      <c r="AC386" s="72"/>
      <c r="AD386" s="72"/>
      <c r="AE386" s="72"/>
      <c r="AF386" s="72"/>
      <c r="AG386" s="72"/>
      <c r="AH386" s="72"/>
    </row>
    <row r="387" spans="1:34" s="47" customFormat="1" ht="12" x14ac:dyDescent="0.25">
      <c r="A387" s="69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1"/>
      <c r="O387" s="71"/>
      <c r="P387" s="71"/>
      <c r="Q387" s="71"/>
      <c r="R387" s="71"/>
      <c r="S387" s="70"/>
      <c r="T387" s="70"/>
      <c r="U387" s="71"/>
      <c r="V387" s="70"/>
      <c r="W387" s="70"/>
      <c r="AC387" s="72"/>
      <c r="AD387" s="72"/>
      <c r="AE387" s="72"/>
      <c r="AF387" s="72"/>
      <c r="AG387" s="72"/>
      <c r="AH387" s="72"/>
    </row>
    <row r="388" spans="1:34" s="47" customFormat="1" ht="12" x14ac:dyDescent="0.25">
      <c r="A388" s="69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1"/>
      <c r="O388" s="71"/>
      <c r="P388" s="71"/>
      <c r="Q388" s="71"/>
      <c r="R388" s="71"/>
      <c r="S388" s="70"/>
      <c r="T388" s="70"/>
      <c r="U388" s="71"/>
      <c r="V388" s="70"/>
      <c r="W388" s="70"/>
      <c r="AC388" s="72"/>
      <c r="AD388" s="72"/>
      <c r="AE388" s="72"/>
      <c r="AF388" s="72"/>
      <c r="AG388" s="72"/>
      <c r="AH388" s="72"/>
    </row>
    <row r="389" spans="1:34" s="47" customFormat="1" ht="12" x14ac:dyDescent="0.25">
      <c r="A389" s="69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1"/>
      <c r="O389" s="71"/>
      <c r="P389" s="71"/>
      <c r="Q389" s="71"/>
      <c r="R389" s="71"/>
      <c r="S389" s="70"/>
      <c r="T389" s="70"/>
      <c r="U389" s="71"/>
      <c r="V389" s="70"/>
      <c r="W389" s="70"/>
      <c r="AC389" s="72"/>
      <c r="AD389" s="72"/>
      <c r="AE389" s="72"/>
      <c r="AF389" s="72"/>
      <c r="AG389" s="72"/>
      <c r="AH389" s="72"/>
    </row>
    <row r="390" spans="1:34" s="47" customFormat="1" ht="12" x14ac:dyDescent="0.25">
      <c r="A390" s="69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1"/>
      <c r="O390" s="71"/>
      <c r="P390" s="71"/>
      <c r="Q390" s="71"/>
      <c r="R390" s="71"/>
      <c r="S390" s="70"/>
      <c r="T390" s="70"/>
      <c r="U390" s="71"/>
      <c r="V390" s="70"/>
      <c r="W390" s="70"/>
      <c r="AC390" s="72"/>
      <c r="AD390" s="72"/>
      <c r="AE390" s="72"/>
      <c r="AF390" s="72"/>
      <c r="AG390" s="72"/>
      <c r="AH390" s="72"/>
    </row>
    <row r="391" spans="1:34" s="47" customFormat="1" ht="12" x14ac:dyDescent="0.25">
      <c r="A391" s="69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1"/>
      <c r="O391" s="71"/>
      <c r="P391" s="71"/>
      <c r="Q391" s="71"/>
      <c r="R391" s="71"/>
      <c r="S391" s="70"/>
      <c r="T391" s="70"/>
      <c r="U391" s="71"/>
      <c r="V391" s="70"/>
      <c r="W391" s="70"/>
      <c r="AC391" s="72"/>
      <c r="AD391" s="72"/>
      <c r="AE391" s="72"/>
      <c r="AF391" s="72"/>
      <c r="AG391" s="72"/>
      <c r="AH391" s="72"/>
    </row>
    <row r="392" spans="1:34" s="47" customFormat="1" ht="12" x14ac:dyDescent="0.25">
      <c r="A392" s="69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1"/>
      <c r="O392" s="71"/>
      <c r="P392" s="71"/>
      <c r="Q392" s="71"/>
      <c r="R392" s="71"/>
      <c r="S392" s="70"/>
      <c r="T392" s="70"/>
      <c r="U392" s="71"/>
      <c r="V392" s="70"/>
      <c r="W392" s="70"/>
      <c r="AC392" s="72"/>
      <c r="AD392" s="72"/>
      <c r="AE392" s="72"/>
      <c r="AF392" s="72"/>
      <c r="AG392" s="72"/>
      <c r="AH392" s="72"/>
    </row>
    <row r="393" spans="1:34" s="47" customFormat="1" ht="12" x14ac:dyDescent="0.25">
      <c r="A393" s="69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1"/>
      <c r="O393" s="71"/>
      <c r="P393" s="71"/>
      <c r="Q393" s="71"/>
      <c r="R393" s="71"/>
      <c r="S393" s="70"/>
      <c r="T393" s="70"/>
      <c r="U393" s="71"/>
      <c r="V393" s="70"/>
      <c r="W393" s="70"/>
      <c r="AC393" s="72"/>
      <c r="AD393" s="72"/>
      <c r="AE393" s="72"/>
      <c r="AF393" s="72"/>
      <c r="AG393" s="72"/>
      <c r="AH393" s="72"/>
    </row>
    <row r="394" spans="1:34" s="47" customFormat="1" ht="12" x14ac:dyDescent="0.25">
      <c r="A394" s="69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1"/>
      <c r="O394" s="71"/>
      <c r="P394" s="71"/>
      <c r="Q394" s="71"/>
      <c r="R394" s="71"/>
      <c r="S394" s="70"/>
      <c r="T394" s="70"/>
      <c r="U394" s="71"/>
      <c r="V394" s="70"/>
      <c r="W394" s="70"/>
      <c r="AC394" s="72"/>
      <c r="AD394" s="72"/>
      <c r="AE394" s="72"/>
      <c r="AF394" s="72"/>
      <c r="AG394" s="72"/>
      <c r="AH394" s="72"/>
    </row>
    <row r="395" spans="1:34" s="47" customFormat="1" ht="12" x14ac:dyDescent="0.25">
      <c r="A395" s="69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1"/>
      <c r="O395" s="71"/>
      <c r="P395" s="71"/>
      <c r="Q395" s="71"/>
      <c r="R395" s="71"/>
      <c r="S395" s="70"/>
      <c r="T395" s="70"/>
      <c r="U395" s="71"/>
      <c r="V395" s="70"/>
      <c r="W395" s="70"/>
      <c r="AC395" s="72"/>
      <c r="AD395" s="72"/>
      <c r="AE395" s="72"/>
      <c r="AF395" s="72"/>
      <c r="AG395" s="72"/>
      <c r="AH395" s="72"/>
    </row>
    <row r="396" spans="1:34" s="47" customFormat="1" ht="12" x14ac:dyDescent="0.25">
      <c r="A396" s="69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1"/>
      <c r="O396" s="71"/>
      <c r="P396" s="71"/>
      <c r="Q396" s="71"/>
      <c r="R396" s="71"/>
      <c r="S396" s="70"/>
      <c r="T396" s="70"/>
      <c r="U396" s="71"/>
      <c r="V396" s="70"/>
      <c r="W396" s="70"/>
      <c r="AC396" s="72"/>
      <c r="AD396" s="72"/>
      <c r="AE396" s="72"/>
      <c r="AF396" s="72"/>
      <c r="AG396" s="72"/>
      <c r="AH396" s="72"/>
    </row>
    <row r="397" spans="1:34" s="47" customFormat="1" ht="12" x14ac:dyDescent="0.25">
      <c r="A397" s="69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1"/>
      <c r="O397" s="71"/>
      <c r="P397" s="71"/>
      <c r="Q397" s="71"/>
      <c r="R397" s="71"/>
      <c r="S397" s="70"/>
      <c r="T397" s="70"/>
      <c r="U397" s="71"/>
      <c r="V397" s="70"/>
      <c r="W397" s="70"/>
      <c r="AC397" s="72"/>
      <c r="AD397" s="72"/>
      <c r="AE397" s="72"/>
      <c r="AF397" s="72"/>
      <c r="AG397" s="72"/>
      <c r="AH397" s="72"/>
    </row>
    <row r="398" spans="1:34" s="47" customFormat="1" ht="12" x14ac:dyDescent="0.25">
      <c r="A398" s="69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1"/>
      <c r="O398" s="71"/>
      <c r="P398" s="71"/>
      <c r="Q398" s="71"/>
      <c r="R398" s="71"/>
      <c r="S398" s="70"/>
      <c r="T398" s="70"/>
      <c r="U398" s="71"/>
      <c r="V398" s="70"/>
      <c r="W398" s="70"/>
      <c r="AC398" s="72"/>
      <c r="AD398" s="72"/>
      <c r="AE398" s="72"/>
      <c r="AF398" s="72"/>
      <c r="AG398" s="72"/>
      <c r="AH398" s="72"/>
    </row>
    <row r="399" spans="1:34" s="47" customFormat="1" ht="12" x14ac:dyDescent="0.25">
      <c r="A399" s="69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1"/>
      <c r="O399" s="71"/>
      <c r="P399" s="71"/>
      <c r="Q399" s="71"/>
      <c r="R399" s="71"/>
      <c r="S399" s="70"/>
      <c r="T399" s="70"/>
      <c r="U399" s="71"/>
      <c r="V399" s="70"/>
      <c r="W399" s="70"/>
      <c r="AC399" s="72"/>
      <c r="AD399" s="72"/>
      <c r="AE399" s="72"/>
      <c r="AF399" s="72"/>
      <c r="AG399" s="72"/>
      <c r="AH399" s="72"/>
    </row>
    <row r="400" spans="1:34" s="47" customFormat="1" ht="12" x14ac:dyDescent="0.25">
      <c r="A400" s="69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1"/>
      <c r="O400" s="71"/>
      <c r="P400" s="71"/>
      <c r="Q400" s="71"/>
      <c r="R400" s="71"/>
      <c r="S400" s="70"/>
      <c r="T400" s="70"/>
      <c r="U400" s="71"/>
      <c r="V400" s="70"/>
      <c r="W400" s="70"/>
      <c r="AC400" s="72"/>
      <c r="AD400" s="72"/>
      <c r="AE400" s="72"/>
      <c r="AF400" s="72"/>
      <c r="AG400" s="72"/>
      <c r="AH400" s="72"/>
    </row>
    <row r="401" spans="1:34" s="47" customFormat="1" ht="12" x14ac:dyDescent="0.25">
      <c r="A401" s="69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1"/>
      <c r="O401" s="71"/>
      <c r="P401" s="71"/>
      <c r="Q401" s="71"/>
      <c r="R401" s="71"/>
      <c r="S401" s="70"/>
      <c r="T401" s="70"/>
      <c r="U401" s="71"/>
      <c r="V401" s="70"/>
      <c r="W401" s="70"/>
      <c r="AC401" s="72"/>
      <c r="AD401" s="72"/>
      <c r="AE401" s="72"/>
      <c r="AF401" s="72"/>
      <c r="AG401" s="72"/>
      <c r="AH401" s="72"/>
    </row>
    <row r="402" spans="1:34" s="47" customFormat="1" ht="12" x14ac:dyDescent="0.25">
      <c r="A402" s="69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1"/>
      <c r="O402" s="71"/>
      <c r="P402" s="71"/>
      <c r="Q402" s="71"/>
      <c r="R402" s="71"/>
      <c r="S402" s="70"/>
      <c r="T402" s="70"/>
      <c r="U402" s="71"/>
      <c r="V402" s="70"/>
      <c r="W402" s="70"/>
      <c r="AC402" s="72"/>
      <c r="AD402" s="72"/>
      <c r="AE402" s="72"/>
      <c r="AF402" s="72"/>
      <c r="AG402" s="72"/>
      <c r="AH402" s="72"/>
    </row>
    <row r="403" spans="1:34" s="47" customFormat="1" ht="12" x14ac:dyDescent="0.25">
      <c r="A403" s="69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1"/>
      <c r="O403" s="71"/>
      <c r="P403" s="71"/>
      <c r="Q403" s="71"/>
      <c r="R403" s="71"/>
      <c r="S403" s="70"/>
      <c r="T403" s="70"/>
      <c r="U403" s="71"/>
      <c r="V403" s="70"/>
      <c r="W403" s="70"/>
      <c r="AC403" s="72"/>
      <c r="AD403" s="72"/>
      <c r="AE403" s="72"/>
      <c r="AF403" s="72"/>
      <c r="AG403" s="72"/>
      <c r="AH403" s="72"/>
    </row>
    <row r="404" spans="1:34" s="47" customFormat="1" ht="12" x14ac:dyDescent="0.25">
      <c r="A404" s="69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1"/>
      <c r="O404" s="71"/>
      <c r="P404" s="71"/>
      <c r="Q404" s="71"/>
      <c r="R404" s="71"/>
      <c r="S404" s="70"/>
      <c r="T404" s="70"/>
      <c r="U404" s="71"/>
      <c r="V404" s="70"/>
      <c r="W404" s="70"/>
      <c r="AC404" s="72"/>
      <c r="AD404" s="72"/>
      <c r="AE404" s="72"/>
      <c r="AF404" s="72"/>
      <c r="AG404" s="72"/>
      <c r="AH404" s="72"/>
    </row>
    <row r="405" spans="1:34" s="47" customFormat="1" ht="12" x14ac:dyDescent="0.25">
      <c r="A405" s="69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1"/>
      <c r="O405" s="71"/>
      <c r="P405" s="71"/>
      <c r="Q405" s="71"/>
      <c r="R405" s="71"/>
      <c r="S405" s="70"/>
      <c r="T405" s="70"/>
      <c r="U405" s="71"/>
      <c r="V405" s="70"/>
      <c r="W405" s="70"/>
      <c r="AC405" s="72"/>
      <c r="AD405" s="72"/>
      <c r="AE405" s="72"/>
      <c r="AF405" s="72"/>
      <c r="AG405" s="72"/>
      <c r="AH405" s="72"/>
    </row>
    <row r="406" spans="1:34" s="47" customFormat="1" ht="12" x14ac:dyDescent="0.25">
      <c r="A406" s="69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1"/>
      <c r="O406" s="71"/>
      <c r="P406" s="71"/>
      <c r="Q406" s="71"/>
      <c r="R406" s="71"/>
      <c r="S406" s="70"/>
      <c r="T406" s="70"/>
      <c r="U406" s="71"/>
      <c r="V406" s="70"/>
      <c r="W406" s="70"/>
      <c r="AC406" s="72"/>
      <c r="AD406" s="72"/>
      <c r="AE406" s="72"/>
      <c r="AF406" s="72"/>
      <c r="AG406" s="72"/>
      <c r="AH406" s="72"/>
    </row>
    <row r="407" spans="1:34" s="47" customFormat="1" ht="12" x14ac:dyDescent="0.25">
      <c r="A407" s="69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1"/>
      <c r="O407" s="71"/>
      <c r="P407" s="71"/>
      <c r="Q407" s="71"/>
      <c r="R407" s="71"/>
      <c r="S407" s="70"/>
      <c r="T407" s="70"/>
      <c r="U407" s="71"/>
      <c r="V407" s="70"/>
      <c r="W407" s="70"/>
      <c r="AC407" s="72"/>
      <c r="AD407" s="72"/>
      <c r="AE407" s="72"/>
      <c r="AF407" s="72"/>
      <c r="AG407" s="72"/>
      <c r="AH407" s="72"/>
    </row>
    <row r="408" spans="1:34" s="47" customFormat="1" ht="12" x14ac:dyDescent="0.25">
      <c r="A408" s="69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1"/>
      <c r="O408" s="71"/>
      <c r="P408" s="71"/>
      <c r="Q408" s="71"/>
      <c r="R408" s="71"/>
      <c r="S408" s="70"/>
      <c r="T408" s="70"/>
      <c r="U408" s="71"/>
      <c r="V408" s="70"/>
      <c r="W408" s="70"/>
      <c r="AC408" s="72"/>
      <c r="AD408" s="72"/>
      <c r="AE408" s="72"/>
      <c r="AF408" s="72"/>
      <c r="AG408" s="72"/>
      <c r="AH408" s="72"/>
    </row>
    <row r="409" spans="1:34" s="47" customFormat="1" ht="12" x14ac:dyDescent="0.25">
      <c r="A409" s="69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1"/>
      <c r="O409" s="71"/>
      <c r="P409" s="71"/>
      <c r="Q409" s="71"/>
      <c r="R409" s="71"/>
      <c r="S409" s="70"/>
      <c r="T409" s="70"/>
      <c r="U409" s="71"/>
      <c r="V409" s="70"/>
      <c r="W409" s="70"/>
      <c r="AC409" s="72"/>
      <c r="AD409" s="72"/>
      <c r="AE409" s="72"/>
      <c r="AF409" s="72"/>
      <c r="AG409" s="72"/>
      <c r="AH409" s="72"/>
    </row>
    <row r="410" spans="1:34" s="47" customFormat="1" ht="12" x14ac:dyDescent="0.25">
      <c r="A410" s="69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1"/>
      <c r="O410" s="71"/>
      <c r="P410" s="71"/>
      <c r="Q410" s="71"/>
      <c r="R410" s="71"/>
      <c r="S410" s="70"/>
      <c r="T410" s="70"/>
      <c r="U410" s="71"/>
      <c r="V410" s="70"/>
      <c r="W410" s="70"/>
      <c r="AC410" s="72"/>
      <c r="AD410" s="72"/>
      <c r="AE410" s="72"/>
      <c r="AF410" s="72"/>
      <c r="AG410" s="72"/>
      <c r="AH410" s="72"/>
    </row>
    <row r="411" spans="1:34" s="47" customFormat="1" ht="12" x14ac:dyDescent="0.25">
      <c r="A411" s="69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1"/>
      <c r="O411" s="71"/>
      <c r="P411" s="71"/>
      <c r="Q411" s="71"/>
      <c r="R411" s="71"/>
      <c r="S411" s="70"/>
      <c r="T411" s="70"/>
      <c r="U411" s="71"/>
      <c r="V411" s="70"/>
      <c r="W411" s="70"/>
      <c r="AC411" s="72"/>
      <c r="AD411" s="72"/>
      <c r="AE411" s="72"/>
      <c r="AF411" s="72"/>
      <c r="AG411" s="72"/>
      <c r="AH411" s="72"/>
    </row>
    <row r="412" spans="1:34" s="47" customFormat="1" ht="12" x14ac:dyDescent="0.25">
      <c r="A412" s="69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1"/>
      <c r="O412" s="71"/>
      <c r="P412" s="71"/>
      <c r="Q412" s="71"/>
      <c r="R412" s="71"/>
      <c r="S412" s="70"/>
      <c r="T412" s="70"/>
      <c r="U412" s="71"/>
      <c r="V412" s="70"/>
      <c r="W412" s="70"/>
      <c r="AC412" s="72"/>
      <c r="AD412" s="72"/>
      <c r="AE412" s="72"/>
      <c r="AF412" s="72"/>
      <c r="AG412" s="72"/>
      <c r="AH412" s="72"/>
    </row>
    <row r="413" spans="1:34" s="47" customFormat="1" ht="12" x14ac:dyDescent="0.25">
      <c r="A413" s="69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1"/>
      <c r="O413" s="71"/>
      <c r="P413" s="71"/>
      <c r="Q413" s="71"/>
      <c r="R413" s="71"/>
      <c r="S413" s="70"/>
      <c r="T413" s="70"/>
      <c r="U413" s="71"/>
      <c r="V413" s="70"/>
      <c r="W413" s="70"/>
      <c r="AC413" s="72"/>
      <c r="AD413" s="72"/>
      <c r="AE413" s="72"/>
      <c r="AF413" s="72"/>
      <c r="AG413" s="72"/>
      <c r="AH413" s="72"/>
    </row>
    <row r="414" spans="1:34" s="47" customFormat="1" ht="12" x14ac:dyDescent="0.25">
      <c r="A414" s="69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1"/>
      <c r="O414" s="71"/>
      <c r="P414" s="71"/>
      <c r="Q414" s="71"/>
      <c r="R414" s="71"/>
      <c r="S414" s="70"/>
      <c r="T414" s="70"/>
      <c r="U414" s="71"/>
      <c r="V414" s="70"/>
      <c r="W414" s="70"/>
      <c r="AC414" s="72"/>
      <c r="AD414" s="72"/>
      <c r="AE414" s="72"/>
      <c r="AF414" s="72"/>
      <c r="AG414" s="72"/>
      <c r="AH414" s="72"/>
    </row>
    <row r="415" spans="1:34" s="47" customFormat="1" ht="12" x14ac:dyDescent="0.25">
      <c r="A415" s="69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1"/>
      <c r="O415" s="71"/>
      <c r="P415" s="71"/>
      <c r="Q415" s="71"/>
      <c r="R415" s="71"/>
      <c r="S415" s="70"/>
      <c r="T415" s="70"/>
      <c r="U415" s="71"/>
      <c r="V415" s="70"/>
      <c r="W415" s="70"/>
      <c r="AC415" s="72"/>
      <c r="AD415" s="72"/>
      <c r="AE415" s="72"/>
      <c r="AF415" s="72"/>
      <c r="AG415" s="72"/>
      <c r="AH415" s="72"/>
    </row>
    <row r="416" spans="1:34" s="47" customFormat="1" ht="12" x14ac:dyDescent="0.25">
      <c r="A416" s="69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1"/>
      <c r="O416" s="71"/>
      <c r="P416" s="71"/>
      <c r="Q416" s="71"/>
      <c r="R416" s="71"/>
      <c r="S416" s="70"/>
      <c r="T416" s="70"/>
      <c r="U416" s="71"/>
      <c r="V416" s="70"/>
      <c r="W416" s="70"/>
      <c r="AC416" s="72"/>
      <c r="AD416" s="72"/>
      <c r="AE416" s="72"/>
      <c r="AF416" s="72"/>
      <c r="AG416" s="72"/>
      <c r="AH416" s="72"/>
    </row>
    <row r="417" spans="1:34" s="47" customFormat="1" ht="12" x14ac:dyDescent="0.25">
      <c r="A417" s="69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1"/>
      <c r="O417" s="71"/>
      <c r="P417" s="71"/>
      <c r="Q417" s="71"/>
      <c r="R417" s="71"/>
      <c r="S417" s="70"/>
      <c r="T417" s="70"/>
      <c r="U417" s="71"/>
      <c r="V417" s="70"/>
      <c r="W417" s="70"/>
      <c r="AC417" s="72"/>
      <c r="AD417" s="72"/>
      <c r="AE417" s="72"/>
      <c r="AF417" s="72"/>
      <c r="AG417" s="72"/>
      <c r="AH417" s="72"/>
    </row>
    <row r="418" spans="1:34" s="47" customFormat="1" ht="12" x14ac:dyDescent="0.25">
      <c r="A418" s="69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1"/>
      <c r="O418" s="71"/>
      <c r="P418" s="71"/>
      <c r="Q418" s="71"/>
      <c r="R418" s="71"/>
      <c r="S418" s="70"/>
      <c r="T418" s="70"/>
      <c r="U418" s="71"/>
      <c r="V418" s="70"/>
      <c r="W418" s="70"/>
      <c r="AC418" s="72"/>
      <c r="AD418" s="72"/>
      <c r="AE418" s="72"/>
      <c r="AF418" s="72"/>
      <c r="AG418" s="72"/>
      <c r="AH418" s="72"/>
    </row>
    <row r="419" spans="1:34" s="47" customFormat="1" ht="12" x14ac:dyDescent="0.25">
      <c r="A419" s="69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1"/>
      <c r="O419" s="71"/>
      <c r="P419" s="71"/>
      <c r="Q419" s="71"/>
      <c r="R419" s="71"/>
      <c r="S419" s="70"/>
      <c r="T419" s="70"/>
      <c r="U419" s="71"/>
      <c r="V419" s="70"/>
      <c r="W419" s="70"/>
      <c r="AC419" s="72"/>
      <c r="AD419" s="72"/>
      <c r="AE419" s="72"/>
      <c r="AF419" s="72"/>
      <c r="AG419" s="72"/>
      <c r="AH419" s="72"/>
    </row>
    <row r="420" spans="1:34" s="47" customFormat="1" ht="12" x14ac:dyDescent="0.25">
      <c r="A420" s="69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1"/>
      <c r="O420" s="71"/>
      <c r="P420" s="71"/>
      <c r="Q420" s="71"/>
      <c r="R420" s="71"/>
      <c r="S420" s="70"/>
      <c r="T420" s="70"/>
      <c r="U420" s="71"/>
      <c r="V420" s="70"/>
      <c r="W420" s="70"/>
      <c r="AC420" s="72"/>
      <c r="AD420" s="72"/>
      <c r="AE420" s="72"/>
      <c r="AF420" s="72"/>
      <c r="AG420" s="72"/>
      <c r="AH420" s="72"/>
    </row>
    <row r="421" spans="1:34" s="47" customFormat="1" ht="12" x14ac:dyDescent="0.25">
      <c r="A421" s="69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1"/>
      <c r="O421" s="71"/>
      <c r="P421" s="71"/>
      <c r="Q421" s="71"/>
      <c r="R421" s="71"/>
      <c r="S421" s="70"/>
      <c r="T421" s="70"/>
      <c r="U421" s="71"/>
      <c r="V421" s="70"/>
      <c r="W421" s="70"/>
      <c r="AC421" s="72"/>
      <c r="AD421" s="72"/>
      <c r="AE421" s="72"/>
      <c r="AF421" s="72"/>
      <c r="AG421" s="72"/>
      <c r="AH421" s="72"/>
    </row>
    <row r="422" spans="1:34" s="47" customFormat="1" ht="12" x14ac:dyDescent="0.25">
      <c r="A422" s="69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1"/>
      <c r="O422" s="71"/>
      <c r="P422" s="71"/>
      <c r="Q422" s="71"/>
      <c r="R422" s="71"/>
      <c r="S422" s="70"/>
      <c r="T422" s="70"/>
      <c r="U422" s="71"/>
      <c r="V422" s="70"/>
      <c r="W422" s="70"/>
      <c r="AC422" s="72"/>
      <c r="AD422" s="72"/>
      <c r="AE422" s="72"/>
      <c r="AF422" s="72"/>
      <c r="AG422" s="72"/>
      <c r="AH422" s="72"/>
    </row>
    <row r="423" spans="1:34" s="47" customFormat="1" ht="12" x14ac:dyDescent="0.25">
      <c r="A423" s="69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1"/>
      <c r="O423" s="71"/>
      <c r="P423" s="71"/>
      <c r="Q423" s="71"/>
      <c r="R423" s="71"/>
      <c r="S423" s="70"/>
      <c r="T423" s="70"/>
      <c r="U423" s="71"/>
      <c r="V423" s="70"/>
      <c r="W423" s="70"/>
      <c r="AC423" s="72"/>
      <c r="AD423" s="72"/>
      <c r="AE423" s="72"/>
      <c r="AF423" s="72"/>
      <c r="AG423" s="72"/>
      <c r="AH423" s="72"/>
    </row>
    <row r="424" spans="1:34" s="47" customFormat="1" ht="12" x14ac:dyDescent="0.25">
      <c r="A424" s="69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1"/>
      <c r="O424" s="71"/>
      <c r="P424" s="71"/>
      <c r="Q424" s="71"/>
      <c r="R424" s="71"/>
      <c r="S424" s="70"/>
      <c r="T424" s="70"/>
      <c r="U424" s="71"/>
      <c r="V424" s="70"/>
      <c r="W424" s="70"/>
      <c r="AC424" s="72"/>
      <c r="AD424" s="72"/>
      <c r="AE424" s="72"/>
      <c r="AF424" s="72"/>
      <c r="AG424" s="72"/>
      <c r="AH424" s="72"/>
    </row>
    <row r="425" spans="1:34" s="47" customFormat="1" ht="12" x14ac:dyDescent="0.25">
      <c r="A425" s="69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1"/>
      <c r="O425" s="71"/>
      <c r="P425" s="71"/>
      <c r="Q425" s="71"/>
      <c r="R425" s="71"/>
      <c r="S425" s="70"/>
      <c r="T425" s="70"/>
      <c r="U425" s="71"/>
      <c r="V425" s="70"/>
      <c r="W425" s="70"/>
      <c r="AC425" s="72"/>
      <c r="AD425" s="72"/>
      <c r="AE425" s="72"/>
      <c r="AF425" s="72"/>
      <c r="AG425" s="72"/>
      <c r="AH425" s="72"/>
    </row>
    <row r="426" spans="1:34" s="47" customFormat="1" ht="12" x14ac:dyDescent="0.25">
      <c r="A426" s="69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1"/>
      <c r="O426" s="71"/>
      <c r="P426" s="71"/>
      <c r="Q426" s="71"/>
      <c r="R426" s="71"/>
      <c r="S426" s="70"/>
      <c r="T426" s="70"/>
      <c r="U426" s="71"/>
      <c r="V426" s="70"/>
      <c r="W426" s="70"/>
      <c r="AC426" s="72"/>
      <c r="AD426" s="72"/>
      <c r="AE426" s="72"/>
      <c r="AF426" s="72"/>
      <c r="AG426" s="72"/>
      <c r="AH426" s="72"/>
    </row>
    <row r="427" spans="1:34" s="47" customFormat="1" ht="12" x14ac:dyDescent="0.25">
      <c r="A427" s="69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1"/>
      <c r="O427" s="71"/>
      <c r="P427" s="71"/>
      <c r="Q427" s="71"/>
      <c r="R427" s="71"/>
      <c r="S427" s="70"/>
      <c r="T427" s="70"/>
      <c r="U427" s="71"/>
      <c r="V427" s="70"/>
      <c r="W427" s="70"/>
      <c r="AC427" s="72"/>
      <c r="AD427" s="72"/>
      <c r="AE427" s="72"/>
      <c r="AF427" s="72"/>
      <c r="AG427" s="72"/>
      <c r="AH427" s="72"/>
    </row>
    <row r="428" spans="1:34" s="47" customFormat="1" ht="12" x14ac:dyDescent="0.25">
      <c r="A428" s="69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1"/>
      <c r="O428" s="71"/>
      <c r="P428" s="71"/>
      <c r="Q428" s="71"/>
      <c r="R428" s="71"/>
      <c r="S428" s="70"/>
      <c r="T428" s="70"/>
      <c r="U428" s="71"/>
      <c r="V428" s="70"/>
      <c r="W428" s="70"/>
      <c r="AC428" s="72"/>
      <c r="AD428" s="72"/>
      <c r="AE428" s="72"/>
      <c r="AF428" s="72"/>
      <c r="AG428" s="72"/>
      <c r="AH428" s="72"/>
    </row>
    <row r="429" spans="1:34" s="47" customFormat="1" ht="12" x14ac:dyDescent="0.25">
      <c r="A429" s="69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1"/>
      <c r="O429" s="71"/>
      <c r="P429" s="71"/>
      <c r="Q429" s="71"/>
      <c r="R429" s="71"/>
      <c r="S429" s="70"/>
      <c r="T429" s="70"/>
      <c r="U429" s="71"/>
      <c r="V429" s="70"/>
      <c r="W429" s="70"/>
      <c r="AC429" s="72"/>
      <c r="AD429" s="72"/>
      <c r="AE429" s="72"/>
      <c r="AF429" s="72"/>
      <c r="AG429" s="72"/>
      <c r="AH429" s="72"/>
    </row>
    <row r="430" spans="1:34" s="47" customFormat="1" ht="12" x14ac:dyDescent="0.25">
      <c r="A430" s="69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1"/>
      <c r="O430" s="71"/>
      <c r="P430" s="71"/>
      <c r="Q430" s="71"/>
      <c r="R430" s="71"/>
      <c r="S430" s="70"/>
      <c r="T430" s="70"/>
      <c r="U430" s="71"/>
      <c r="V430" s="70"/>
      <c r="W430" s="70"/>
      <c r="AC430" s="72"/>
      <c r="AD430" s="72"/>
      <c r="AE430" s="72"/>
      <c r="AF430" s="72"/>
      <c r="AG430" s="72"/>
      <c r="AH430" s="72"/>
    </row>
    <row r="431" spans="1:34" s="47" customFormat="1" ht="12" x14ac:dyDescent="0.25">
      <c r="A431" s="69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1"/>
      <c r="O431" s="71"/>
      <c r="P431" s="71"/>
      <c r="Q431" s="71"/>
      <c r="R431" s="71"/>
      <c r="S431" s="70"/>
      <c r="T431" s="70"/>
      <c r="U431" s="71"/>
      <c r="V431" s="70"/>
      <c r="W431" s="70"/>
      <c r="AC431" s="72"/>
      <c r="AD431" s="72"/>
      <c r="AE431" s="72"/>
      <c r="AF431" s="72"/>
      <c r="AG431" s="72"/>
      <c r="AH431" s="72"/>
    </row>
    <row r="432" spans="1:34" s="47" customFormat="1" ht="12" x14ac:dyDescent="0.25">
      <c r="A432" s="69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1"/>
      <c r="O432" s="71"/>
      <c r="P432" s="71"/>
      <c r="Q432" s="71"/>
      <c r="R432" s="71"/>
      <c r="S432" s="70"/>
      <c r="T432" s="70"/>
      <c r="U432" s="71"/>
      <c r="V432" s="70"/>
      <c r="W432" s="70"/>
      <c r="AC432" s="72"/>
      <c r="AD432" s="72"/>
      <c r="AE432" s="72"/>
      <c r="AF432" s="72"/>
      <c r="AG432" s="72"/>
      <c r="AH432" s="72"/>
    </row>
    <row r="433" spans="1:34" s="47" customFormat="1" ht="12" x14ac:dyDescent="0.25">
      <c r="A433" s="69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1"/>
      <c r="O433" s="71"/>
      <c r="P433" s="71"/>
      <c r="Q433" s="71"/>
      <c r="R433" s="71"/>
      <c r="S433" s="70"/>
      <c r="T433" s="70"/>
      <c r="U433" s="71"/>
      <c r="V433" s="70"/>
      <c r="W433" s="70"/>
      <c r="AC433" s="72"/>
      <c r="AD433" s="72"/>
      <c r="AE433" s="72"/>
      <c r="AF433" s="72"/>
      <c r="AG433" s="72"/>
      <c r="AH433" s="72"/>
    </row>
    <row r="434" spans="1:34" s="47" customFormat="1" ht="12" x14ac:dyDescent="0.25">
      <c r="A434" s="69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1"/>
      <c r="O434" s="71"/>
      <c r="P434" s="71"/>
      <c r="Q434" s="71"/>
      <c r="R434" s="71"/>
      <c r="S434" s="70"/>
      <c r="T434" s="70"/>
      <c r="U434" s="71"/>
      <c r="V434" s="70"/>
      <c r="W434" s="70"/>
      <c r="AC434" s="72"/>
      <c r="AD434" s="72"/>
      <c r="AE434" s="72"/>
      <c r="AF434" s="72"/>
      <c r="AG434" s="72"/>
      <c r="AH434" s="72"/>
    </row>
    <row r="435" spans="1:34" s="47" customFormat="1" ht="12" x14ac:dyDescent="0.25">
      <c r="A435" s="69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1"/>
      <c r="O435" s="71"/>
      <c r="P435" s="71"/>
      <c r="Q435" s="71"/>
      <c r="R435" s="71"/>
      <c r="S435" s="70"/>
      <c r="T435" s="70"/>
      <c r="U435" s="71"/>
      <c r="V435" s="70"/>
      <c r="W435" s="70"/>
      <c r="AC435" s="72"/>
      <c r="AD435" s="72"/>
      <c r="AE435" s="72"/>
      <c r="AF435" s="72"/>
      <c r="AG435" s="72"/>
      <c r="AH435" s="72"/>
    </row>
    <row r="436" spans="1:34" s="47" customFormat="1" ht="12" x14ac:dyDescent="0.25">
      <c r="A436" s="69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1"/>
      <c r="O436" s="71"/>
      <c r="P436" s="71"/>
      <c r="Q436" s="71"/>
      <c r="R436" s="71"/>
      <c r="S436" s="70"/>
      <c r="T436" s="70"/>
      <c r="U436" s="71"/>
      <c r="V436" s="70"/>
      <c r="W436" s="70"/>
      <c r="AC436" s="72"/>
      <c r="AD436" s="72"/>
      <c r="AE436" s="72"/>
      <c r="AF436" s="72"/>
      <c r="AG436" s="72"/>
      <c r="AH436" s="72"/>
    </row>
    <row r="437" spans="1:34" s="47" customFormat="1" ht="12" x14ac:dyDescent="0.25">
      <c r="A437" s="69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1"/>
      <c r="O437" s="71"/>
      <c r="P437" s="71"/>
      <c r="Q437" s="71"/>
      <c r="R437" s="71"/>
      <c r="S437" s="70"/>
      <c r="T437" s="70"/>
      <c r="U437" s="71"/>
      <c r="V437" s="70"/>
      <c r="W437" s="70"/>
      <c r="AC437" s="72"/>
      <c r="AD437" s="72"/>
      <c r="AE437" s="72"/>
      <c r="AF437" s="72"/>
      <c r="AG437" s="72"/>
      <c r="AH437" s="72"/>
    </row>
    <row r="438" spans="1:34" s="47" customFormat="1" ht="12" x14ac:dyDescent="0.25">
      <c r="A438" s="69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1"/>
      <c r="O438" s="71"/>
      <c r="P438" s="71"/>
      <c r="Q438" s="71"/>
      <c r="R438" s="71"/>
      <c r="S438" s="70"/>
      <c r="T438" s="70"/>
      <c r="U438" s="71"/>
      <c r="V438" s="70"/>
      <c r="W438" s="70"/>
      <c r="AC438" s="72"/>
      <c r="AD438" s="72"/>
      <c r="AE438" s="72"/>
      <c r="AF438" s="72"/>
      <c r="AG438" s="72"/>
      <c r="AH438" s="72"/>
    </row>
    <row r="439" spans="1:34" s="47" customFormat="1" ht="12" x14ac:dyDescent="0.25">
      <c r="A439" s="69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1"/>
      <c r="O439" s="71"/>
      <c r="P439" s="71"/>
      <c r="Q439" s="71"/>
      <c r="R439" s="71"/>
      <c r="S439" s="70"/>
      <c r="T439" s="70"/>
      <c r="U439" s="71"/>
      <c r="V439" s="70"/>
      <c r="W439" s="70"/>
      <c r="AC439" s="72"/>
      <c r="AD439" s="72"/>
      <c r="AE439" s="72"/>
      <c r="AF439" s="72"/>
      <c r="AG439" s="72"/>
      <c r="AH439" s="72"/>
    </row>
    <row r="440" spans="1:34" s="47" customFormat="1" ht="12" x14ac:dyDescent="0.25">
      <c r="A440" s="69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1"/>
      <c r="O440" s="71"/>
      <c r="P440" s="71"/>
      <c r="Q440" s="71"/>
      <c r="R440" s="71"/>
      <c r="S440" s="70"/>
      <c r="T440" s="70"/>
      <c r="U440" s="71"/>
      <c r="V440" s="70"/>
      <c r="W440" s="70"/>
      <c r="AC440" s="72"/>
      <c r="AD440" s="72"/>
      <c r="AE440" s="72"/>
      <c r="AF440" s="72"/>
      <c r="AG440" s="72"/>
      <c r="AH440" s="72"/>
    </row>
    <row r="441" spans="1:34" s="47" customFormat="1" ht="12" x14ac:dyDescent="0.25">
      <c r="A441" s="69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1"/>
      <c r="O441" s="71"/>
      <c r="P441" s="71"/>
      <c r="Q441" s="71"/>
      <c r="R441" s="71"/>
      <c r="S441" s="70"/>
      <c r="T441" s="70"/>
      <c r="U441" s="71"/>
      <c r="V441" s="70"/>
      <c r="W441" s="70"/>
      <c r="AC441" s="72"/>
      <c r="AD441" s="72"/>
      <c r="AE441" s="72"/>
      <c r="AF441" s="72"/>
      <c r="AG441" s="72"/>
      <c r="AH441" s="72"/>
    </row>
    <row r="442" spans="1:34" s="47" customFormat="1" ht="12" x14ac:dyDescent="0.25">
      <c r="A442" s="69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1"/>
      <c r="O442" s="71"/>
      <c r="P442" s="71"/>
      <c r="Q442" s="71"/>
      <c r="R442" s="71"/>
      <c r="S442" s="70"/>
      <c r="T442" s="70"/>
      <c r="U442" s="71"/>
      <c r="V442" s="70"/>
      <c r="W442" s="70"/>
      <c r="AC442" s="72"/>
      <c r="AD442" s="72"/>
      <c r="AE442" s="72"/>
      <c r="AF442" s="72"/>
      <c r="AG442" s="72"/>
      <c r="AH442" s="72"/>
    </row>
    <row r="443" spans="1:34" s="47" customFormat="1" ht="12" x14ac:dyDescent="0.25">
      <c r="A443" s="69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1"/>
      <c r="O443" s="71"/>
      <c r="P443" s="71"/>
      <c r="Q443" s="71"/>
      <c r="R443" s="71"/>
      <c r="S443" s="70"/>
      <c r="T443" s="70"/>
      <c r="U443" s="71"/>
      <c r="V443" s="70"/>
      <c r="W443" s="70"/>
      <c r="AC443" s="72"/>
      <c r="AD443" s="72"/>
      <c r="AE443" s="72"/>
      <c r="AF443" s="72"/>
      <c r="AG443" s="72"/>
      <c r="AH443" s="72"/>
    </row>
    <row r="444" spans="1:34" s="47" customFormat="1" ht="12" x14ac:dyDescent="0.25">
      <c r="A444" s="69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1"/>
      <c r="O444" s="71"/>
      <c r="P444" s="71"/>
      <c r="Q444" s="71"/>
      <c r="R444" s="71"/>
      <c r="S444" s="70"/>
      <c r="T444" s="70"/>
      <c r="U444" s="71"/>
      <c r="V444" s="70"/>
      <c r="W444" s="70"/>
      <c r="AC444" s="72"/>
      <c r="AD444" s="72"/>
      <c r="AE444" s="72"/>
      <c r="AF444" s="72"/>
      <c r="AG444" s="72"/>
      <c r="AH444" s="72"/>
    </row>
    <row r="445" spans="1:34" s="47" customFormat="1" ht="12" x14ac:dyDescent="0.25">
      <c r="A445" s="69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1"/>
      <c r="O445" s="71"/>
      <c r="P445" s="71"/>
      <c r="Q445" s="71"/>
      <c r="R445" s="71"/>
      <c r="S445" s="70"/>
      <c r="T445" s="70"/>
      <c r="U445" s="71"/>
      <c r="V445" s="70"/>
      <c r="W445" s="70"/>
      <c r="AC445" s="72"/>
      <c r="AD445" s="72"/>
      <c r="AE445" s="72"/>
      <c r="AF445" s="72"/>
      <c r="AG445" s="72"/>
      <c r="AH445" s="72"/>
    </row>
    <row r="446" spans="1:34" s="47" customFormat="1" ht="12" x14ac:dyDescent="0.25">
      <c r="A446" s="69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1"/>
      <c r="O446" s="71"/>
      <c r="P446" s="71"/>
      <c r="Q446" s="71"/>
      <c r="R446" s="71"/>
      <c r="S446" s="70"/>
      <c r="T446" s="70"/>
      <c r="U446" s="71"/>
      <c r="V446" s="70"/>
      <c r="W446" s="70"/>
      <c r="AC446" s="72"/>
      <c r="AD446" s="72"/>
      <c r="AE446" s="72"/>
      <c r="AF446" s="72"/>
      <c r="AG446" s="72"/>
      <c r="AH446" s="72"/>
    </row>
    <row r="447" spans="1:34" s="47" customFormat="1" ht="12" x14ac:dyDescent="0.25">
      <c r="A447" s="69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1"/>
      <c r="O447" s="71"/>
      <c r="P447" s="71"/>
      <c r="Q447" s="71"/>
      <c r="R447" s="71"/>
      <c r="S447" s="70"/>
      <c r="T447" s="70"/>
      <c r="U447" s="71"/>
      <c r="V447" s="70"/>
      <c r="W447" s="70"/>
      <c r="AC447" s="72"/>
      <c r="AD447" s="72"/>
      <c r="AE447" s="72"/>
      <c r="AF447" s="72"/>
      <c r="AG447" s="72"/>
      <c r="AH447" s="72"/>
    </row>
    <row r="448" spans="1:34" s="47" customFormat="1" ht="12" x14ac:dyDescent="0.25">
      <c r="A448" s="69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1"/>
      <c r="O448" s="71"/>
      <c r="P448" s="71"/>
      <c r="Q448" s="71"/>
      <c r="R448" s="71"/>
      <c r="S448" s="70"/>
      <c r="T448" s="70"/>
      <c r="U448" s="71"/>
      <c r="V448" s="70"/>
      <c r="W448" s="70"/>
      <c r="AC448" s="72"/>
      <c r="AD448" s="72"/>
      <c r="AE448" s="72"/>
      <c r="AF448" s="72"/>
      <c r="AG448" s="72"/>
      <c r="AH448" s="72"/>
    </row>
    <row r="449" spans="1:34" s="47" customFormat="1" ht="12" x14ac:dyDescent="0.25">
      <c r="A449" s="69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1"/>
      <c r="O449" s="71"/>
      <c r="P449" s="71"/>
      <c r="Q449" s="71"/>
      <c r="R449" s="71"/>
      <c r="S449" s="70"/>
      <c r="T449" s="70"/>
      <c r="U449" s="71"/>
      <c r="V449" s="70"/>
      <c r="W449" s="70"/>
      <c r="AC449" s="72"/>
      <c r="AD449" s="72"/>
      <c r="AE449" s="72"/>
      <c r="AF449" s="72"/>
      <c r="AG449" s="72"/>
      <c r="AH449" s="72"/>
    </row>
    <row r="450" spans="1:34" s="47" customFormat="1" ht="12" x14ac:dyDescent="0.25">
      <c r="A450" s="69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1"/>
      <c r="O450" s="71"/>
      <c r="P450" s="71"/>
      <c r="Q450" s="71"/>
      <c r="R450" s="71"/>
      <c r="S450" s="70"/>
      <c r="T450" s="70"/>
      <c r="U450" s="71"/>
      <c r="V450" s="70"/>
      <c r="W450" s="70"/>
      <c r="AC450" s="72"/>
      <c r="AD450" s="72"/>
      <c r="AE450" s="72"/>
      <c r="AF450" s="72"/>
      <c r="AG450" s="72"/>
      <c r="AH450" s="72"/>
    </row>
    <row r="451" spans="1:34" s="47" customFormat="1" ht="12" x14ac:dyDescent="0.25">
      <c r="A451" s="69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1"/>
      <c r="O451" s="71"/>
      <c r="P451" s="71"/>
      <c r="Q451" s="71"/>
      <c r="R451" s="71"/>
      <c r="S451" s="70"/>
      <c r="T451" s="70"/>
      <c r="U451" s="71"/>
      <c r="V451" s="70"/>
      <c r="W451" s="70"/>
      <c r="AC451" s="72"/>
      <c r="AD451" s="72"/>
      <c r="AE451" s="72"/>
      <c r="AF451" s="72"/>
      <c r="AG451" s="72"/>
      <c r="AH451" s="72"/>
    </row>
    <row r="452" spans="1:34" s="47" customFormat="1" ht="12" x14ac:dyDescent="0.25">
      <c r="A452" s="69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1"/>
      <c r="O452" s="71"/>
      <c r="P452" s="71"/>
      <c r="Q452" s="71"/>
      <c r="R452" s="71"/>
      <c r="S452" s="70"/>
      <c r="T452" s="70"/>
      <c r="U452" s="71"/>
      <c r="V452" s="70"/>
      <c r="W452" s="70"/>
      <c r="AC452" s="72"/>
      <c r="AD452" s="72"/>
      <c r="AE452" s="72"/>
      <c r="AF452" s="72"/>
      <c r="AG452" s="72"/>
      <c r="AH452" s="72"/>
    </row>
    <row r="453" spans="1:34" s="47" customFormat="1" ht="12" x14ac:dyDescent="0.25">
      <c r="A453" s="69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1"/>
      <c r="O453" s="71"/>
      <c r="P453" s="71"/>
      <c r="Q453" s="71"/>
      <c r="R453" s="71"/>
      <c r="S453" s="70"/>
      <c r="T453" s="70"/>
      <c r="U453" s="71"/>
      <c r="V453" s="70"/>
      <c r="W453" s="70"/>
      <c r="AC453" s="72"/>
      <c r="AD453" s="72"/>
      <c r="AE453" s="72"/>
      <c r="AF453" s="72"/>
      <c r="AG453" s="72"/>
      <c r="AH453" s="72"/>
    </row>
    <row r="454" spans="1:34" s="47" customFormat="1" ht="12" x14ac:dyDescent="0.25">
      <c r="A454" s="69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1"/>
      <c r="O454" s="71"/>
      <c r="P454" s="71"/>
      <c r="Q454" s="71"/>
      <c r="R454" s="71"/>
      <c r="S454" s="70"/>
      <c r="T454" s="70"/>
      <c r="U454" s="71"/>
      <c r="V454" s="70"/>
      <c r="W454" s="70"/>
      <c r="AC454" s="72"/>
      <c r="AD454" s="72"/>
      <c r="AE454" s="72"/>
      <c r="AF454" s="72"/>
      <c r="AG454" s="72"/>
      <c r="AH454" s="72"/>
    </row>
    <row r="455" spans="1:34" s="47" customFormat="1" ht="12" x14ac:dyDescent="0.25">
      <c r="A455" s="69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1"/>
      <c r="O455" s="71"/>
      <c r="P455" s="71"/>
      <c r="Q455" s="71"/>
      <c r="R455" s="71"/>
      <c r="S455" s="70"/>
      <c r="T455" s="70"/>
      <c r="U455" s="71"/>
      <c r="V455" s="70"/>
      <c r="W455" s="70"/>
      <c r="AC455" s="72"/>
      <c r="AD455" s="72"/>
      <c r="AE455" s="72"/>
      <c r="AF455" s="72"/>
      <c r="AG455" s="72"/>
      <c r="AH455" s="72"/>
    </row>
    <row r="456" spans="1:34" s="47" customFormat="1" ht="12" x14ac:dyDescent="0.25">
      <c r="A456" s="69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1"/>
      <c r="O456" s="71"/>
      <c r="P456" s="71"/>
      <c r="Q456" s="71"/>
      <c r="R456" s="71"/>
      <c r="S456" s="70"/>
      <c r="T456" s="70"/>
      <c r="U456" s="71"/>
      <c r="V456" s="70"/>
      <c r="W456" s="70"/>
      <c r="AC456" s="72"/>
      <c r="AD456" s="72"/>
      <c r="AE456" s="72"/>
      <c r="AF456" s="72"/>
      <c r="AG456" s="72"/>
      <c r="AH456" s="72"/>
    </row>
    <row r="457" spans="1:34" s="47" customFormat="1" ht="12" x14ac:dyDescent="0.25">
      <c r="A457" s="69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1"/>
      <c r="O457" s="71"/>
      <c r="P457" s="71"/>
      <c r="Q457" s="71"/>
      <c r="R457" s="71"/>
      <c r="S457" s="70"/>
      <c r="T457" s="70"/>
      <c r="U457" s="71"/>
      <c r="V457" s="70"/>
      <c r="W457" s="70"/>
      <c r="AC457" s="72"/>
      <c r="AD457" s="72"/>
      <c r="AE457" s="72"/>
      <c r="AF457" s="72"/>
      <c r="AG457" s="72"/>
      <c r="AH457" s="72"/>
    </row>
    <row r="458" spans="1:34" s="47" customFormat="1" ht="12" x14ac:dyDescent="0.25">
      <c r="A458" s="69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1"/>
      <c r="O458" s="71"/>
      <c r="P458" s="71"/>
      <c r="Q458" s="71"/>
      <c r="R458" s="71"/>
      <c r="S458" s="70"/>
      <c r="T458" s="70"/>
      <c r="U458" s="71"/>
      <c r="V458" s="70"/>
      <c r="W458" s="70"/>
      <c r="AC458" s="72"/>
      <c r="AD458" s="72"/>
      <c r="AE458" s="72"/>
      <c r="AF458" s="72"/>
      <c r="AG458" s="72"/>
      <c r="AH458" s="72"/>
    </row>
    <row r="459" spans="1:34" s="47" customFormat="1" ht="12" x14ac:dyDescent="0.25">
      <c r="A459" s="69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1"/>
      <c r="O459" s="71"/>
      <c r="P459" s="71"/>
      <c r="Q459" s="71"/>
      <c r="R459" s="71"/>
      <c r="S459" s="70"/>
      <c r="T459" s="70"/>
      <c r="U459" s="71"/>
      <c r="V459" s="70"/>
      <c r="W459" s="70"/>
      <c r="AC459" s="72"/>
      <c r="AD459" s="72"/>
      <c r="AE459" s="72"/>
      <c r="AF459" s="72"/>
      <c r="AG459" s="72"/>
      <c r="AH459" s="72"/>
    </row>
    <row r="460" spans="1:34" s="47" customFormat="1" ht="12" x14ac:dyDescent="0.25">
      <c r="A460" s="69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1"/>
      <c r="O460" s="71"/>
      <c r="P460" s="71"/>
      <c r="Q460" s="71"/>
      <c r="R460" s="71"/>
      <c r="S460" s="70"/>
      <c r="T460" s="70"/>
      <c r="U460" s="71"/>
      <c r="V460" s="70"/>
      <c r="W460" s="70"/>
      <c r="AC460" s="72"/>
      <c r="AD460" s="72"/>
      <c r="AE460" s="72"/>
      <c r="AF460" s="72"/>
      <c r="AG460" s="72"/>
      <c r="AH460" s="72"/>
    </row>
    <row r="461" spans="1:34" s="47" customFormat="1" ht="12" x14ac:dyDescent="0.25">
      <c r="A461" s="69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1"/>
      <c r="O461" s="71"/>
      <c r="P461" s="71"/>
      <c r="Q461" s="71"/>
      <c r="R461" s="71"/>
      <c r="S461" s="70"/>
      <c r="T461" s="70"/>
      <c r="U461" s="71"/>
      <c r="V461" s="70"/>
      <c r="W461" s="70"/>
      <c r="AC461" s="72"/>
      <c r="AD461" s="72"/>
      <c r="AE461" s="72"/>
      <c r="AF461" s="72"/>
      <c r="AG461" s="72"/>
      <c r="AH461" s="72"/>
    </row>
    <row r="462" spans="1:34" s="47" customFormat="1" ht="12" x14ac:dyDescent="0.25">
      <c r="A462" s="69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1"/>
      <c r="O462" s="71"/>
      <c r="P462" s="71"/>
      <c r="Q462" s="71"/>
      <c r="R462" s="71"/>
      <c r="S462" s="70"/>
      <c r="T462" s="70"/>
      <c r="U462" s="71"/>
      <c r="V462" s="70"/>
      <c r="W462" s="70"/>
      <c r="AC462" s="72"/>
      <c r="AD462" s="72"/>
      <c r="AE462" s="72"/>
      <c r="AF462" s="72"/>
      <c r="AG462" s="72"/>
      <c r="AH462" s="72"/>
    </row>
    <row r="463" spans="1:34" s="47" customFormat="1" ht="12" x14ac:dyDescent="0.25">
      <c r="A463" s="69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1"/>
      <c r="O463" s="71"/>
      <c r="P463" s="71"/>
      <c r="Q463" s="71"/>
      <c r="R463" s="71"/>
      <c r="S463" s="70"/>
      <c r="T463" s="70"/>
      <c r="U463" s="71"/>
      <c r="V463" s="70"/>
      <c r="W463" s="70"/>
      <c r="AC463" s="72"/>
      <c r="AD463" s="72"/>
      <c r="AE463" s="72"/>
      <c r="AF463" s="72"/>
      <c r="AG463" s="72"/>
      <c r="AH463" s="72"/>
    </row>
    <row r="464" spans="1:34" s="47" customFormat="1" ht="12" x14ac:dyDescent="0.25">
      <c r="A464" s="69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1"/>
      <c r="O464" s="71"/>
      <c r="P464" s="71"/>
      <c r="Q464" s="71"/>
      <c r="R464" s="71"/>
      <c r="S464" s="70"/>
      <c r="T464" s="70"/>
      <c r="U464" s="71"/>
      <c r="V464" s="70"/>
      <c r="W464" s="70"/>
      <c r="AC464" s="72"/>
      <c r="AD464" s="72"/>
      <c r="AE464" s="72"/>
      <c r="AF464" s="72"/>
      <c r="AG464" s="72"/>
      <c r="AH464" s="72"/>
    </row>
    <row r="465" spans="1:34" s="47" customFormat="1" ht="12" x14ac:dyDescent="0.25">
      <c r="A465" s="69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1"/>
      <c r="O465" s="71"/>
      <c r="P465" s="71"/>
      <c r="Q465" s="71"/>
      <c r="R465" s="71"/>
      <c r="S465" s="70"/>
      <c r="T465" s="70"/>
      <c r="U465" s="71"/>
      <c r="V465" s="70"/>
      <c r="W465" s="70"/>
      <c r="AC465" s="72"/>
      <c r="AD465" s="72"/>
      <c r="AE465" s="72"/>
      <c r="AF465" s="72"/>
      <c r="AG465" s="72"/>
      <c r="AH465" s="72"/>
    </row>
    <row r="466" spans="1:34" s="47" customFormat="1" ht="12" x14ac:dyDescent="0.25">
      <c r="A466" s="69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1"/>
      <c r="O466" s="71"/>
      <c r="P466" s="71"/>
      <c r="Q466" s="71"/>
      <c r="R466" s="71"/>
      <c r="S466" s="70"/>
      <c r="T466" s="70"/>
      <c r="U466" s="71"/>
      <c r="V466" s="70"/>
      <c r="W466" s="70"/>
      <c r="AC466" s="72"/>
      <c r="AD466" s="72"/>
      <c r="AE466" s="72"/>
      <c r="AF466" s="72"/>
      <c r="AG466" s="72"/>
      <c r="AH466" s="72"/>
    </row>
    <row r="467" spans="1:34" s="47" customFormat="1" ht="12" x14ac:dyDescent="0.25">
      <c r="A467" s="69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1"/>
      <c r="O467" s="71"/>
      <c r="P467" s="71"/>
      <c r="Q467" s="71"/>
      <c r="R467" s="71"/>
      <c r="S467" s="70"/>
      <c r="T467" s="70"/>
      <c r="U467" s="71"/>
      <c r="V467" s="70"/>
      <c r="W467" s="70"/>
      <c r="AC467" s="72"/>
      <c r="AD467" s="72"/>
      <c r="AE467" s="72"/>
      <c r="AF467" s="72"/>
      <c r="AG467" s="72"/>
      <c r="AH467" s="72"/>
    </row>
    <row r="468" spans="1:34" s="47" customFormat="1" ht="12" x14ac:dyDescent="0.25">
      <c r="A468" s="69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1"/>
      <c r="O468" s="71"/>
      <c r="P468" s="71"/>
      <c r="Q468" s="71"/>
      <c r="R468" s="71"/>
      <c r="S468" s="70"/>
      <c r="T468" s="70"/>
      <c r="U468" s="71"/>
      <c r="V468" s="70"/>
      <c r="W468" s="70"/>
      <c r="AC468" s="72"/>
      <c r="AD468" s="72"/>
      <c r="AE468" s="72"/>
      <c r="AF468" s="72"/>
      <c r="AG468" s="72"/>
      <c r="AH468" s="72"/>
    </row>
    <row r="469" spans="1:34" s="47" customFormat="1" ht="12" x14ac:dyDescent="0.25">
      <c r="A469" s="69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1"/>
      <c r="O469" s="71"/>
      <c r="P469" s="71"/>
      <c r="Q469" s="71"/>
      <c r="R469" s="71"/>
      <c r="S469" s="70"/>
      <c r="T469" s="70"/>
      <c r="U469" s="71"/>
      <c r="V469" s="70"/>
      <c r="W469" s="70"/>
      <c r="AC469" s="72"/>
      <c r="AD469" s="72"/>
      <c r="AE469" s="72"/>
      <c r="AF469" s="72"/>
      <c r="AG469" s="72"/>
      <c r="AH469" s="72"/>
    </row>
    <row r="470" spans="1:34" s="47" customFormat="1" ht="12" x14ac:dyDescent="0.25">
      <c r="A470" s="69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1"/>
      <c r="O470" s="71"/>
      <c r="P470" s="71"/>
      <c r="Q470" s="71"/>
      <c r="R470" s="71"/>
      <c r="S470" s="70"/>
      <c r="T470" s="70"/>
      <c r="U470" s="71"/>
      <c r="V470" s="70"/>
      <c r="W470" s="70"/>
      <c r="AC470" s="72"/>
      <c r="AD470" s="72"/>
      <c r="AE470" s="72"/>
      <c r="AF470" s="72"/>
      <c r="AG470" s="72"/>
      <c r="AH470" s="72"/>
    </row>
    <row r="471" spans="1:34" s="47" customFormat="1" ht="12" x14ac:dyDescent="0.25">
      <c r="A471" s="69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1"/>
      <c r="O471" s="71"/>
      <c r="P471" s="71"/>
      <c r="Q471" s="71"/>
      <c r="R471" s="71"/>
      <c r="S471" s="70"/>
      <c r="T471" s="70"/>
      <c r="U471" s="71"/>
      <c r="V471" s="70"/>
      <c r="W471" s="70"/>
      <c r="AC471" s="72"/>
      <c r="AD471" s="72"/>
      <c r="AE471" s="72"/>
      <c r="AF471" s="72"/>
      <c r="AG471" s="72"/>
      <c r="AH471" s="72"/>
    </row>
    <row r="472" spans="1:34" s="47" customFormat="1" ht="12" x14ac:dyDescent="0.25">
      <c r="A472" s="69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1"/>
      <c r="O472" s="71"/>
      <c r="P472" s="71"/>
      <c r="Q472" s="71"/>
      <c r="R472" s="71"/>
      <c r="S472" s="70"/>
      <c r="T472" s="70"/>
      <c r="U472" s="71"/>
      <c r="V472" s="70"/>
      <c r="W472" s="70"/>
      <c r="AC472" s="72"/>
      <c r="AD472" s="72"/>
      <c r="AE472" s="72"/>
      <c r="AF472" s="72"/>
      <c r="AG472" s="72"/>
      <c r="AH472" s="72"/>
    </row>
    <row r="473" spans="1:34" s="47" customFormat="1" ht="12" x14ac:dyDescent="0.25">
      <c r="A473" s="69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1"/>
      <c r="O473" s="71"/>
      <c r="P473" s="71"/>
      <c r="Q473" s="71"/>
      <c r="R473" s="71"/>
      <c r="S473" s="70"/>
      <c r="T473" s="70"/>
      <c r="U473" s="71"/>
      <c r="V473" s="70"/>
      <c r="W473" s="70"/>
      <c r="AC473" s="72"/>
      <c r="AD473" s="72"/>
      <c r="AE473" s="72"/>
      <c r="AF473" s="72"/>
      <c r="AG473" s="72"/>
      <c r="AH473" s="72"/>
    </row>
    <row r="474" spans="1:34" s="47" customFormat="1" ht="12" x14ac:dyDescent="0.25">
      <c r="A474" s="69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1"/>
      <c r="O474" s="71"/>
      <c r="P474" s="71"/>
      <c r="Q474" s="71"/>
      <c r="R474" s="71"/>
      <c r="S474" s="70"/>
      <c r="T474" s="70"/>
      <c r="U474" s="71"/>
      <c r="V474" s="70"/>
      <c r="W474" s="70"/>
      <c r="AC474" s="72"/>
      <c r="AD474" s="72"/>
      <c r="AE474" s="72"/>
      <c r="AF474" s="72"/>
      <c r="AG474" s="72"/>
      <c r="AH474" s="72"/>
    </row>
    <row r="475" spans="1:34" s="47" customFormat="1" ht="12" x14ac:dyDescent="0.25">
      <c r="A475" s="69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1"/>
      <c r="O475" s="71"/>
      <c r="P475" s="71"/>
      <c r="Q475" s="71"/>
      <c r="R475" s="71"/>
      <c r="S475" s="70"/>
      <c r="T475" s="70"/>
      <c r="U475" s="71"/>
      <c r="V475" s="70"/>
      <c r="W475" s="70"/>
      <c r="AC475" s="72"/>
      <c r="AD475" s="72"/>
      <c r="AE475" s="72"/>
      <c r="AF475" s="72"/>
      <c r="AG475" s="72"/>
      <c r="AH475" s="72"/>
    </row>
    <row r="476" spans="1:34" s="47" customFormat="1" ht="12" x14ac:dyDescent="0.25">
      <c r="A476" s="69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1"/>
      <c r="O476" s="71"/>
      <c r="P476" s="71"/>
      <c r="Q476" s="71"/>
      <c r="R476" s="71"/>
      <c r="S476" s="70"/>
      <c r="T476" s="70"/>
      <c r="U476" s="71"/>
      <c r="V476" s="70"/>
      <c r="W476" s="70"/>
      <c r="AC476" s="72"/>
      <c r="AD476" s="72"/>
      <c r="AE476" s="72"/>
      <c r="AF476" s="72"/>
      <c r="AG476" s="72"/>
      <c r="AH476" s="72"/>
    </row>
    <row r="477" spans="1:34" s="47" customFormat="1" ht="12" x14ac:dyDescent="0.25">
      <c r="A477" s="69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1"/>
      <c r="O477" s="71"/>
      <c r="P477" s="71"/>
      <c r="Q477" s="71"/>
      <c r="R477" s="71"/>
      <c r="S477" s="70"/>
      <c r="T477" s="70"/>
      <c r="U477" s="71"/>
      <c r="V477" s="70"/>
      <c r="W477" s="70"/>
      <c r="AC477" s="72"/>
      <c r="AD477" s="72"/>
      <c r="AE477" s="72"/>
      <c r="AF477" s="72"/>
      <c r="AG477" s="72"/>
      <c r="AH477" s="72"/>
    </row>
    <row r="478" spans="1:34" s="47" customFormat="1" ht="12" x14ac:dyDescent="0.25">
      <c r="A478" s="69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1"/>
      <c r="O478" s="71"/>
      <c r="P478" s="71"/>
      <c r="Q478" s="71"/>
      <c r="R478" s="71"/>
      <c r="S478" s="70"/>
      <c r="T478" s="70"/>
      <c r="U478" s="71"/>
      <c r="V478" s="70"/>
      <c r="W478" s="70"/>
      <c r="AC478" s="72"/>
      <c r="AD478" s="72"/>
      <c r="AE478" s="72"/>
      <c r="AF478" s="72"/>
      <c r="AG478" s="72"/>
      <c r="AH478" s="72"/>
    </row>
    <row r="479" spans="1:34" s="47" customFormat="1" ht="12" x14ac:dyDescent="0.25">
      <c r="A479" s="69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1"/>
      <c r="O479" s="71"/>
      <c r="P479" s="71"/>
      <c r="Q479" s="71"/>
      <c r="R479" s="71"/>
      <c r="S479" s="70"/>
      <c r="T479" s="70"/>
      <c r="U479" s="71"/>
      <c r="V479" s="70"/>
      <c r="W479" s="70"/>
      <c r="AC479" s="72"/>
      <c r="AD479" s="72"/>
      <c r="AE479" s="72"/>
      <c r="AF479" s="72"/>
      <c r="AG479" s="72"/>
      <c r="AH479" s="72"/>
    </row>
    <row r="480" spans="1:34" s="47" customFormat="1" ht="12" x14ac:dyDescent="0.25">
      <c r="A480" s="69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1"/>
      <c r="O480" s="71"/>
      <c r="P480" s="71"/>
      <c r="Q480" s="71"/>
      <c r="R480" s="71"/>
      <c r="S480" s="70"/>
      <c r="T480" s="70"/>
      <c r="U480" s="71"/>
      <c r="V480" s="70"/>
      <c r="W480" s="70"/>
      <c r="AC480" s="72"/>
      <c r="AD480" s="72"/>
      <c r="AE480" s="72"/>
      <c r="AF480" s="72"/>
      <c r="AG480" s="72"/>
      <c r="AH480" s="72"/>
    </row>
    <row r="481" spans="1:34" s="47" customFormat="1" ht="12" x14ac:dyDescent="0.25">
      <c r="A481" s="69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1"/>
      <c r="O481" s="71"/>
      <c r="P481" s="71"/>
      <c r="Q481" s="71"/>
      <c r="R481" s="71"/>
      <c r="S481" s="70"/>
      <c r="T481" s="70"/>
      <c r="U481" s="71"/>
      <c r="V481" s="70"/>
      <c r="W481" s="70"/>
      <c r="AC481" s="72"/>
      <c r="AD481" s="72"/>
      <c r="AE481" s="72"/>
      <c r="AF481" s="72"/>
      <c r="AG481" s="72"/>
      <c r="AH481" s="72"/>
    </row>
    <row r="482" spans="1:34" s="47" customFormat="1" ht="12" x14ac:dyDescent="0.25">
      <c r="A482" s="69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1"/>
      <c r="O482" s="71"/>
      <c r="P482" s="71"/>
      <c r="Q482" s="71"/>
      <c r="R482" s="71"/>
      <c r="S482" s="70"/>
      <c r="T482" s="70"/>
      <c r="U482" s="71"/>
      <c r="V482" s="70"/>
      <c r="W482" s="70"/>
      <c r="AC482" s="72"/>
      <c r="AD482" s="72"/>
      <c r="AE482" s="72"/>
      <c r="AF482" s="72"/>
      <c r="AG482" s="72"/>
      <c r="AH482" s="72"/>
    </row>
    <row r="483" spans="1:34" s="47" customFormat="1" ht="12" x14ac:dyDescent="0.25">
      <c r="A483" s="69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1"/>
      <c r="O483" s="71"/>
      <c r="P483" s="71"/>
      <c r="Q483" s="71"/>
      <c r="R483" s="71"/>
      <c r="S483" s="70"/>
      <c r="T483" s="70"/>
      <c r="U483" s="71"/>
      <c r="V483" s="70"/>
      <c r="W483" s="70"/>
      <c r="AC483" s="72"/>
      <c r="AD483" s="72"/>
      <c r="AE483" s="72"/>
      <c r="AF483" s="72"/>
      <c r="AG483" s="72"/>
      <c r="AH483" s="72"/>
    </row>
    <row r="484" spans="1:34" s="47" customFormat="1" ht="12" x14ac:dyDescent="0.25">
      <c r="A484" s="69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1"/>
      <c r="O484" s="71"/>
      <c r="P484" s="71"/>
      <c r="Q484" s="71"/>
      <c r="R484" s="71"/>
      <c r="S484" s="70"/>
      <c r="T484" s="70"/>
      <c r="U484" s="71"/>
      <c r="V484" s="70"/>
      <c r="W484" s="70"/>
      <c r="AC484" s="72"/>
      <c r="AD484" s="72"/>
      <c r="AE484" s="72"/>
      <c r="AF484" s="72"/>
      <c r="AG484" s="72"/>
      <c r="AH484" s="72"/>
    </row>
    <row r="485" spans="1:34" s="47" customFormat="1" ht="12" x14ac:dyDescent="0.25">
      <c r="A485" s="69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1"/>
      <c r="O485" s="71"/>
      <c r="P485" s="71"/>
      <c r="Q485" s="71"/>
      <c r="R485" s="71"/>
      <c r="S485" s="70"/>
      <c r="T485" s="70"/>
      <c r="U485" s="71"/>
      <c r="V485" s="70"/>
      <c r="W485" s="70"/>
      <c r="AC485" s="72"/>
      <c r="AD485" s="72"/>
      <c r="AE485" s="72"/>
      <c r="AF485" s="72"/>
      <c r="AG485" s="72"/>
      <c r="AH485" s="72"/>
    </row>
    <row r="486" spans="1:34" s="47" customFormat="1" ht="12" x14ac:dyDescent="0.25">
      <c r="A486" s="69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1"/>
      <c r="O486" s="71"/>
      <c r="P486" s="71"/>
      <c r="Q486" s="71"/>
      <c r="R486" s="71"/>
      <c r="S486" s="70"/>
      <c r="T486" s="70"/>
      <c r="U486" s="71"/>
      <c r="V486" s="70"/>
      <c r="W486" s="70"/>
      <c r="AC486" s="72"/>
      <c r="AD486" s="72"/>
      <c r="AE486" s="72"/>
      <c r="AF486" s="72"/>
      <c r="AG486" s="72"/>
      <c r="AH486" s="72"/>
    </row>
    <row r="487" spans="1:34" s="47" customFormat="1" ht="12" x14ac:dyDescent="0.25">
      <c r="A487" s="69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1"/>
      <c r="O487" s="71"/>
      <c r="P487" s="71"/>
      <c r="Q487" s="71"/>
      <c r="R487" s="71"/>
      <c r="S487" s="70"/>
      <c r="T487" s="70"/>
      <c r="U487" s="71"/>
      <c r="V487" s="70"/>
      <c r="W487" s="70"/>
      <c r="AC487" s="72"/>
      <c r="AD487" s="72"/>
      <c r="AE487" s="72"/>
      <c r="AF487" s="72"/>
      <c r="AG487" s="72"/>
      <c r="AH487" s="72"/>
    </row>
    <row r="488" spans="1:34" s="47" customFormat="1" ht="12" x14ac:dyDescent="0.25">
      <c r="A488" s="69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1"/>
      <c r="O488" s="71"/>
      <c r="P488" s="71"/>
      <c r="Q488" s="71"/>
      <c r="R488" s="71"/>
      <c r="S488" s="70"/>
      <c r="T488" s="70"/>
      <c r="U488" s="71"/>
      <c r="V488" s="70"/>
      <c r="W488" s="70"/>
      <c r="AC488" s="72"/>
      <c r="AD488" s="72"/>
      <c r="AE488" s="72"/>
      <c r="AF488" s="72"/>
      <c r="AG488" s="72"/>
      <c r="AH488" s="72"/>
    </row>
    <row r="489" spans="1:34" s="18" customFormat="1" x14ac:dyDescent="0.3"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4"/>
      <c r="O489" s="74"/>
      <c r="P489" s="74"/>
      <c r="Q489" s="74"/>
      <c r="R489" s="74"/>
      <c r="S489" s="73"/>
      <c r="T489" s="73"/>
      <c r="U489" s="74"/>
      <c r="V489" s="73"/>
      <c r="W489" s="73"/>
      <c r="AC489" s="75"/>
      <c r="AD489" s="75"/>
      <c r="AE489" s="75"/>
      <c r="AF489" s="75"/>
      <c r="AG489" s="75"/>
      <c r="AH489" s="75"/>
    </row>
    <row r="490" spans="1:34" s="18" customFormat="1" x14ac:dyDescent="0.3"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4"/>
      <c r="O490" s="74"/>
      <c r="P490" s="74"/>
      <c r="Q490" s="74"/>
      <c r="R490" s="74"/>
      <c r="S490" s="73"/>
      <c r="T490" s="73"/>
      <c r="U490" s="74"/>
      <c r="V490" s="73"/>
      <c r="W490" s="73"/>
      <c r="AC490" s="75"/>
      <c r="AD490" s="75"/>
      <c r="AE490" s="75"/>
      <c r="AF490" s="75"/>
      <c r="AG490" s="75"/>
      <c r="AH490" s="75"/>
    </row>
    <row r="491" spans="1:34" s="18" customFormat="1" x14ac:dyDescent="0.3"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4"/>
      <c r="O491" s="74"/>
      <c r="P491" s="74"/>
      <c r="Q491" s="74"/>
      <c r="R491" s="74"/>
      <c r="S491" s="73"/>
      <c r="T491" s="73"/>
      <c r="U491" s="74"/>
      <c r="V491" s="73"/>
      <c r="W491" s="73"/>
      <c r="AC491" s="75"/>
      <c r="AD491" s="75"/>
      <c r="AE491" s="75"/>
      <c r="AF491" s="75"/>
      <c r="AG491" s="75"/>
      <c r="AH491" s="75"/>
    </row>
    <row r="492" spans="1:34" s="18" customFormat="1" x14ac:dyDescent="0.3"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4"/>
      <c r="O492" s="74"/>
      <c r="P492" s="74"/>
      <c r="Q492" s="74"/>
      <c r="R492" s="74"/>
      <c r="S492" s="73"/>
      <c r="T492" s="73"/>
      <c r="U492" s="74"/>
      <c r="V492" s="73"/>
      <c r="W492" s="73"/>
      <c r="AC492" s="75"/>
      <c r="AD492" s="75"/>
      <c r="AE492" s="75"/>
      <c r="AF492" s="75"/>
      <c r="AG492" s="75"/>
      <c r="AH492" s="75"/>
    </row>
    <row r="493" spans="1:34" s="18" customFormat="1" x14ac:dyDescent="0.3"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4"/>
      <c r="O493" s="74"/>
      <c r="P493" s="74"/>
      <c r="Q493" s="74"/>
      <c r="R493" s="74"/>
      <c r="S493" s="73"/>
      <c r="T493" s="73"/>
      <c r="U493" s="74"/>
      <c r="V493" s="73"/>
      <c r="W493" s="73"/>
      <c r="AC493" s="75"/>
      <c r="AD493" s="75"/>
      <c r="AE493" s="75"/>
      <c r="AF493" s="75"/>
      <c r="AG493" s="75"/>
      <c r="AH493" s="75"/>
    </row>
    <row r="494" spans="1:34" s="18" customFormat="1" x14ac:dyDescent="0.3"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4"/>
      <c r="O494" s="74"/>
      <c r="P494" s="74"/>
      <c r="Q494" s="74"/>
      <c r="R494" s="74"/>
      <c r="S494" s="73"/>
      <c r="T494" s="73"/>
      <c r="U494" s="74"/>
      <c r="V494" s="73"/>
      <c r="W494" s="73"/>
      <c r="AC494" s="75"/>
      <c r="AD494" s="75"/>
      <c r="AE494" s="75"/>
      <c r="AF494" s="75"/>
      <c r="AG494" s="75"/>
      <c r="AH494" s="75"/>
    </row>
    <row r="495" spans="1:34" s="18" customFormat="1" x14ac:dyDescent="0.3"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4"/>
      <c r="O495" s="74"/>
      <c r="P495" s="74"/>
      <c r="Q495" s="74"/>
      <c r="R495" s="74"/>
      <c r="S495" s="73"/>
      <c r="T495" s="73"/>
      <c r="U495" s="74"/>
      <c r="V495" s="73"/>
      <c r="W495" s="73"/>
      <c r="AC495" s="75"/>
      <c r="AD495" s="75"/>
      <c r="AE495" s="75"/>
      <c r="AF495" s="75"/>
      <c r="AG495" s="75"/>
      <c r="AH495" s="75"/>
    </row>
    <row r="496" spans="1:34" s="18" customFormat="1" x14ac:dyDescent="0.3"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4"/>
      <c r="O496" s="74"/>
      <c r="P496" s="74"/>
      <c r="Q496" s="74"/>
      <c r="R496" s="74"/>
      <c r="S496" s="73"/>
      <c r="T496" s="73"/>
      <c r="U496" s="74"/>
      <c r="V496" s="73"/>
      <c r="W496" s="73"/>
      <c r="AC496" s="75"/>
      <c r="AD496" s="75"/>
      <c r="AE496" s="75"/>
      <c r="AF496" s="75"/>
      <c r="AG496" s="75"/>
      <c r="AH496" s="75"/>
    </row>
    <row r="497" spans="2:34" s="18" customFormat="1" x14ac:dyDescent="0.3"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4"/>
      <c r="O497" s="74"/>
      <c r="P497" s="74"/>
      <c r="Q497" s="74"/>
      <c r="R497" s="74"/>
      <c r="S497" s="73"/>
      <c r="T497" s="73"/>
      <c r="U497" s="74"/>
      <c r="V497" s="73"/>
      <c r="W497" s="73"/>
      <c r="AC497" s="75"/>
      <c r="AD497" s="75"/>
      <c r="AE497" s="75"/>
      <c r="AF497" s="75"/>
      <c r="AG497" s="75"/>
      <c r="AH497" s="75"/>
    </row>
    <row r="498" spans="2:34" s="18" customFormat="1" x14ac:dyDescent="0.3"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4"/>
      <c r="O498" s="74"/>
      <c r="P498" s="74"/>
      <c r="Q498" s="74"/>
      <c r="R498" s="74"/>
      <c r="S498" s="73"/>
      <c r="T498" s="73"/>
      <c r="U498" s="74"/>
      <c r="V498" s="73"/>
      <c r="W498" s="73"/>
      <c r="AC498" s="75"/>
      <c r="AD498" s="75"/>
      <c r="AE498" s="75"/>
      <c r="AF498" s="75"/>
      <c r="AG498" s="75"/>
      <c r="AH498" s="75"/>
    </row>
    <row r="499" spans="2:34" s="18" customFormat="1" x14ac:dyDescent="0.3"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4"/>
      <c r="O499" s="74"/>
      <c r="P499" s="74"/>
      <c r="Q499" s="74"/>
      <c r="R499" s="74"/>
      <c r="S499" s="73"/>
      <c r="T499" s="73"/>
      <c r="U499" s="74"/>
      <c r="V499" s="73"/>
      <c r="W499" s="73"/>
      <c r="AC499" s="75"/>
      <c r="AD499" s="75"/>
      <c r="AE499" s="75"/>
      <c r="AF499" s="75"/>
      <c r="AG499" s="75"/>
      <c r="AH499" s="75"/>
    </row>
    <row r="500" spans="2:34" s="18" customFormat="1" x14ac:dyDescent="0.3"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4"/>
      <c r="O500" s="74"/>
      <c r="P500" s="74"/>
      <c r="Q500" s="74"/>
      <c r="R500" s="74"/>
      <c r="S500" s="73"/>
      <c r="T500" s="73"/>
      <c r="U500" s="74"/>
      <c r="V500" s="73"/>
      <c r="W500" s="73"/>
      <c r="AC500" s="75"/>
      <c r="AD500" s="75"/>
      <c r="AE500" s="75"/>
      <c r="AF500" s="75"/>
      <c r="AG500" s="75"/>
      <c r="AH500" s="75"/>
    </row>
    <row r="501" spans="2:34" s="18" customFormat="1" x14ac:dyDescent="0.3"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4"/>
      <c r="O501" s="74"/>
      <c r="P501" s="74"/>
      <c r="Q501" s="74"/>
      <c r="R501" s="74"/>
      <c r="S501" s="73"/>
      <c r="T501" s="73"/>
      <c r="U501" s="74"/>
      <c r="V501" s="73"/>
      <c r="W501" s="73"/>
      <c r="AC501" s="75"/>
      <c r="AD501" s="75"/>
      <c r="AE501" s="75"/>
      <c r="AF501" s="75"/>
      <c r="AG501" s="75"/>
      <c r="AH501" s="75"/>
    </row>
    <row r="502" spans="2:34" s="18" customFormat="1" x14ac:dyDescent="0.3"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4"/>
      <c r="O502" s="74"/>
      <c r="P502" s="74"/>
      <c r="Q502" s="74"/>
      <c r="R502" s="74"/>
      <c r="S502" s="73"/>
      <c r="T502" s="73"/>
      <c r="U502" s="74"/>
      <c r="V502" s="73"/>
      <c r="W502" s="73"/>
      <c r="AC502" s="75"/>
      <c r="AD502" s="75"/>
      <c r="AE502" s="75"/>
      <c r="AF502" s="75"/>
      <c r="AG502" s="75"/>
      <c r="AH502" s="75"/>
    </row>
    <row r="503" spans="2:34" s="18" customFormat="1" x14ac:dyDescent="0.3"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4"/>
      <c r="O503" s="74"/>
      <c r="P503" s="74"/>
      <c r="Q503" s="74"/>
      <c r="R503" s="74"/>
      <c r="S503" s="73"/>
      <c r="T503" s="73"/>
      <c r="U503" s="74"/>
      <c r="V503" s="73"/>
      <c r="W503" s="73"/>
      <c r="AC503" s="75"/>
      <c r="AD503" s="75"/>
      <c r="AE503" s="75"/>
      <c r="AF503" s="75"/>
      <c r="AG503" s="75"/>
      <c r="AH503" s="75"/>
    </row>
    <row r="504" spans="2:34" s="18" customFormat="1" x14ac:dyDescent="0.3"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4"/>
      <c r="O504" s="74"/>
      <c r="P504" s="74"/>
      <c r="Q504" s="74"/>
      <c r="R504" s="74"/>
      <c r="S504" s="73"/>
      <c r="T504" s="73"/>
      <c r="U504" s="74"/>
      <c r="V504" s="73"/>
      <c r="W504" s="73"/>
      <c r="AC504" s="75"/>
      <c r="AD504" s="75"/>
      <c r="AE504" s="75"/>
      <c r="AF504" s="75"/>
      <c r="AG504" s="75"/>
      <c r="AH504" s="75"/>
    </row>
    <row r="505" spans="2:34" s="18" customFormat="1" x14ac:dyDescent="0.3"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4"/>
      <c r="O505" s="74"/>
      <c r="P505" s="74"/>
      <c r="Q505" s="74"/>
      <c r="R505" s="74"/>
      <c r="S505" s="73"/>
      <c r="T505" s="73"/>
      <c r="U505" s="74"/>
      <c r="V505" s="73"/>
      <c r="W505" s="73"/>
      <c r="AC505" s="75"/>
      <c r="AD505" s="75"/>
      <c r="AE505" s="75"/>
      <c r="AF505" s="75"/>
      <c r="AG505" s="75"/>
      <c r="AH505" s="75"/>
    </row>
    <row r="506" spans="2:34" s="18" customFormat="1" x14ac:dyDescent="0.3"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4"/>
      <c r="O506" s="74"/>
      <c r="P506" s="74"/>
      <c r="Q506" s="74"/>
      <c r="R506" s="74"/>
      <c r="S506" s="73"/>
      <c r="T506" s="73"/>
      <c r="U506" s="74"/>
      <c r="V506" s="73"/>
      <c r="W506" s="73"/>
      <c r="AC506" s="75"/>
      <c r="AD506" s="75"/>
      <c r="AE506" s="75"/>
      <c r="AF506" s="75"/>
      <c r="AG506" s="75"/>
      <c r="AH506" s="75"/>
    </row>
    <row r="507" spans="2:34" s="18" customFormat="1" x14ac:dyDescent="0.3"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4"/>
      <c r="O507" s="74"/>
      <c r="P507" s="74"/>
      <c r="Q507" s="74"/>
      <c r="R507" s="74"/>
      <c r="S507" s="73"/>
      <c r="T507" s="73"/>
      <c r="U507" s="74"/>
      <c r="V507" s="73"/>
      <c r="W507" s="73"/>
      <c r="AC507" s="75"/>
      <c r="AD507" s="75"/>
      <c r="AE507" s="75"/>
      <c r="AF507" s="75"/>
      <c r="AG507" s="75"/>
      <c r="AH507" s="75"/>
    </row>
    <row r="508" spans="2:34" x14ac:dyDescent="0.3"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7"/>
      <c r="O508" s="77"/>
      <c r="P508" s="77"/>
      <c r="Q508" s="77"/>
      <c r="R508" s="77"/>
      <c r="S508" s="76"/>
      <c r="T508" s="76"/>
      <c r="U508" s="77"/>
      <c r="V508" s="76"/>
      <c r="W508" s="76"/>
    </row>
    <row r="509" spans="2:34" x14ac:dyDescent="0.3"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7"/>
      <c r="O509" s="77"/>
      <c r="P509" s="77"/>
      <c r="Q509" s="77"/>
      <c r="R509" s="77"/>
      <c r="S509" s="76"/>
      <c r="T509" s="76"/>
      <c r="U509" s="77"/>
      <c r="V509" s="76"/>
      <c r="W509" s="76"/>
    </row>
    <row r="510" spans="2:34" x14ac:dyDescent="0.3"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7"/>
      <c r="O510" s="77"/>
      <c r="P510" s="77"/>
      <c r="Q510" s="77"/>
      <c r="R510" s="77"/>
      <c r="S510" s="76"/>
      <c r="T510" s="76"/>
      <c r="U510" s="77"/>
      <c r="V510" s="76"/>
      <c r="W510" s="76"/>
    </row>
    <row r="511" spans="2:34" x14ac:dyDescent="0.3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7"/>
      <c r="O511" s="77"/>
      <c r="P511" s="77"/>
      <c r="Q511" s="77"/>
      <c r="R511" s="77"/>
      <c r="S511" s="76"/>
      <c r="T511" s="76"/>
      <c r="U511" s="77"/>
      <c r="V511" s="76"/>
      <c r="W511" s="76"/>
    </row>
    <row r="512" spans="2:34" x14ac:dyDescent="0.3"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7"/>
      <c r="O512" s="77"/>
      <c r="P512" s="77"/>
      <c r="Q512" s="77"/>
      <c r="R512" s="77"/>
      <c r="S512" s="76"/>
      <c r="T512" s="76"/>
      <c r="U512" s="77"/>
      <c r="V512" s="76"/>
      <c r="W512" s="76"/>
    </row>
    <row r="513" spans="2:34" x14ac:dyDescent="0.3"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7"/>
      <c r="O513" s="77"/>
      <c r="P513" s="77"/>
      <c r="Q513" s="77"/>
      <c r="R513" s="77"/>
      <c r="S513" s="76"/>
      <c r="T513" s="76"/>
      <c r="U513" s="77"/>
      <c r="V513" s="76"/>
      <c r="W513" s="76"/>
    </row>
    <row r="514" spans="2:34" x14ac:dyDescent="0.3"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7"/>
      <c r="O514" s="77"/>
      <c r="P514" s="77"/>
      <c r="Q514" s="77"/>
      <c r="R514" s="77"/>
      <c r="S514" s="76"/>
      <c r="T514" s="76"/>
      <c r="U514" s="77"/>
      <c r="V514" s="76"/>
      <c r="W514" s="76"/>
    </row>
    <row r="515" spans="2:34" x14ac:dyDescent="0.3"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7"/>
      <c r="O515" s="77"/>
      <c r="P515" s="77"/>
      <c r="Q515" s="77"/>
      <c r="R515" s="77"/>
      <c r="S515" s="76"/>
      <c r="T515" s="76"/>
      <c r="U515" s="77"/>
      <c r="V515" s="76"/>
      <c r="W515" s="76"/>
      <c r="AC515" s="2"/>
      <c r="AD515" s="2"/>
      <c r="AE515" s="2"/>
      <c r="AF515" s="2"/>
      <c r="AG515" s="2"/>
      <c r="AH515" s="2"/>
    </row>
    <row r="516" spans="2:34" x14ac:dyDescent="0.3"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7"/>
      <c r="O516" s="77"/>
      <c r="P516" s="77"/>
      <c r="Q516" s="77"/>
      <c r="R516" s="77"/>
      <c r="S516" s="76"/>
      <c r="T516" s="76"/>
      <c r="U516" s="77"/>
      <c r="V516" s="76"/>
      <c r="W516" s="76"/>
      <c r="AC516" s="2"/>
      <c r="AD516" s="2"/>
      <c r="AE516" s="2"/>
      <c r="AF516" s="2"/>
      <c r="AG516" s="2"/>
      <c r="AH516" s="2"/>
    </row>
    <row r="517" spans="2:34" x14ac:dyDescent="0.3"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7"/>
      <c r="O517" s="77"/>
      <c r="P517" s="77"/>
      <c r="Q517" s="77"/>
      <c r="R517" s="77"/>
      <c r="S517" s="76"/>
      <c r="T517" s="76"/>
      <c r="U517" s="77"/>
      <c r="V517" s="76"/>
      <c r="W517" s="76"/>
      <c r="AC517" s="2"/>
      <c r="AD517" s="2"/>
      <c r="AE517" s="2"/>
      <c r="AF517" s="2"/>
      <c r="AG517" s="2"/>
      <c r="AH517" s="2"/>
    </row>
    <row r="518" spans="2:34" x14ac:dyDescent="0.3"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7"/>
      <c r="O518" s="77"/>
      <c r="P518" s="77"/>
      <c r="Q518" s="77"/>
      <c r="R518" s="77"/>
      <c r="S518" s="76"/>
      <c r="T518" s="76"/>
      <c r="U518" s="77"/>
      <c r="V518" s="76"/>
      <c r="W518" s="76"/>
      <c r="AC518" s="2"/>
      <c r="AD518" s="2"/>
      <c r="AE518" s="2"/>
      <c r="AF518" s="2"/>
      <c r="AG518" s="2"/>
      <c r="AH518" s="2"/>
    </row>
    <row r="519" spans="2:34" x14ac:dyDescent="0.3"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7"/>
      <c r="O519" s="77"/>
      <c r="P519" s="77"/>
      <c r="Q519" s="77"/>
      <c r="R519" s="77"/>
      <c r="S519" s="76"/>
      <c r="T519" s="76"/>
      <c r="U519" s="77"/>
      <c r="V519" s="76"/>
      <c r="W519" s="76"/>
      <c r="AC519" s="2"/>
      <c r="AD519" s="2"/>
      <c r="AE519" s="2"/>
      <c r="AF519" s="2"/>
      <c r="AG519" s="2"/>
      <c r="AH519" s="2"/>
    </row>
    <row r="520" spans="2:34" x14ac:dyDescent="0.3"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7"/>
      <c r="O520" s="77"/>
      <c r="P520" s="77"/>
      <c r="Q520" s="77"/>
      <c r="R520" s="77"/>
      <c r="S520" s="76"/>
      <c r="T520" s="76"/>
      <c r="U520" s="77"/>
      <c r="V520" s="76"/>
      <c r="W520" s="76"/>
      <c r="AC520" s="2"/>
      <c r="AD520" s="2"/>
      <c r="AE520" s="2"/>
      <c r="AF520" s="2"/>
      <c r="AG520" s="2"/>
      <c r="AH520" s="2"/>
    </row>
    <row r="521" spans="2:34" x14ac:dyDescent="0.3"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7"/>
      <c r="O521" s="77"/>
      <c r="P521" s="77"/>
      <c r="Q521" s="77"/>
      <c r="R521" s="77"/>
      <c r="S521" s="76"/>
      <c r="T521" s="76"/>
      <c r="U521" s="77"/>
      <c r="V521" s="76"/>
      <c r="W521" s="76"/>
      <c r="AC521" s="2"/>
      <c r="AD521" s="2"/>
      <c r="AE521" s="2"/>
      <c r="AF521" s="2"/>
      <c r="AG521" s="2"/>
      <c r="AH521" s="2"/>
    </row>
    <row r="522" spans="2:34" x14ac:dyDescent="0.3"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7"/>
      <c r="O522" s="77"/>
      <c r="P522" s="77"/>
      <c r="Q522" s="77"/>
      <c r="R522" s="77"/>
      <c r="S522" s="76"/>
      <c r="T522" s="76"/>
      <c r="U522" s="77"/>
      <c r="V522" s="76"/>
      <c r="W522" s="76"/>
      <c r="AC522" s="2"/>
      <c r="AD522" s="2"/>
      <c r="AE522" s="2"/>
      <c r="AF522" s="2"/>
      <c r="AG522" s="2"/>
      <c r="AH522" s="2"/>
    </row>
    <row r="523" spans="2:34" x14ac:dyDescent="0.3"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7"/>
      <c r="O523" s="77"/>
      <c r="P523" s="77"/>
      <c r="Q523" s="77"/>
      <c r="R523" s="77"/>
      <c r="S523" s="76"/>
      <c r="T523" s="76"/>
      <c r="U523" s="77"/>
      <c r="V523" s="76"/>
      <c r="W523" s="76"/>
      <c r="AC523" s="2"/>
      <c r="AD523" s="2"/>
      <c r="AE523" s="2"/>
      <c r="AF523" s="2"/>
      <c r="AG523" s="2"/>
      <c r="AH523" s="2"/>
    </row>
    <row r="524" spans="2:34" x14ac:dyDescent="0.3"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7"/>
      <c r="O524" s="77"/>
      <c r="P524" s="77"/>
      <c r="Q524" s="77"/>
      <c r="R524" s="77"/>
      <c r="S524" s="76"/>
      <c r="T524" s="76"/>
      <c r="U524" s="77"/>
      <c r="V524" s="76"/>
      <c r="W524" s="76"/>
      <c r="AC524" s="2"/>
      <c r="AD524" s="2"/>
      <c r="AE524" s="2"/>
      <c r="AF524" s="2"/>
      <c r="AG524" s="2"/>
      <c r="AH524" s="2"/>
    </row>
    <row r="525" spans="2:34" x14ac:dyDescent="0.3"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7"/>
      <c r="O525" s="77"/>
      <c r="P525" s="77"/>
      <c r="Q525" s="77"/>
      <c r="R525" s="77"/>
      <c r="S525" s="76"/>
      <c r="T525" s="76"/>
      <c r="U525" s="77"/>
      <c r="V525" s="76"/>
      <c r="W525" s="76"/>
      <c r="AC525" s="2"/>
      <c r="AD525" s="2"/>
      <c r="AE525" s="2"/>
      <c r="AF525" s="2"/>
      <c r="AG525" s="2"/>
      <c r="AH525" s="2"/>
    </row>
    <row r="526" spans="2:34" x14ac:dyDescent="0.3"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7"/>
      <c r="O526" s="77"/>
      <c r="P526" s="77"/>
      <c r="Q526" s="77"/>
      <c r="R526" s="77"/>
      <c r="S526" s="76"/>
      <c r="T526" s="76"/>
      <c r="U526" s="77"/>
      <c r="V526" s="76"/>
      <c r="W526" s="76"/>
      <c r="AC526" s="2"/>
      <c r="AD526" s="2"/>
      <c r="AE526" s="2"/>
      <c r="AF526" s="2"/>
      <c r="AG526" s="2"/>
      <c r="AH526" s="2"/>
    </row>
    <row r="527" spans="2:34" x14ac:dyDescent="0.3"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7"/>
      <c r="O527" s="77"/>
      <c r="P527" s="77"/>
      <c r="Q527" s="77"/>
      <c r="R527" s="77"/>
      <c r="S527" s="76"/>
      <c r="T527" s="76"/>
      <c r="U527" s="77"/>
      <c r="V527" s="76"/>
      <c r="W527" s="76"/>
      <c r="AC527" s="2"/>
      <c r="AD527" s="2"/>
      <c r="AE527" s="2"/>
      <c r="AF527" s="2"/>
      <c r="AG527" s="2"/>
      <c r="AH527" s="2"/>
    </row>
    <row r="528" spans="2:34" x14ac:dyDescent="0.3"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7"/>
      <c r="O528" s="77"/>
      <c r="P528" s="77"/>
      <c r="Q528" s="77"/>
      <c r="R528" s="77"/>
      <c r="S528" s="76"/>
      <c r="T528" s="76"/>
      <c r="U528" s="77"/>
      <c r="V528" s="76"/>
      <c r="W528" s="76"/>
      <c r="AC528" s="2"/>
      <c r="AD528" s="2"/>
      <c r="AE528" s="2"/>
      <c r="AF528" s="2"/>
      <c r="AG528" s="2"/>
      <c r="AH528" s="2"/>
    </row>
    <row r="529" spans="2:34" x14ac:dyDescent="0.3"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7"/>
      <c r="O529" s="77"/>
      <c r="P529" s="77"/>
      <c r="Q529" s="77"/>
      <c r="R529" s="77"/>
      <c r="S529" s="76"/>
      <c r="T529" s="76"/>
      <c r="U529" s="77"/>
      <c r="V529" s="76"/>
      <c r="W529" s="76"/>
      <c r="AC529" s="2"/>
      <c r="AD529" s="2"/>
      <c r="AE529" s="2"/>
      <c r="AF529" s="2"/>
      <c r="AG529" s="2"/>
      <c r="AH529" s="2"/>
    </row>
    <row r="530" spans="2:34" x14ac:dyDescent="0.3"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7"/>
      <c r="O530" s="77"/>
      <c r="P530" s="77"/>
      <c r="Q530" s="77"/>
      <c r="R530" s="77"/>
      <c r="S530" s="76"/>
      <c r="T530" s="76"/>
      <c r="U530" s="77"/>
      <c r="V530" s="76"/>
      <c r="W530" s="76"/>
      <c r="AC530" s="2"/>
      <c r="AD530" s="2"/>
      <c r="AE530" s="2"/>
      <c r="AF530" s="2"/>
      <c r="AG530" s="2"/>
      <c r="AH530" s="2"/>
    </row>
    <row r="531" spans="2:34" x14ac:dyDescent="0.3"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7"/>
      <c r="O531" s="77"/>
      <c r="P531" s="77"/>
      <c r="Q531" s="77"/>
      <c r="R531" s="77"/>
      <c r="S531" s="76"/>
      <c r="T531" s="76"/>
      <c r="U531" s="77"/>
      <c r="V531" s="76"/>
      <c r="W531" s="76"/>
      <c r="AC531" s="2"/>
      <c r="AD531" s="2"/>
      <c r="AE531" s="2"/>
      <c r="AF531" s="2"/>
      <c r="AG531" s="2"/>
      <c r="AH531" s="2"/>
    </row>
    <row r="532" spans="2:34" x14ac:dyDescent="0.3"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7"/>
      <c r="O532" s="77"/>
      <c r="P532" s="77"/>
      <c r="Q532" s="77"/>
      <c r="R532" s="77"/>
      <c r="S532" s="76"/>
      <c r="T532" s="76"/>
      <c r="U532" s="77"/>
      <c r="V532" s="76"/>
      <c r="W532" s="76"/>
      <c r="AC532" s="2"/>
      <c r="AD532" s="2"/>
      <c r="AE532" s="2"/>
      <c r="AF532" s="2"/>
      <c r="AG532" s="2"/>
      <c r="AH532" s="2"/>
    </row>
    <row r="533" spans="2:34" x14ac:dyDescent="0.3"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7"/>
      <c r="O533" s="77"/>
      <c r="P533" s="77"/>
      <c r="Q533" s="77"/>
      <c r="R533" s="77"/>
      <c r="S533" s="76"/>
      <c r="T533" s="76"/>
      <c r="U533" s="77"/>
      <c r="V533" s="76"/>
      <c r="W533" s="76"/>
      <c r="AC533" s="2"/>
      <c r="AD533" s="2"/>
      <c r="AE533" s="2"/>
      <c r="AF533" s="2"/>
      <c r="AG533" s="2"/>
      <c r="AH533" s="2"/>
    </row>
    <row r="534" spans="2:34" x14ac:dyDescent="0.3"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7"/>
      <c r="O534" s="77"/>
      <c r="P534" s="77"/>
      <c r="Q534" s="77"/>
      <c r="R534" s="77"/>
      <c r="S534" s="76"/>
      <c r="T534" s="76"/>
      <c r="U534" s="77"/>
      <c r="V534" s="76"/>
      <c r="W534" s="76"/>
      <c r="AC534" s="2"/>
      <c r="AD534" s="2"/>
      <c r="AE534" s="2"/>
      <c r="AF534" s="2"/>
      <c r="AG534" s="2"/>
      <c r="AH534" s="2"/>
    </row>
    <row r="535" spans="2:34" x14ac:dyDescent="0.3"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7"/>
      <c r="O535" s="77"/>
      <c r="P535" s="77"/>
      <c r="Q535" s="77"/>
      <c r="R535" s="77"/>
      <c r="S535" s="76"/>
      <c r="T535" s="76"/>
      <c r="U535" s="77"/>
      <c r="V535" s="76"/>
      <c r="W535" s="76"/>
      <c r="AC535" s="2"/>
      <c r="AD535" s="2"/>
      <c r="AE535" s="2"/>
      <c r="AF535" s="2"/>
      <c r="AG535" s="2"/>
      <c r="AH535" s="2"/>
    </row>
    <row r="536" spans="2:34" x14ac:dyDescent="0.3"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7"/>
      <c r="O536" s="77"/>
      <c r="P536" s="77"/>
      <c r="Q536" s="77"/>
      <c r="R536" s="77"/>
      <c r="S536" s="76"/>
      <c r="T536" s="76"/>
      <c r="U536" s="77"/>
      <c r="V536" s="76"/>
      <c r="W536" s="76"/>
      <c r="AC536" s="2"/>
      <c r="AD536" s="2"/>
      <c r="AE536" s="2"/>
      <c r="AF536" s="2"/>
      <c r="AG536" s="2"/>
      <c r="AH536" s="2"/>
    </row>
    <row r="537" spans="2:34" x14ac:dyDescent="0.3"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7"/>
      <c r="O537" s="77"/>
      <c r="P537" s="77"/>
      <c r="Q537" s="77"/>
      <c r="R537" s="77"/>
      <c r="S537" s="76"/>
      <c r="T537" s="76"/>
      <c r="U537" s="77"/>
      <c r="V537" s="76"/>
      <c r="W537" s="76"/>
      <c r="AC537" s="2"/>
      <c r="AD537" s="2"/>
      <c r="AE537" s="2"/>
      <c r="AF537" s="2"/>
      <c r="AG537" s="2"/>
      <c r="AH537" s="2"/>
    </row>
    <row r="538" spans="2:34" x14ac:dyDescent="0.3"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7"/>
      <c r="O538" s="77"/>
      <c r="P538" s="77"/>
      <c r="Q538" s="77"/>
      <c r="R538" s="77"/>
      <c r="S538" s="76"/>
      <c r="T538" s="76"/>
      <c r="U538" s="77"/>
      <c r="V538" s="76"/>
      <c r="W538" s="76"/>
      <c r="AC538" s="2"/>
      <c r="AD538" s="2"/>
      <c r="AE538" s="2"/>
      <c r="AF538" s="2"/>
      <c r="AG538" s="2"/>
      <c r="AH538" s="2"/>
    </row>
    <row r="539" spans="2:34" x14ac:dyDescent="0.3"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7"/>
      <c r="O539" s="77"/>
      <c r="P539" s="77"/>
      <c r="Q539" s="77"/>
      <c r="R539" s="77"/>
      <c r="S539" s="76"/>
      <c r="T539" s="76"/>
      <c r="U539" s="77"/>
      <c r="V539" s="76"/>
      <c r="W539" s="76"/>
      <c r="AC539" s="2"/>
      <c r="AD539" s="2"/>
      <c r="AE539" s="2"/>
      <c r="AF539" s="2"/>
      <c r="AG539" s="2"/>
      <c r="AH539" s="2"/>
    </row>
    <row r="540" spans="2:34" x14ac:dyDescent="0.3"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7"/>
      <c r="O540" s="77"/>
      <c r="P540" s="77"/>
      <c r="Q540" s="77"/>
      <c r="R540" s="77"/>
      <c r="S540" s="76"/>
      <c r="T540" s="76"/>
      <c r="U540" s="77"/>
      <c r="V540" s="76"/>
      <c r="W540" s="76"/>
      <c r="AC540" s="2"/>
      <c r="AD540" s="2"/>
      <c r="AE540" s="2"/>
      <c r="AF540" s="2"/>
      <c r="AG540" s="2"/>
      <c r="AH540" s="2"/>
    </row>
  </sheetData>
  <mergeCells count="10">
    <mergeCell ref="H2:I2"/>
    <mergeCell ref="Q9:T9"/>
    <mergeCell ref="Q10:T10"/>
    <mergeCell ref="AC12:AH12"/>
    <mergeCell ref="A13:M13"/>
    <mergeCell ref="N13:R13"/>
    <mergeCell ref="S13:W13"/>
    <mergeCell ref="X13:AA13"/>
    <mergeCell ref="AC13:AE13"/>
    <mergeCell ref="AF13:AH13"/>
  </mergeCells>
  <phoneticPr fontId="4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2"/>
  <sheetViews>
    <sheetView workbookViewId="0">
      <selection activeCell="J4" sqref="J4"/>
    </sheetView>
  </sheetViews>
  <sheetFormatPr defaultColWidth="9.109375" defaultRowHeight="14.4" x14ac:dyDescent="0.3"/>
  <cols>
    <col min="1" max="16384" width="9.109375" style="113"/>
  </cols>
  <sheetData>
    <row r="1" spans="1:13" x14ac:dyDescent="0.3">
      <c r="A1" s="112" t="s">
        <v>22</v>
      </c>
      <c r="B1" s="135"/>
      <c r="C1" s="135"/>
      <c r="E1" s="114" t="s">
        <v>11</v>
      </c>
      <c r="F1" s="114"/>
      <c r="J1" s="135" t="s">
        <v>29</v>
      </c>
      <c r="K1" s="135"/>
      <c r="L1" s="135"/>
      <c r="M1" s="135"/>
    </row>
    <row r="2" spans="1:13" x14ac:dyDescent="0.3">
      <c r="A2" s="113" t="s">
        <v>8</v>
      </c>
      <c r="B2" s="113" t="s">
        <v>3</v>
      </c>
      <c r="C2" s="113" t="s">
        <v>5</v>
      </c>
      <c r="D2" s="113" t="s">
        <v>34</v>
      </c>
      <c r="E2" s="113" t="s">
        <v>8</v>
      </c>
      <c r="F2" s="113" t="s">
        <v>3</v>
      </c>
      <c r="G2" s="113" t="s">
        <v>5</v>
      </c>
      <c r="H2" s="113" t="s">
        <v>34</v>
      </c>
      <c r="I2" s="113" t="s">
        <v>8</v>
      </c>
      <c r="J2" s="113" t="s">
        <v>3</v>
      </c>
      <c r="K2" s="113" t="s">
        <v>5</v>
      </c>
      <c r="L2" s="113" t="s">
        <v>34</v>
      </c>
      <c r="M2" s="113" t="s">
        <v>30</v>
      </c>
    </row>
    <row r="3" spans="1:13" x14ac:dyDescent="0.3">
      <c r="A3" s="113" t="str">
        <f>'Cash Flow Model'!A13</f>
        <v>Collateral cashflows</v>
      </c>
      <c r="B3" s="113">
        <f>SUM('Cash Flow Model'!O13:P13)</f>
        <v>0</v>
      </c>
      <c r="C3" s="113">
        <f>SUM('Cash Flow Model'!T13:U13)</f>
        <v>0</v>
      </c>
      <c r="D3" s="113">
        <f>'Cash Flow Model'!Y13</f>
        <v>0</v>
      </c>
      <c r="E3" s="113" t="str">
        <f>'Cash Flow Model'!A13</f>
        <v>Collateral cashflows</v>
      </c>
      <c r="F3" s="113">
        <f>'Cash Flow Model'!Q13</f>
        <v>0</v>
      </c>
      <c r="G3" s="113">
        <f>'Cash Flow Model'!V13</f>
        <v>0</v>
      </c>
      <c r="H3" s="113">
        <f>'Cash Flow Model'!Z13</f>
        <v>0</v>
      </c>
      <c r="I3" s="113" t="str">
        <f>'Cash Flow Model'!A13</f>
        <v>Collateral cashflows</v>
      </c>
      <c r="J3" s="113">
        <f>B3+F3</f>
        <v>0</v>
      </c>
      <c r="K3" s="113">
        <f>C3+G3</f>
        <v>0</v>
      </c>
      <c r="L3" s="113">
        <f>D3+H3</f>
        <v>0</v>
      </c>
      <c r="M3" s="113">
        <f>'Cash Flow Model'!K13</f>
        <v>0</v>
      </c>
    </row>
    <row r="4" spans="1:13" x14ac:dyDescent="0.3">
      <c r="A4" s="113" t="str">
        <f>'Cash Flow Model'!A14</f>
        <v>Month</v>
      </c>
      <c r="B4" s="113">
        <f>SUM('Cash Flow Model'!O14:P14)</f>
        <v>0</v>
      </c>
      <c r="C4" s="113">
        <f>SUM('Cash Flow Model'!T14:U14)</f>
        <v>0</v>
      </c>
      <c r="D4" s="113" t="str">
        <f>'Cash Flow Model'!Y14</f>
        <v>Principal</v>
      </c>
      <c r="E4" s="113" t="str">
        <f>'Cash Flow Model'!A14</f>
        <v>Month</v>
      </c>
      <c r="F4" s="113" t="str">
        <f>'Cash Flow Model'!Q14</f>
        <v>Interest</v>
      </c>
      <c r="G4" s="113" t="str">
        <f>'Cash Flow Model'!V14</f>
        <v>Interest</v>
      </c>
      <c r="H4" s="113" t="str">
        <f>'Cash Flow Model'!Z14</f>
        <v>Interest</v>
      </c>
      <c r="I4" s="113" t="str">
        <f>'Cash Flow Model'!A14</f>
        <v>Month</v>
      </c>
      <c r="M4" s="113" t="str">
        <f>'Cash Flow Model'!K14</f>
        <v>Servicing Fee</v>
      </c>
    </row>
    <row r="5" spans="1:13" x14ac:dyDescent="0.3">
      <c r="A5" s="113">
        <f>'Cash Flow Model'!A15</f>
        <v>1</v>
      </c>
      <c r="B5" s="113">
        <f>SUM('Cash Flow Model'!O15:P15)</f>
        <v>642817.66635094152</v>
      </c>
      <c r="C5" s="113">
        <f>SUM('Cash Flow Model'!T15:U15)</f>
        <v>0</v>
      </c>
      <c r="D5" s="113">
        <f>'Cash Flow Model'!Y15</f>
        <v>-145833.33333333334</v>
      </c>
      <c r="E5" s="113">
        <f>'Cash Flow Model'!A15</f>
        <v>1</v>
      </c>
      <c r="F5" s="113">
        <f>'Cash Flow Model'!Q15</f>
        <v>291666.66666666669</v>
      </c>
      <c r="G5" s="113">
        <f>'Cash Flow Model'!V15</f>
        <v>364583.33333333331</v>
      </c>
      <c r="H5" s="113">
        <f>'Cash Flow Model'!Z15</f>
        <v>145833.33333333334</v>
      </c>
      <c r="I5" s="113">
        <f>'Cash Flow Model'!A15</f>
        <v>1</v>
      </c>
      <c r="J5" s="113">
        <f t="shared" ref="J5:J67" si="0">B5+F5</f>
        <v>934484.33301760815</v>
      </c>
      <c r="K5" s="113">
        <f t="shared" ref="K5:K67" si="1">C5+G5</f>
        <v>364583.33333333331</v>
      </c>
      <c r="L5" s="113">
        <f t="shared" ref="L5:L67" si="2">D5+H5</f>
        <v>0</v>
      </c>
      <c r="M5" s="113">
        <f>'Cash Flow Model'!K15</f>
        <v>160416.66666666666</v>
      </c>
    </row>
    <row r="6" spans="1:13" x14ac:dyDescent="0.3">
      <c r="A6" s="113">
        <f>'Cash Flow Model'!A16</f>
        <v>2</v>
      </c>
      <c r="B6" s="113">
        <f>SUM('Cash Flow Model'!O16:P16)</f>
        <v>759220.40613853408</v>
      </c>
      <c r="C6" s="113">
        <f>SUM('Cash Flow Model'!T16:U16)</f>
        <v>0</v>
      </c>
      <c r="D6" s="113">
        <f>'Cash Flow Model'!Y16</f>
        <v>-146258.68055555559</v>
      </c>
      <c r="E6" s="113">
        <f>'Cash Flow Model'!A16</f>
        <v>2</v>
      </c>
      <c r="F6" s="113">
        <f>'Cash Flow Model'!Q16</f>
        <v>289791.78180647647</v>
      </c>
      <c r="G6" s="113">
        <f>'Cash Flow Model'!V16</f>
        <v>364583.33333333331</v>
      </c>
      <c r="H6" s="113">
        <f>'Cash Flow Model'!Z16</f>
        <v>146258.68055555559</v>
      </c>
      <c r="I6" s="113">
        <f>'Cash Flow Model'!A16</f>
        <v>2</v>
      </c>
      <c r="J6" s="113">
        <f t="shared" si="0"/>
        <v>1049012.1879450106</v>
      </c>
      <c r="K6" s="113">
        <f t="shared" si="1"/>
        <v>364583.33333333331</v>
      </c>
      <c r="L6" s="113">
        <f t="shared" si="2"/>
        <v>0</v>
      </c>
      <c r="M6" s="113">
        <f>'Cash Flow Model'!K16</f>
        <v>160126.75913907305</v>
      </c>
    </row>
    <row r="7" spans="1:13" x14ac:dyDescent="0.3">
      <c r="A7" s="113">
        <f>'Cash Flow Model'!A17</f>
        <v>3</v>
      </c>
      <c r="B7" s="113">
        <f>SUM('Cash Flow Model'!O17:P17)</f>
        <v>875435.48462343554</v>
      </c>
      <c r="C7" s="113">
        <f>SUM('Cash Flow Model'!T17:U17)</f>
        <v>0</v>
      </c>
      <c r="D7" s="113">
        <f>'Cash Flow Model'!Y17</f>
        <v>-146685.26837384261</v>
      </c>
      <c r="E7" s="113">
        <f>'Cash Flow Model'!A17</f>
        <v>3</v>
      </c>
      <c r="F7" s="113">
        <f>'Cash Flow Model'!Q17</f>
        <v>287577.38895523915</v>
      </c>
      <c r="G7" s="113">
        <f>'Cash Flow Model'!V17</f>
        <v>364583.33333333331</v>
      </c>
      <c r="H7" s="113">
        <f>'Cash Flow Model'!Z17</f>
        <v>146685.26837384261</v>
      </c>
      <c r="I7" s="113">
        <f>'Cash Flow Model'!A17</f>
        <v>3</v>
      </c>
      <c r="J7" s="113">
        <f t="shared" si="0"/>
        <v>1163012.8735786746</v>
      </c>
      <c r="K7" s="113">
        <f t="shared" si="1"/>
        <v>364583.33333333331</v>
      </c>
      <c r="L7" s="113">
        <f t="shared" si="2"/>
        <v>0</v>
      </c>
      <c r="M7" s="113">
        <f>'Cash Flow Model'!K17</f>
        <v>159769.19813248297</v>
      </c>
    </row>
    <row r="8" spans="1:13" x14ac:dyDescent="0.3">
      <c r="A8" s="113">
        <f>'Cash Flow Model'!A18</f>
        <v>4</v>
      </c>
      <c r="B8" s="113">
        <f>SUM('Cash Flow Model'!O18:P18)</f>
        <v>991316.26955969539</v>
      </c>
      <c r="C8" s="113">
        <f>SUM('Cash Flow Model'!T18:U18)</f>
        <v>0</v>
      </c>
      <c r="D8" s="113">
        <f>'Cash Flow Model'!Y18</f>
        <v>-147113.10040659964</v>
      </c>
      <c r="E8" s="113">
        <f>'Cash Flow Model'!A18</f>
        <v>4</v>
      </c>
      <c r="F8" s="113">
        <f>'Cash Flow Model'!Q18</f>
        <v>285024.03545842069</v>
      </c>
      <c r="G8" s="113">
        <f>'Cash Flow Model'!V18</f>
        <v>364583.33333333331</v>
      </c>
      <c r="H8" s="113">
        <f>'Cash Flow Model'!Z18</f>
        <v>147113.10040659964</v>
      </c>
      <c r="I8" s="113">
        <f>'Cash Flow Model'!A18</f>
        <v>4</v>
      </c>
      <c r="J8" s="113">
        <f t="shared" si="0"/>
        <v>1276340.305018116</v>
      </c>
      <c r="K8" s="113">
        <f t="shared" si="1"/>
        <v>364583.33333333331</v>
      </c>
      <c r="L8" s="113">
        <f t="shared" si="2"/>
        <v>0</v>
      </c>
      <c r="M8" s="113">
        <f>'Cash Flow Model'!K18</f>
        <v>159344.09383967074</v>
      </c>
    </row>
    <row r="9" spans="1:13" x14ac:dyDescent="0.3">
      <c r="A9" s="113">
        <f>'Cash Flow Model'!A19</f>
        <v>5</v>
      </c>
      <c r="B9" s="113">
        <f>SUM('Cash Flow Model'!O19:P19)</f>
        <v>1106715.6054238321</v>
      </c>
      <c r="C9" s="113">
        <f>SUM('Cash Flow Model'!T19:U19)</f>
        <v>0</v>
      </c>
      <c r="D9" s="113">
        <f>'Cash Flow Model'!Y19</f>
        <v>-147542.18028278556</v>
      </c>
      <c r="E9" s="113">
        <f>'Cash Flow Model'!A19</f>
        <v>5</v>
      </c>
      <c r="F9" s="113">
        <f>'Cash Flow Model'!Q19</f>
        <v>282132.69633887161</v>
      </c>
      <c r="G9" s="113">
        <f>'Cash Flow Model'!V19</f>
        <v>364583.33333333331</v>
      </c>
      <c r="H9" s="113">
        <f>'Cash Flow Model'!Z19</f>
        <v>147542.18028278556</v>
      </c>
      <c r="I9" s="113">
        <f>'Cash Flow Model'!A19</f>
        <v>5</v>
      </c>
      <c r="J9" s="113">
        <f t="shared" si="0"/>
        <v>1388848.3017627038</v>
      </c>
      <c r="K9" s="113">
        <f t="shared" si="1"/>
        <v>364583.33333333331</v>
      </c>
      <c r="L9" s="113">
        <f t="shared" si="2"/>
        <v>0</v>
      </c>
      <c r="M9" s="113">
        <f>'Cash Flow Model'!K19</f>
        <v>158851.64199099809</v>
      </c>
    </row>
    <row r="10" spans="1:13" x14ac:dyDescent="0.3">
      <c r="A10" s="113">
        <f>'Cash Flow Model'!A20</f>
        <v>6</v>
      </c>
      <c r="B10" s="113">
        <f>SUM('Cash Flow Model'!O20:P20)</f>
        <v>1221486.1152807858</v>
      </c>
      <c r="C10" s="113">
        <f>SUM('Cash Flow Model'!T20:U20)</f>
        <v>0</v>
      </c>
      <c r="D10" s="113">
        <f>'Cash Flow Model'!Y20</f>
        <v>-147972.51164194368</v>
      </c>
      <c r="E10" s="113">
        <f>'Cash Flow Model'!A20</f>
        <v>6</v>
      </c>
      <c r="F10" s="113">
        <f>'Cash Flow Model'!Q20</f>
        <v>278904.7758230521</v>
      </c>
      <c r="G10" s="113">
        <f>'Cash Flow Model'!V20</f>
        <v>364583.33333333331</v>
      </c>
      <c r="H10" s="113">
        <f>'Cash Flow Model'!Z20</f>
        <v>147972.51164194368</v>
      </c>
      <c r="I10" s="113">
        <f>'Cash Flow Model'!A20</f>
        <v>6</v>
      </c>
      <c r="J10" s="113">
        <f t="shared" si="0"/>
        <v>1500390.8911038379</v>
      </c>
      <c r="K10" s="113">
        <f t="shared" si="1"/>
        <v>364583.33333333331</v>
      </c>
      <c r="L10" s="113">
        <f t="shared" si="2"/>
        <v>0</v>
      </c>
      <c r="M10" s="113">
        <f>'Cash Flow Model'!K20</f>
        <v>158292.12415966581</v>
      </c>
    </row>
    <row r="11" spans="1:13" x14ac:dyDescent="0.3">
      <c r="A11" s="113">
        <f>'Cash Flow Model'!A21</f>
        <v>7</v>
      </c>
      <c r="B11" s="113">
        <f>SUM('Cash Flow Model'!O21:P21)</f>
        <v>1335480.5068053151</v>
      </c>
      <c r="C11" s="113">
        <f>SUM('Cash Flow Model'!T21:U21)</f>
        <v>0</v>
      </c>
      <c r="D11" s="113">
        <f>'Cash Flow Model'!Y21</f>
        <v>-148404.09813423268</v>
      </c>
      <c r="E11" s="113">
        <f>'Cash Flow Model'!A21</f>
        <v>7</v>
      </c>
      <c r="F11" s="113">
        <f>'Cash Flow Model'!Q21</f>
        <v>275342.10798681644</v>
      </c>
      <c r="G11" s="113">
        <f>'Cash Flow Model'!V21</f>
        <v>364583.33333333331</v>
      </c>
      <c r="H11" s="113">
        <f>'Cash Flow Model'!Z21</f>
        <v>148404.09813423268</v>
      </c>
      <c r="I11" s="113">
        <f>'Cash Flow Model'!A21</f>
        <v>7</v>
      </c>
      <c r="J11" s="113">
        <f t="shared" si="0"/>
        <v>1610822.6147921316</v>
      </c>
      <c r="K11" s="113">
        <f t="shared" si="1"/>
        <v>364583.33333333331</v>
      </c>
      <c r="L11" s="113">
        <f t="shared" si="2"/>
        <v>0</v>
      </c>
      <c r="M11" s="113">
        <f>'Cash Flow Model'!K21</f>
        <v>157665.90789087649</v>
      </c>
    </row>
    <row r="12" spans="1:13" x14ac:dyDescent="0.3">
      <c r="A12" s="113">
        <f>'Cash Flow Model'!A22</f>
        <v>8</v>
      </c>
      <c r="B12" s="113">
        <f>SUM('Cash Flow Model'!O22:P22)</f>
        <v>1448551.8816290163</v>
      </c>
      <c r="C12" s="113">
        <f>SUM('Cash Flow Model'!T22:U22)</f>
        <v>0</v>
      </c>
      <c r="D12" s="113">
        <f>'Cash Flow Model'!Y22</f>
        <v>-148836.94342045754</v>
      </c>
      <c r="E12" s="113">
        <f>'Cash Flow Model'!A22</f>
        <v>8</v>
      </c>
      <c r="F12" s="113">
        <f>'Cash Flow Model'!Q22</f>
        <v>271446.95650863426</v>
      </c>
      <c r="G12" s="113">
        <f>'Cash Flow Model'!V22</f>
        <v>364583.33333333331</v>
      </c>
      <c r="H12" s="113">
        <f>'Cash Flow Model'!Z22</f>
        <v>148836.94342045754</v>
      </c>
      <c r="I12" s="113">
        <f>'Cash Flow Model'!A22</f>
        <v>8</v>
      </c>
      <c r="J12" s="113">
        <f t="shared" si="0"/>
        <v>1719998.8381376504</v>
      </c>
      <c r="K12" s="113">
        <f t="shared" si="1"/>
        <v>364583.33333333331</v>
      </c>
      <c r="L12" s="113">
        <f t="shared" si="2"/>
        <v>0</v>
      </c>
      <c r="M12" s="113">
        <f>'Cash Flow Model'!K22</f>
        <v>156973.44665248503</v>
      </c>
    </row>
    <row r="13" spans="1:13" x14ac:dyDescent="0.3">
      <c r="A13" s="113">
        <f>'Cash Flow Model'!A23</f>
        <v>9</v>
      </c>
      <c r="B13" s="113">
        <f>SUM('Cash Flow Model'!O23:P23)</f>
        <v>1560554.0471589202</v>
      </c>
      <c r="C13" s="113">
        <f>SUM('Cash Flow Model'!T23:U23)</f>
        <v>0</v>
      </c>
      <c r="D13" s="113">
        <f>'Cash Flow Model'!Y23</f>
        <v>-149271.05117210053</v>
      </c>
      <c r="E13" s="113">
        <f>'Cash Flow Model'!A23</f>
        <v>9</v>
      </c>
      <c r="F13" s="113">
        <f>'Cash Flow Model'!Q23</f>
        <v>267222.01352054963</v>
      </c>
      <c r="G13" s="113">
        <f>'Cash Flow Model'!V23</f>
        <v>364583.33333333331</v>
      </c>
      <c r="H13" s="113">
        <f>'Cash Flow Model'!Z23</f>
        <v>149271.05117210053</v>
      </c>
      <c r="I13" s="113">
        <f>'Cash Flow Model'!A23</f>
        <v>9</v>
      </c>
      <c r="J13" s="113">
        <f t="shared" si="0"/>
        <v>1827776.0606794697</v>
      </c>
      <c r="K13" s="113">
        <f t="shared" si="1"/>
        <v>364583.33333333331</v>
      </c>
      <c r="L13" s="113">
        <f t="shared" si="2"/>
        <v>0</v>
      </c>
      <c r="M13" s="113">
        <f>'Cash Flow Model'!K23</f>
        <v>156215.2796051967</v>
      </c>
    </row>
    <row r="14" spans="1:13" x14ac:dyDescent="0.3">
      <c r="A14" s="113">
        <f>'Cash Flow Model'!A24</f>
        <v>10</v>
      </c>
      <c r="B14" s="113">
        <f>SUM('Cash Flow Model'!O24:P24)</f>
        <v>1671341.8299907257</v>
      </c>
      <c r="C14" s="113">
        <f>SUM('Cash Flow Model'!T24:U24)</f>
        <v>0</v>
      </c>
      <c r="D14" s="113">
        <f>'Cash Flow Model'!Y24</f>
        <v>-149706.42507135248</v>
      </c>
      <c r="E14" s="113">
        <f>'Cash Flow Model'!A24</f>
        <v>10</v>
      </c>
      <c r="F14" s="113">
        <f>'Cash Flow Model'!Q24</f>
        <v>262670.39754966943</v>
      </c>
      <c r="G14" s="113">
        <f>'Cash Flow Model'!V24</f>
        <v>364583.33333333331</v>
      </c>
      <c r="H14" s="113">
        <f>'Cash Flow Model'!Z24</f>
        <v>149706.42507135248</v>
      </c>
      <c r="I14" s="113">
        <f>'Cash Flow Model'!A24</f>
        <v>10</v>
      </c>
      <c r="J14" s="113">
        <f t="shared" si="0"/>
        <v>1934012.2275403952</v>
      </c>
      <c r="K14" s="113">
        <f t="shared" si="1"/>
        <v>364583.33333333331</v>
      </c>
      <c r="L14" s="113">
        <f t="shared" si="2"/>
        <v>0</v>
      </c>
      <c r="M14" s="113">
        <f>'Cash Flow Model'!K24</f>
        <v>155392.03119087106</v>
      </c>
    </row>
    <row r="15" spans="1:13" x14ac:dyDescent="0.3">
      <c r="A15" s="113">
        <f>'Cash Flow Model'!A25</f>
        <v>11</v>
      </c>
      <c r="B15" s="113">
        <f>SUM('Cash Flow Model'!O25:P25)</f>
        <v>1780771.3900214669</v>
      </c>
      <c r="C15" s="113">
        <f>SUM('Cash Flow Model'!T25:U25)</f>
        <v>0</v>
      </c>
      <c r="D15" s="113">
        <f>'Cash Flow Model'!Y25</f>
        <v>-150143.06881114392</v>
      </c>
      <c r="E15" s="113">
        <f>'Cash Flow Model'!A25</f>
        <v>11</v>
      </c>
      <c r="F15" s="113">
        <f>'Cash Flow Model'!Q25</f>
        <v>257795.65054552979</v>
      </c>
      <c r="G15" s="113">
        <f>'Cash Flow Model'!V25</f>
        <v>364583.33333333331</v>
      </c>
      <c r="H15" s="113">
        <f>'Cash Flow Model'!Z25</f>
        <v>150143.06881114392</v>
      </c>
      <c r="I15" s="113">
        <f>'Cash Flow Model'!A25</f>
        <v>11</v>
      </c>
      <c r="J15" s="113">
        <f t="shared" si="0"/>
        <v>2038567.0405669967</v>
      </c>
      <c r="K15" s="113">
        <f t="shared" si="1"/>
        <v>364583.33333333331</v>
      </c>
      <c r="L15" s="113">
        <f t="shared" si="2"/>
        <v>0</v>
      </c>
      <c r="M15" s="113">
        <f>'Cash Flow Model'!K25</f>
        <v>154504.41053800145</v>
      </c>
    </row>
    <row r="16" spans="1:13" x14ac:dyDescent="0.3">
      <c r="A16" s="113">
        <f>'Cash Flow Model'!A26</f>
        <v>12</v>
      </c>
      <c r="B16" s="113">
        <f>SUM('Cash Flow Model'!O26:P26)</f>
        <v>1888700.5343500613</v>
      </c>
      <c r="C16" s="113">
        <f>SUM('Cash Flow Model'!T26:U26)</f>
        <v>0</v>
      </c>
      <c r="D16" s="113">
        <f>'Cash Flow Model'!Y26</f>
        <v>-150580.98609517643</v>
      </c>
      <c r="E16" s="113">
        <f>'Cash Flow Model'!A26</f>
        <v>12</v>
      </c>
      <c r="F16" s="113">
        <f>'Cash Flow Model'!Q26</f>
        <v>252601.73399130048</v>
      </c>
      <c r="G16" s="113">
        <f>'Cash Flow Model'!V26</f>
        <v>364583.33333333331</v>
      </c>
      <c r="H16" s="113">
        <f>'Cash Flow Model'!Z26</f>
        <v>150580.98609517643</v>
      </c>
      <c r="I16" s="113">
        <f>'Cash Flow Model'!A26</f>
        <v>12</v>
      </c>
      <c r="J16" s="113">
        <f t="shared" si="0"/>
        <v>2141302.268341362</v>
      </c>
      <c r="K16" s="113">
        <f t="shared" si="1"/>
        <v>364583.33333333331</v>
      </c>
      <c r="L16" s="113">
        <f t="shared" si="2"/>
        <v>0</v>
      </c>
      <c r="M16" s="113">
        <f>'Cash Flow Model'!K26</f>
        <v>153553.2106839621</v>
      </c>
    </row>
    <row r="17" spans="1:13" x14ac:dyDescent="0.3">
      <c r="A17" s="113">
        <f>'Cash Flow Model'!A27</f>
        <v>13</v>
      </c>
      <c r="B17" s="113">
        <f>SUM('Cash Flow Model'!O27:P27)</f>
        <v>1994989.0300409833</v>
      </c>
      <c r="C17" s="113">
        <f>SUM('Cash Flow Model'!T27:U27)</f>
        <v>0</v>
      </c>
      <c r="D17" s="113">
        <f>'Cash Flow Model'!Y27</f>
        <v>-151020.18063795401</v>
      </c>
      <c r="E17" s="113">
        <f>'Cash Flow Model'!A27</f>
        <v>13</v>
      </c>
      <c r="F17" s="113">
        <f>'Cash Flow Model'!Q27</f>
        <v>247093.02409944613</v>
      </c>
      <c r="G17" s="113">
        <f>'Cash Flow Model'!V27</f>
        <v>364583.33333333331</v>
      </c>
      <c r="H17" s="113">
        <f>'Cash Flow Model'!Z27</f>
        <v>151020.18063795401</v>
      </c>
      <c r="I17" s="113">
        <f>'Cash Flow Model'!A27</f>
        <v>13</v>
      </c>
      <c r="J17" s="113">
        <f t="shared" si="0"/>
        <v>2242082.0541404295</v>
      </c>
      <c r="K17" s="113">
        <f t="shared" si="1"/>
        <v>364583.33333333331</v>
      </c>
      <c r="L17" s="113">
        <f t="shared" si="2"/>
        <v>0</v>
      </c>
      <c r="M17" s="113">
        <f>'Cash Flow Model'!K27</f>
        <v>152539.30761414676</v>
      </c>
    </row>
    <row r="18" spans="1:13" x14ac:dyDescent="0.3">
      <c r="A18" s="113">
        <f>'Cash Flow Model'!A28</f>
        <v>14</v>
      </c>
      <c r="B18" s="113">
        <f>SUM('Cash Flow Model'!O28:P28)</f>
        <v>2099498.9148171535</v>
      </c>
      <c r="C18" s="113">
        <f>SUM('Cash Flow Model'!T28:U28)</f>
        <v>0</v>
      </c>
      <c r="D18" s="113">
        <f>'Cash Flow Model'!Y28</f>
        <v>-151460.65616481472</v>
      </c>
      <c r="E18" s="113">
        <f>'Cash Flow Model'!A28</f>
        <v>14</v>
      </c>
      <c r="F18" s="113">
        <f>'Cash Flow Model'!Q28</f>
        <v>241274.30609515996</v>
      </c>
      <c r="G18" s="113">
        <f>'Cash Flow Model'!V28</f>
        <v>364583.33333333331</v>
      </c>
      <c r="H18" s="113">
        <f>'Cash Flow Model'!Z28</f>
        <v>151460.65616481472</v>
      </c>
      <c r="I18" s="113">
        <f>'Cash Flow Model'!A28</f>
        <v>14</v>
      </c>
      <c r="J18" s="113">
        <f t="shared" si="0"/>
        <v>2340773.2209123136</v>
      </c>
      <c r="K18" s="113">
        <f t="shared" si="1"/>
        <v>364583.33333333331</v>
      </c>
      <c r="L18" s="113">
        <f t="shared" si="2"/>
        <v>0</v>
      </c>
      <c r="M18" s="113">
        <f>'Cash Flow Model'!K28</f>
        <v>151463.65911866166</v>
      </c>
    </row>
    <row r="19" spans="1:13" x14ac:dyDescent="0.3">
      <c r="A19" s="113">
        <f>'Cash Flow Model'!A29</f>
        <v>15</v>
      </c>
      <c r="B19" s="113">
        <f>SUM('Cash Flow Model'!O29:P29)</f>
        <v>2202094.804741411</v>
      </c>
      <c r="C19" s="113">
        <f>SUM('Cash Flow Model'!T29:U29)</f>
        <v>0</v>
      </c>
      <c r="D19" s="113">
        <f>'Cash Flow Model'!Y29</f>
        <v>-151902.4164119621</v>
      </c>
      <c r="E19" s="113">
        <f>'Cash Flow Model'!A29</f>
        <v>15</v>
      </c>
      <c r="F19" s="113">
        <f>'Cash Flow Model'!Q29</f>
        <v>235150.7675936099</v>
      </c>
      <c r="G19" s="113">
        <f>'Cash Flow Model'!V29</f>
        <v>364583.33333333331</v>
      </c>
      <c r="H19" s="113">
        <f>'Cash Flow Model'!Z29</f>
        <v>151902.4164119621</v>
      </c>
      <c r="I19" s="113">
        <f>'Cash Flow Model'!A29</f>
        <v>15</v>
      </c>
      <c r="J19" s="113">
        <f t="shared" si="0"/>
        <v>2437245.5723350211</v>
      </c>
      <c r="K19" s="113">
        <f t="shared" si="1"/>
        <v>364583.33333333331</v>
      </c>
      <c r="L19" s="113">
        <f t="shared" si="2"/>
        <v>0</v>
      </c>
      <c r="M19" s="113">
        <f>'Cash Flow Model'!K29</f>
        <v>150327.30346778114</v>
      </c>
    </row>
    <row r="20" spans="1:13" x14ac:dyDescent="0.3">
      <c r="A20" s="113">
        <f>'Cash Flow Model'!A30</f>
        <v>16</v>
      </c>
      <c r="B20" s="113">
        <f>SUM('Cash Flow Model'!O30:P30)</f>
        <v>2302644.1979425983</v>
      </c>
      <c r="C20" s="113">
        <f>SUM('Cash Flow Model'!T30:U30)</f>
        <v>0</v>
      </c>
      <c r="D20" s="113">
        <f>'Cash Flow Model'!Y30</f>
        <v>-152345.465126497</v>
      </c>
      <c r="E20" s="113">
        <f>'Cash Flow Model'!A30</f>
        <v>16</v>
      </c>
      <c r="F20" s="113">
        <f>'Cash Flow Model'!Q30</f>
        <v>228727.99107978077</v>
      </c>
      <c r="G20" s="113">
        <f>'Cash Flow Model'!V30</f>
        <v>364583.33333333331</v>
      </c>
      <c r="H20" s="113">
        <f>'Cash Flow Model'!Z30</f>
        <v>152345.465126497</v>
      </c>
      <c r="I20" s="113">
        <f>'Cash Flow Model'!A30</f>
        <v>16</v>
      </c>
      <c r="J20" s="113">
        <f t="shared" si="0"/>
        <v>2531372.189022379</v>
      </c>
      <c r="K20" s="113">
        <f t="shared" si="1"/>
        <v>364583.33333333331</v>
      </c>
      <c r="L20" s="113">
        <f t="shared" si="2"/>
        <v>0</v>
      </c>
      <c r="M20" s="113">
        <f>'Cash Flow Model'!K30</f>
        <v>149131.35790792227</v>
      </c>
    </row>
    <row r="21" spans="1:13" x14ac:dyDescent="0.3">
      <c r="A21" s="113">
        <f>'Cash Flow Model'!A31</f>
        <v>17</v>
      </c>
      <c r="B21" s="113">
        <f>SUM('Cash Flow Model'!O31:P31)</f>
        <v>2401017.77344428</v>
      </c>
      <c r="C21" s="113">
        <f>SUM('Cash Flow Model'!T31:U31)</f>
        <v>0</v>
      </c>
      <c r="D21" s="113">
        <f>'Cash Flow Model'!Y31</f>
        <v>-152789.80606644927</v>
      </c>
      <c r="E21" s="113">
        <f>'Cash Flow Model'!A31</f>
        <v>17</v>
      </c>
      <c r="F21" s="113">
        <f>'Cash Flow Model'!Q31</f>
        <v>222011.94550244822</v>
      </c>
      <c r="G21" s="113">
        <f>'Cash Flow Model'!V31</f>
        <v>364583.33333333331</v>
      </c>
      <c r="H21" s="113">
        <f>'Cash Flow Model'!Z31</f>
        <v>152789.80606644927</v>
      </c>
      <c r="I21" s="113">
        <f>'Cash Flow Model'!A31</f>
        <v>17</v>
      </c>
      <c r="J21" s="113">
        <f t="shared" si="0"/>
        <v>2623029.7189467284</v>
      </c>
      <c r="K21" s="113">
        <f t="shared" si="1"/>
        <v>364583.33333333331</v>
      </c>
      <c r="L21" s="113">
        <f t="shared" si="2"/>
        <v>0</v>
      </c>
      <c r="M21" s="113">
        <f>'Cash Flow Model'!K31</f>
        <v>147877.01698044621</v>
      </c>
    </row>
    <row r="22" spans="1:13" x14ac:dyDescent="0.3">
      <c r="A22" s="113">
        <f>'Cash Flow Model'!A32</f>
        <v>18</v>
      </c>
      <c r="B22" s="113">
        <f>SUM('Cash Flow Model'!O32:P32)</f>
        <v>2497089.6841562223</v>
      </c>
      <c r="C22" s="113">
        <f>SUM('Cash Flow Model'!T32:U32)</f>
        <v>0</v>
      </c>
      <c r="D22" s="113">
        <f>'Cash Flow Model'!Y32</f>
        <v>-153235.44300080973</v>
      </c>
      <c r="E22" s="113">
        <f>'Cash Flow Model'!A32</f>
        <v>18</v>
      </c>
      <c r="F22" s="113">
        <f>'Cash Flow Model'!Q32</f>
        <v>215008.97699656905</v>
      </c>
      <c r="G22" s="113">
        <f>'Cash Flow Model'!V32</f>
        <v>364583.33333333331</v>
      </c>
      <c r="H22" s="113">
        <f>'Cash Flow Model'!Z32</f>
        <v>153235.44300080973</v>
      </c>
      <c r="I22" s="113">
        <f>'Cash Flow Model'!A32</f>
        <v>18</v>
      </c>
      <c r="J22" s="113">
        <f t="shared" si="0"/>
        <v>2712098.6611527912</v>
      </c>
      <c r="K22" s="113">
        <f t="shared" si="1"/>
        <v>364583.33333333331</v>
      </c>
      <c r="L22" s="113">
        <f t="shared" si="2"/>
        <v>0</v>
      </c>
      <c r="M22" s="113">
        <f>'Cash Flow Model'!K32</f>
        <v>146565.55066614249</v>
      </c>
    </row>
    <row r="23" spans="1:13" x14ac:dyDescent="0.3">
      <c r="A23" s="113">
        <f>'Cash Flow Model'!A33</f>
        <v>19</v>
      </c>
      <c r="B23" s="113">
        <f>SUM('Cash Flow Model'!O33:P33)</f>
        <v>2590737.8430985687</v>
      </c>
      <c r="C23" s="113">
        <f>SUM('Cash Flow Model'!T33:U33)</f>
        <v>0</v>
      </c>
      <c r="D23" s="113">
        <f>'Cash Flow Model'!Y33</f>
        <v>-153682.37970956208</v>
      </c>
      <c r="E23" s="113">
        <f>'Cash Flow Model'!A33</f>
        <v>19</v>
      </c>
      <c r="F23" s="113">
        <f>'Cash Flow Model'!Q33</f>
        <v>207725.79875111338</v>
      </c>
      <c r="G23" s="113">
        <f>'Cash Flow Model'!V33</f>
        <v>364583.33333333331</v>
      </c>
      <c r="H23" s="113">
        <f>'Cash Flow Model'!Z33</f>
        <v>153682.37970956208</v>
      </c>
      <c r="I23" s="113">
        <f>'Cash Flow Model'!A33</f>
        <v>19</v>
      </c>
      <c r="J23" s="113">
        <f t="shared" si="0"/>
        <v>2798463.6418496822</v>
      </c>
      <c r="K23" s="113">
        <f t="shared" si="1"/>
        <v>364583.33333333331</v>
      </c>
      <c r="L23" s="113">
        <f t="shared" si="2"/>
        <v>0</v>
      </c>
      <c r="M23" s="113">
        <f>'Cash Flow Model'!K33</f>
        <v>145198.30235880183</v>
      </c>
    </row>
    <row r="24" spans="1:13" x14ac:dyDescent="0.3">
      <c r="A24" s="113">
        <f>'Cash Flow Model'!A34</f>
        <v>20</v>
      </c>
      <c r="B24" s="113">
        <f>SUM('Cash Flow Model'!O34:P34)</f>
        <v>2681844.20193872</v>
      </c>
      <c r="C24" s="113">
        <f>SUM('Cash Flow Model'!T34:U34)</f>
        <v>0</v>
      </c>
      <c r="D24" s="113">
        <f>'Cash Flow Model'!Y34</f>
        <v>-154130.61998371498</v>
      </c>
      <c r="E24" s="113">
        <f>'Cash Flow Model'!A34</f>
        <v>20</v>
      </c>
      <c r="F24" s="113">
        <f>'Cash Flow Model'!Q34</f>
        <v>200169.48004207594</v>
      </c>
      <c r="G24" s="113">
        <f>'Cash Flow Model'!V34</f>
        <v>364583.33333333331</v>
      </c>
      <c r="H24" s="113">
        <f>'Cash Flow Model'!Z34</f>
        <v>154130.61998371498</v>
      </c>
      <c r="I24" s="113">
        <f>'Cash Flow Model'!A34</f>
        <v>20</v>
      </c>
      <c r="J24" s="113">
        <f t="shared" si="0"/>
        <v>2882013.6819807957</v>
      </c>
      <c r="K24" s="113">
        <f t="shared" si="1"/>
        <v>364583.33333333331</v>
      </c>
      <c r="L24" s="113">
        <f t="shared" si="2"/>
        <v>0</v>
      </c>
      <c r="M24" s="113">
        <f>'Cash Flow Model'!K34</f>
        <v>143776.68667182489</v>
      </c>
    </row>
    <row r="25" spans="1:13" x14ac:dyDescent="0.3">
      <c r="A25" s="113">
        <f>'Cash Flow Model'!A35</f>
        <v>21</v>
      </c>
      <c r="B25" s="113">
        <f>SUM('Cash Flow Model'!O35:P35)</f>
        <v>2770295.0209363019</v>
      </c>
      <c r="C25" s="113">
        <f>SUM('Cash Flow Model'!T35:U35)</f>
        <v>0</v>
      </c>
      <c r="D25" s="113">
        <f>'Cash Flow Model'!Y35</f>
        <v>-154580.16762533417</v>
      </c>
      <c r="E25" s="113">
        <f>'Cash Flow Model'!A35</f>
        <v>21</v>
      </c>
      <c r="F25" s="113">
        <f>'Cash Flow Model'!Q35</f>
        <v>192347.43445308798</v>
      </c>
      <c r="G25" s="113">
        <f>'Cash Flow Model'!V35</f>
        <v>364583.33333333331</v>
      </c>
      <c r="H25" s="113">
        <f>'Cash Flow Model'!Z35</f>
        <v>154580.16762533417</v>
      </c>
      <c r="I25" s="113">
        <f>'Cash Flow Model'!A35</f>
        <v>21</v>
      </c>
      <c r="J25" s="113">
        <f t="shared" si="0"/>
        <v>2962642.4553893898</v>
      </c>
      <c r="K25" s="113">
        <f t="shared" si="1"/>
        <v>364583.33333333331</v>
      </c>
      <c r="L25" s="113">
        <f t="shared" si="2"/>
        <v>0</v>
      </c>
      <c r="M25" s="113">
        <f>'Cash Flow Model'!K35</f>
        <v>142302.18708235116</v>
      </c>
    </row>
    <row r="26" spans="1:13" x14ac:dyDescent="0.3">
      <c r="A26" s="113">
        <f>'Cash Flow Model'!A36</f>
        <v>22</v>
      </c>
      <c r="B26" s="113">
        <f>SUM('Cash Flow Model'!O36:P36)</f>
        <v>2855981.1294111279</v>
      </c>
      <c r="C26" s="113">
        <f>SUM('Cash Flow Model'!T36:U36)</f>
        <v>0</v>
      </c>
      <c r="D26" s="113">
        <f>'Cash Flow Model'!Y36</f>
        <v>-155031.02644757475</v>
      </c>
      <c r="E26" s="113">
        <f>'Cash Flow Model'!A36</f>
        <v>22</v>
      </c>
      <c r="F26" s="113">
        <f>'Cash Flow Model'!Q36</f>
        <v>184267.4073086904</v>
      </c>
      <c r="G26" s="113">
        <f>'Cash Flow Model'!V36</f>
        <v>364583.33333333331</v>
      </c>
      <c r="H26" s="113">
        <f>'Cash Flow Model'!Z36</f>
        <v>155031.02644757475</v>
      </c>
      <c r="I26" s="113">
        <f>'Cash Flow Model'!A36</f>
        <v>22</v>
      </c>
      <c r="J26" s="113">
        <f t="shared" si="0"/>
        <v>3040248.5367198181</v>
      </c>
      <c r="K26" s="113">
        <f t="shared" si="1"/>
        <v>364583.33333333331</v>
      </c>
      <c r="L26" s="113">
        <f t="shared" si="2"/>
        <v>0</v>
      </c>
      <c r="M26" s="113">
        <f>'Cash Flow Model'!K36</f>
        <v>140776.35341791977</v>
      </c>
    </row>
    <row r="27" spans="1:13" x14ac:dyDescent="0.3">
      <c r="A27" s="113">
        <f>'Cash Flow Model'!A37</f>
        <v>23</v>
      </c>
      <c r="B27" s="113">
        <f>SUM('Cash Flow Model'!O37:P37)</f>
        <v>2938798.1758702155</v>
      </c>
      <c r="C27" s="113">
        <f>SUM('Cash Flow Model'!T37:U37)</f>
        <v>0</v>
      </c>
      <c r="D27" s="113">
        <f>'Cash Flow Model'!Y37</f>
        <v>-155483.20027471348</v>
      </c>
      <c r="E27" s="113">
        <f>'Cash Flow Model'!A37</f>
        <v>23</v>
      </c>
      <c r="F27" s="113">
        <f>'Cash Flow Model'!Q37</f>
        <v>175937.46234790797</v>
      </c>
      <c r="G27" s="113">
        <f>'Cash Flow Model'!V37</f>
        <v>364583.33333333331</v>
      </c>
      <c r="H27" s="113">
        <f>'Cash Flow Model'!Z37</f>
        <v>155483.20027471348</v>
      </c>
      <c r="I27" s="113">
        <f>'Cash Flow Model'!A37</f>
        <v>23</v>
      </c>
      <c r="J27" s="113">
        <f t="shared" si="0"/>
        <v>3114735.6382181235</v>
      </c>
      <c r="K27" s="113">
        <f t="shared" si="1"/>
        <v>364583.33333333331</v>
      </c>
      <c r="L27" s="113">
        <f t="shared" si="2"/>
        <v>0</v>
      </c>
      <c r="M27" s="113">
        <f>'Cash Flow Model'!K37</f>
        <v>139200.79919119101</v>
      </c>
    </row>
    <row r="28" spans="1:13" x14ac:dyDescent="0.3">
      <c r="A28" s="113">
        <f>'Cash Flow Model'!A38</f>
        <v>24</v>
      </c>
      <c r="B28" s="113">
        <f>SUM('Cash Flow Model'!O38:P38)</f>
        <v>3018646.8669571998</v>
      </c>
      <c r="C28" s="113">
        <f>SUM('Cash Flow Model'!T38:U38)</f>
        <v>0</v>
      </c>
      <c r="D28" s="113">
        <f>'Cash Flow Model'!Y38</f>
        <v>-155936.6929421814</v>
      </c>
      <c r="E28" s="113">
        <f>'Cash Flow Model'!A38</f>
        <v>24</v>
      </c>
      <c r="F28" s="113">
        <f>'Cash Flow Model'!Q38</f>
        <v>167365.9676682865</v>
      </c>
      <c r="G28" s="113">
        <f>'Cash Flow Model'!V38</f>
        <v>364583.33333333331</v>
      </c>
      <c r="H28" s="113">
        <f>'Cash Flow Model'!Z38</f>
        <v>155936.6929421814</v>
      </c>
      <c r="I28" s="113">
        <f>'Cash Flow Model'!A38</f>
        <v>24</v>
      </c>
      <c r="J28" s="113">
        <f t="shared" si="0"/>
        <v>3186012.8346254863</v>
      </c>
      <c r="K28" s="113">
        <f t="shared" si="1"/>
        <v>364583.33333333331</v>
      </c>
      <c r="L28" s="113">
        <f t="shared" si="2"/>
        <v>0</v>
      </c>
      <c r="M28" s="113">
        <f>'Cash Flow Model'!K38</f>
        <v>137577.19878876032</v>
      </c>
    </row>
    <row r="29" spans="1:13" x14ac:dyDescent="0.3">
      <c r="A29" s="113">
        <f>'Cash Flow Model'!A39</f>
        <v>25</v>
      </c>
      <c r="B29" s="113">
        <f>SUM('Cash Flow Model'!O39:P39)</f>
        <v>3095433.1944158874</v>
      </c>
      <c r="C29" s="113">
        <f>SUM('Cash Flow Model'!T39:U39)</f>
        <v>0</v>
      </c>
      <c r="D29" s="113">
        <f>'Cash Flow Model'!Y39</f>
        <v>-156391.50829659609</v>
      </c>
      <c r="E29" s="113">
        <f>'Cash Flow Model'!A39</f>
        <v>25</v>
      </c>
      <c r="F29" s="113">
        <f>'Cash Flow Model'!Q39</f>
        <v>158561.58097299468</v>
      </c>
      <c r="G29" s="113">
        <f>'Cash Flow Model'!V39</f>
        <v>364583.33333333331</v>
      </c>
      <c r="H29" s="113">
        <f>'Cash Flow Model'!Z39</f>
        <v>156391.50829659609</v>
      </c>
      <c r="I29" s="113">
        <f>'Cash Flow Model'!A39</f>
        <v>25</v>
      </c>
      <c r="J29" s="113">
        <f t="shared" si="0"/>
        <v>3253994.775388882</v>
      </c>
      <c r="K29" s="113">
        <f t="shared" si="1"/>
        <v>364583.33333333331</v>
      </c>
      <c r="L29" s="113">
        <f t="shared" si="2"/>
        <v>0</v>
      </c>
      <c r="M29" s="113">
        <f>'Cash Flow Model'!K39</f>
        <v>135907.28452058489</v>
      </c>
    </row>
    <row r="30" spans="1:13" x14ac:dyDescent="0.3">
      <c r="A30" s="113">
        <f>'Cash Flow Model'!A40</f>
        <v>26</v>
      </c>
      <c r="B30" s="113">
        <f>SUM('Cash Flow Model'!O40:P40)</f>
        <v>3169068.6492939857</v>
      </c>
      <c r="C30" s="113">
        <f>SUM('Cash Flow Model'!T40:U40)</f>
        <v>0</v>
      </c>
      <c r="D30" s="113">
        <f>'Cash Flow Model'!Y40</f>
        <v>-156847.6501957945</v>
      </c>
      <c r="E30" s="113">
        <f>'Cash Flow Model'!A40</f>
        <v>26</v>
      </c>
      <c r="F30" s="113">
        <f>'Cash Flow Model'!Q40</f>
        <v>149533.23415594836</v>
      </c>
      <c r="G30" s="113">
        <f>'Cash Flow Model'!V40</f>
        <v>364583.33333333331</v>
      </c>
      <c r="H30" s="113">
        <f>'Cash Flow Model'!Z40</f>
        <v>156847.6501957945</v>
      </c>
      <c r="I30" s="113">
        <f>'Cash Flow Model'!A40</f>
        <v>26</v>
      </c>
      <c r="J30" s="113">
        <f t="shared" si="0"/>
        <v>3318601.883449934</v>
      </c>
      <c r="K30" s="113">
        <f t="shared" si="1"/>
        <v>364583.33333333331</v>
      </c>
      <c r="L30" s="113">
        <f t="shared" si="2"/>
        <v>0</v>
      </c>
      <c r="M30" s="113">
        <f>'Cash Flow Model'!K40</f>
        <v>134192.84353701529</v>
      </c>
    </row>
    <row r="31" spans="1:13" x14ac:dyDescent="0.3">
      <c r="A31" s="113">
        <f>'Cash Flow Model'!A41</f>
        <v>27</v>
      </c>
      <c r="B31" s="113">
        <f>SUM('Cash Flow Model'!O41:P41)</f>
        <v>3239470.422648469</v>
      </c>
      <c r="C31" s="113">
        <f>SUM('Cash Flow Model'!T41:U41)</f>
        <v>0</v>
      </c>
      <c r="D31" s="113">
        <f>'Cash Flow Model'!Y41</f>
        <v>-157305.12250886555</v>
      </c>
      <c r="E31" s="113">
        <f>'Cash Flow Model'!A41</f>
        <v>27</v>
      </c>
      <c r="F31" s="113">
        <f>'Cash Flow Model'!Q41</f>
        <v>140290.11726217423</v>
      </c>
      <c r="G31" s="113">
        <f>'Cash Flow Model'!V41</f>
        <v>364583.33333333331</v>
      </c>
      <c r="H31" s="113">
        <f>'Cash Flow Model'!Z41</f>
        <v>157305.12250886555</v>
      </c>
      <c r="I31" s="113">
        <f>'Cash Flow Model'!A41</f>
        <v>27</v>
      </c>
      <c r="J31" s="113">
        <f t="shared" si="0"/>
        <v>3379760.5399106434</v>
      </c>
      <c r="K31" s="113">
        <f t="shared" si="1"/>
        <v>364583.33333333331</v>
      </c>
      <c r="L31" s="113">
        <f t="shared" si="2"/>
        <v>0</v>
      </c>
      <c r="M31" s="113">
        <f>'Cash Flow Model'!K41</f>
        <v>132435.7146208747</v>
      </c>
    </row>
    <row r="32" spans="1:13" x14ac:dyDescent="0.3">
      <c r="A32" s="113">
        <f>'Cash Flow Model'!A42</f>
        <v>28</v>
      </c>
      <c r="B32" s="113">
        <f>SUM('Cash Flow Model'!O42:P42)</f>
        <v>3306561.5920544239</v>
      </c>
      <c r="C32" s="113">
        <f>SUM('Cash Flow Model'!T42:U42)</f>
        <v>0</v>
      </c>
      <c r="D32" s="113">
        <f>'Cash Flow Model'!Y42</f>
        <v>-157763.92911618311</v>
      </c>
      <c r="E32" s="113">
        <f>'Cash Flow Model'!A42</f>
        <v>28</v>
      </c>
      <c r="F32" s="113">
        <f>'Cash Flow Model'!Q42</f>
        <v>130841.66186278286</v>
      </c>
      <c r="G32" s="113">
        <f>'Cash Flow Model'!V42</f>
        <v>364583.33333333331</v>
      </c>
      <c r="H32" s="113">
        <f>'Cash Flow Model'!Z42</f>
        <v>157763.92911618311</v>
      </c>
      <c r="I32" s="113">
        <f>'Cash Flow Model'!A42</f>
        <v>28</v>
      </c>
      <c r="J32" s="113">
        <f t="shared" si="0"/>
        <v>3437403.2539172065</v>
      </c>
      <c r="K32" s="113">
        <f t="shared" si="1"/>
        <v>364583.33333333331</v>
      </c>
      <c r="L32" s="113">
        <f t="shared" si="2"/>
        <v>0</v>
      </c>
      <c r="M32" s="113">
        <f>'Cash Flow Model'!K42</f>
        <v>130637.78486245991</v>
      </c>
    </row>
    <row r="33" spans="1:13" x14ac:dyDescent="0.3">
      <c r="A33" s="113">
        <f>'Cash Flow Model'!A43</f>
        <v>29</v>
      </c>
      <c r="B33" s="113">
        <f>SUM('Cash Flow Model'!O43:P43)</f>
        <v>3370271.2932619941</v>
      </c>
      <c r="C33" s="113">
        <f>SUM('Cash Flow Model'!T43:U43)</f>
        <v>0</v>
      </c>
      <c r="D33" s="113">
        <f>'Cash Flow Model'!Y43</f>
        <v>-158224.07390943862</v>
      </c>
      <c r="E33" s="113">
        <f>'Cash Flow Model'!A43</f>
        <v>29</v>
      </c>
      <c r="F33" s="113">
        <f>'Cash Flow Model'!Q43</f>
        <v>121197.52388595747</v>
      </c>
      <c r="G33" s="113">
        <f>'Cash Flow Model'!V43</f>
        <v>364583.33333333331</v>
      </c>
      <c r="H33" s="113">
        <f>'Cash Flow Model'!Z43</f>
        <v>158224.07390943862</v>
      </c>
      <c r="I33" s="113">
        <f>'Cash Flow Model'!A43</f>
        <v>29</v>
      </c>
      <c r="J33" s="113">
        <f t="shared" si="0"/>
        <v>3491468.8171479516</v>
      </c>
      <c r="K33" s="113">
        <f t="shared" si="1"/>
        <v>364583.33333333331</v>
      </c>
      <c r="L33" s="113">
        <f t="shared" si="2"/>
        <v>0</v>
      </c>
      <c r="M33" s="113">
        <f>'Cash Flow Model'!K43</f>
        <v>128800.98622574593</v>
      </c>
    </row>
    <row r="34" spans="1:13" x14ac:dyDescent="0.3">
      <c r="A34" s="113">
        <f>'Cash Flow Model'!A44</f>
        <v>30</v>
      </c>
      <c r="B34" s="113">
        <f>SUM('Cash Flow Model'!O44:P44)</f>
        <v>3430534.8763919882</v>
      </c>
      <c r="C34" s="113">
        <f>SUM('Cash Flow Model'!T44:U44)</f>
        <v>0</v>
      </c>
      <c r="D34" s="113">
        <f>'Cash Flow Model'!Y44</f>
        <v>-158685.56079167448</v>
      </c>
      <c r="E34" s="113">
        <f>'Cash Flow Model'!A44</f>
        <v>30</v>
      </c>
      <c r="F34" s="113">
        <f>'Cash Flow Model'!Q44</f>
        <v>111367.56594727664</v>
      </c>
      <c r="G34" s="113">
        <f>'Cash Flow Model'!V44</f>
        <v>364583.33333333331</v>
      </c>
      <c r="H34" s="113">
        <f>'Cash Flow Model'!Z44</f>
        <v>158685.56079167448</v>
      </c>
      <c r="I34" s="113">
        <f>'Cash Flow Model'!A44</f>
        <v>30</v>
      </c>
      <c r="J34" s="113">
        <f t="shared" si="0"/>
        <v>3541902.4423392648</v>
      </c>
      <c r="K34" s="113">
        <f t="shared" si="1"/>
        <v>364583.33333333331</v>
      </c>
      <c r="L34" s="113">
        <f t="shared" si="2"/>
        <v>0</v>
      </c>
      <c r="M34" s="113">
        <f>'Cash Flow Model'!K44</f>
        <v>126927.29201445695</v>
      </c>
    </row>
    <row r="35" spans="1:13" x14ac:dyDescent="0.3">
      <c r="A35" s="113">
        <f>'Cash Flow Model'!A45</f>
        <v>31</v>
      </c>
      <c r="B35" s="113">
        <f>SUM('Cash Flow Model'!O45:P45)</f>
        <v>3383536.8509423309</v>
      </c>
      <c r="C35" s="113">
        <f>SUM('Cash Flow Model'!T45:U45)</f>
        <v>0</v>
      </c>
      <c r="D35" s="113">
        <f>'Cash Flow Model'!Y45</f>
        <v>-159148.39367731687</v>
      </c>
      <c r="E35" s="113">
        <f>'Cash Flow Model'!A45</f>
        <v>31</v>
      </c>
      <c r="F35" s="113">
        <f>'Cash Flow Model'!Q45</f>
        <v>101361.83922446669</v>
      </c>
      <c r="G35" s="113">
        <f>'Cash Flow Model'!V45</f>
        <v>364583.33333333331</v>
      </c>
      <c r="H35" s="113">
        <f>'Cash Flow Model'!Z45</f>
        <v>159148.39367731687</v>
      </c>
      <c r="I35" s="113">
        <f>'Cash Flow Model'!A45</f>
        <v>31</v>
      </c>
      <c r="J35" s="113">
        <f t="shared" si="0"/>
        <v>3484898.6901667975</v>
      </c>
      <c r="K35" s="113">
        <f t="shared" si="1"/>
        <v>364583.33333333331</v>
      </c>
      <c r="L35" s="113">
        <f t="shared" si="2"/>
        <v>0</v>
      </c>
      <c r="M35" s="113">
        <f>'Cash Flow Model'!K45</f>
        <v>125018.71324702345</v>
      </c>
    </row>
    <row r="36" spans="1:13" x14ac:dyDescent="0.3">
      <c r="A36" s="113">
        <f>'Cash Flow Model'!A46</f>
        <v>32</v>
      </c>
      <c r="B36" s="113">
        <f>SUM('Cash Flow Model'!O46:P46)</f>
        <v>3337213.0941717811</v>
      </c>
      <c r="C36" s="113">
        <f>SUM('Cash Flow Model'!T46:U46)</f>
        <v>0</v>
      </c>
      <c r="D36" s="113">
        <f>'Cash Flow Model'!Y46</f>
        <v>-159612.57649220902</v>
      </c>
      <c r="E36" s="113">
        <f>'Cash Flow Model'!A46</f>
        <v>32</v>
      </c>
      <c r="F36" s="113">
        <f>'Cash Flow Model'!Q46</f>
        <v>91493.190075884908</v>
      </c>
      <c r="G36" s="113">
        <f>'Cash Flow Model'!V46</f>
        <v>364583.33333333331</v>
      </c>
      <c r="H36" s="113">
        <f>'Cash Flow Model'!Z46</f>
        <v>159612.57649220902</v>
      </c>
      <c r="I36" s="113">
        <f>'Cash Flow Model'!A46</f>
        <v>32</v>
      </c>
      <c r="J36" s="113">
        <f t="shared" si="0"/>
        <v>3428706.2842476661</v>
      </c>
      <c r="K36" s="113">
        <f t="shared" si="1"/>
        <v>364583.33333333331</v>
      </c>
      <c r="L36" s="113">
        <f t="shared" si="2"/>
        <v>0</v>
      </c>
      <c r="M36" s="113">
        <f>'Cash Flow Model'!K46</f>
        <v>123137.81998028552</v>
      </c>
    </row>
    <row r="37" spans="1:13" x14ac:dyDescent="0.3">
      <c r="A37" s="113">
        <f>'Cash Flow Model'!A47</f>
        <v>33</v>
      </c>
      <c r="B37" s="113">
        <f>SUM('Cash Flow Model'!O47:P47)</f>
        <v>3291554.2132057636</v>
      </c>
      <c r="C37" s="113">
        <f>SUM('Cash Flow Model'!T47:U47)</f>
        <v>0</v>
      </c>
      <c r="D37" s="113">
        <f>'Cash Flow Model'!Y47</f>
        <v>-160078.11317364467</v>
      </c>
      <c r="E37" s="113">
        <f>'Cash Flow Model'!A47</f>
        <v>33</v>
      </c>
      <c r="F37" s="113">
        <f>'Cash Flow Model'!Q47</f>
        <v>81759.651884550534</v>
      </c>
      <c r="G37" s="113">
        <f>'Cash Flow Model'!V47</f>
        <v>364583.33333333331</v>
      </c>
      <c r="H37" s="113">
        <f>'Cash Flow Model'!Z47</f>
        <v>160078.11317364467</v>
      </c>
      <c r="I37" s="113">
        <f>'Cash Flow Model'!A47</f>
        <v>33</v>
      </c>
      <c r="J37" s="113">
        <f t="shared" si="0"/>
        <v>3373313.8650903143</v>
      </c>
      <c r="K37" s="113">
        <f t="shared" si="1"/>
        <v>364583.33333333331</v>
      </c>
      <c r="L37" s="113">
        <f t="shared" si="2"/>
        <v>0</v>
      </c>
      <c r="M37" s="113">
        <f>'Cash Flow Model'!K47</f>
        <v>121284.21967830577</v>
      </c>
    </row>
    <row r="38" spans="1:13" x14ac:dyDescent="0.3">
      <c r="A38" s="113">
        <f>'Cash Flow Model'!A48</f>
        <v>34</v>
      </c>
      <c r="B38" s="113">
        <f>SUM('Cash Flow Model'!O48:P48)</f>
        <v>3246550.945033717</v>
      </c>
      <c r="C38" s="113">
        <f>SUM('Cash Flow Model'!T48:U48)</f>
        <v>0</v>
      </c>
      <c r="D38" s="113">
        <f>'Cash Flow Model'!Y48</f>
        <v>-160545.0076704011</v>
      </c>
      <c r="E38" s="113">
        <f>'Cash Flow Model'!A48</f>
        <v>34</v>
      </c>
      <c r="F38" s="113">
        <f>'Cash Flow Model'!Q48</f>
        <v>72159.285429367053</v>
      </c>
      <c r="G38" s="113">
        <f>'Cash Flow Model'!V48</f>
        <v>364583.33333333331</v>
      </c>
      <c r="H38" s="113">
        <f>'Cash Flow Model'!Z48</f>
        <v>160545.0076704011</v>
      </c>
      <c r="I38" s="113">
        <f>'Cash Flow Model'!A48</f>
        <v>34</v>
      </c>
      <c r="J38" s="113">
        <f t="shared" si="0"/>
        <v>3318710.2304630838</v>
      </c>
      <c r="K38" s="113">
        <f t="shared" si="1"/>
        <v>364583.33333333331</v>
      </c>
      <c r="L38" s="113">
        <f t="shared" si="2"/>
        <v>0</v>
      </c>
      <c r="M38" s="113">
        <f>'Cash Flow Model'!K48</f>
        <v>119457.52528662037</v>
      </c>
    </row>
    <row r="39" spans="1:13" x14ac:dyDescent="0.3">
      <c r="A39" s="113">
        <f>'Cash Flow Model'!A49</f>
        <v>35</v>
      </c>
      <c r="B39" s="113">
        <f>SUM('Cash Flow Model'!O49:P49)</f>
        <v>3202194.1547278832</v>
      </c>
      <c r="C39" s="113">
        <f>SUM('Cash Flow Model'!T49:U49)</f>
        <v>0</v>
      </c>
      <c r="D39" s="113">
        <f>'Cash Flow Model'!Y49</f>
        <v>-161013.26394277313</v>
      </c>
      <c r="E39" s="113">
        <f>'Cash Flow Model'!A49</f>
        <v>35</v>
      </c>
      <c r="F39" s="113">
        <f>'Cash Flow Model'!Q49</f>
        <v>62690.178506352044</v>
      </c>
      <c r="G39" s="113">
        <f>'Cash Flow Model'!V49</f>
        <v>364583.33333333331</v>
      </c>
      <c r="H39" s="113">
        <f>'Cash Flow Model'!Z49</f>
        <v>161013.26394277313</v>
      </c>
      <c r="I39" s="113">
        <f>'Cash Flow Model'!A49</f>
        <v>35</v>
      </c>
      <c r="J39" s="113">
        <f t="shared" si="0"/>
        <v>3264884.3332342352</v>
      </c>
      <c r="K39" s="113">
        <f t="shared" si="1"/>
        <v>364583.33333333331</v>
      </c>
      <c r="L39" s="113">
        <f t="shared" si="2"/>
        <v>0</v>
      </c>
      <c r="M39" s="113">
        <f>'Cash Flow Model'!K49</f>
        <v>117657.35515649176</v>
      </c>
    </row>
    <row r="40" spans="1:13" x14ac:dyDescent="0.3">
      <c r="A40" s="113">
        <f>'Cash Flow Model'!A50</f>
        <v>36</v>
      </c>
      <c r="B40" s="113">
        <f>SUM('Cash Flow Model'!O50:P50)</f>
        <v>3158474.8336864114</v>
      </c>
      <c r="C40" s="113">
        <f>SUM('Cash Flow Model'!T50:U50)</f>
        <v>0</v>
      </c>
      <c r="D40" s="113">
        <f>'Cash Flow Model'!Y50</f>
        <v>-161482.8859626062</v>
      </c>
      <c r="E40" s="113">
        <f>'Cash Flow Model'!A50</f>
        <v>36</v>
      </c>
      <c r="F40" s="113">
        <f>'Cash Flow Model'!Q50</f>
        <v>53350.445555062382</v>
      </c>
      <c r="G40" s="113">
        <f>'Cash Flow Model'!V50</f>
        <v>364583.33333333331</v>
      </c>
      <c r="H40" s="113">
        <f>'Cash Flow Model'!Z50</f>
        <v>161482.8859626062</v>
      </c>
      <c r="I40" s="113">
        <f>'Cash Flow Model'!A50</f>
        <v>36</v>
      </c>
      <c r="J40" s="113">
        <f t="shared" si="0"/>
        <v>3211825.2792414739</v>
      </c>
      <c r="K40" s="113">
        <f t="shared" si="1"/>
        <v>364583.33333333331</v>
      </c>
      <c r="L40" s="113">
        <f t="shared" si="2"/>
        <v>0</v>
      </c>
      <c r="M40" s="113">
        <f>'Cash Flow Model'!K50</f>
        <v>115883.33297020046</v>
      </c>
    </row>
    <row r="41" spans="1:13" x14ac:dyDescent="0.3">
      <c r="A41" s="113">
        <f>'Cash Flow Model'!A51</f>
        <v>37</v>
      </c>
      <c r="B41" s="113">
        <f>SUM('Cash Flow Model'!O51:P51)</f>
        <v>3115384.0979004391</v>
      </c>
      <c r="C41" s="113">
        <f>SUM('Cash Flow Model'!T51:U51)</f>
        <v>0</v>
      </c>
      <c r="D41" s="113">
        <f>'Cash Flow Model'!Y51</f>
        <v>-161953.87771333047</v>
      </c>
      <c r="E41" s="113">
        <f>'Cash Flow Model'!A51</f>
        <v>37</v>
      </c>
      <c r="F41" s="113">
        <f>'Cash Flow Model'!Q51</f>
        <v>44138.227290143688</v>
      </c>
      <c r="G41" s="113">
        <f>'Cash Flow Model'!V51</f>
        <v>364583.33333333331</v>
      </c>
      <c r="H41" s="113">
        <f>'Cash Flow Model'!Z51</f>
        <v>161953.87771333047</v>
      </c>
      <c r="I41" s="113">
        <f>'Cash Flow Model'!A51</f>
        <v>37</v>
      </c>
      <c r="J41" s="113">
        <f t="shared" si="0"/>
        <v>3159522.3251905828</v>
      </c>
      <c r="K41" s="113">
        <f t="shared" si="1"/>
        <v>364583.33333333331</v>
      </c>
      <c r="L41" s="113">
        <f t="shared" si="2"/>
        <v>0</v>
      </c>
      <c r="M41" s="113">
        <f>'Cash Flow Model'!K51</f>
        <v>114135.08766736156</v>
      </c>
    </row>
    <row r="42" spans="1:13" x14ac:dyDescent="0.3">
      <c r="A42" s="113">
        <f>'Cash Flow Model'!A52</f>
        <v>38</v>
      </c>
      <c r="B42" s="113">
        <f>SUM('Cash Flow Model'!O52:P52)</f>
        <v>3072913.1862448137</v>
      </c>
      <c r="C42" s="113">
        <f>SUM('Cash Flow Model'!T52:U52)</f>
        <v>0</v>
      </c>
      <c r="D42" s="113">
        <f>'Cash Flow Model'!Y52</f>
        <v>-162426.24318999433</v>
      </c>
      <c r="E42" s="113">
        <f>'Cash Flow Model'!A52</f>
        <v>38</v>
      </c>
      <c r="F42" s="113">
        <f>'Cash Flow Model'!Q52</f>
        <v>35051.690337934073</v>
      </c>
      <c r="G42" s="113">
        <f>'Cash Flow Model'!V52</f>
        <v>364583.33333333331</v>
      </c>
      <c r="H42" s="113">
        <f>'Cash Flow Model'!Z52</f>
        <v>162426.24318999433</v>
      </c>
      <c r="I42" s="113">
        <f>'Cash Flow Model'!A52</f>
        <v>38</v>
      </c>
      <c r="J42" s="113">
        <f t="shared" si="0"/>
        <v>3107964.8765827478</v>
      </c>
      <c r="K42" s="113">
        <f t="shared" si="1"/>
        <v>364583.33333333331</v>
      </c>
      <c r="L42" s="113">
        <f t="shared" si="2"/>
        <v>0</v>
      </c>
      <c r="M42" s="113">
        <f>'Cash Flow Model'!K52</f>
        <v>112412.25337225239</v>
      </c>
    </row>
    <row r="43" spans="1:13" x14ac:dyDescent="0.3">
      <c r="A43" s="113">
        <f>'Cash Flow Model'!A53</f>
        <v>39</v>
      </c>
      <c r="B43" s="113">
        <f>SUM('Cash Flow Model'!O53:P53)</f>
        <v>3031053.4587921547</v>
      </c>
      <c r="C43" s="113">
        <f>SUM('Cash Flow Model'!T53:U53)</f>
        <v>0</v>
      </c>
      <c r="D43" s="113">
        <f>'Cash Flow Model'!Y53</f>
        <v>-162899.9863992985</v>
      </c>
      <c r="E43" s="113">
        <f>'Cash Flow Model'!A53</f>
        <v>39</v>
      </c>
      <c r="F43" s="113">
        <f>'Cash Flow Model'!Q53</f>
        <v>26089.026878053362</v>
      </c>
      <c r="G43" s="113">
        <f>'Cash Flow Model'!V53</f>
        <v>364583.33333333331</v>
      </c>
      <c r="H43" s="113">
        <f>'Cash Flow Model'!Z53</f>
        <v>162899.9863992985</v>
      </c>
      <c r="I43" s="113">
        <f>'Cash Flow Model'!A53</f>
        <v>39</v>
      </c>
      <c r="J43" s="113">
        <f t="shared" si="0"/>
        <v>3057142.485670208</v>
      </c>
      <c r="K43" s="113">
        <f t="shared" si="1"/>
        <v>364583.33333333331</v>
      </c>
      <c r="L43" s="113">
        <f t="shared" si="2"/>
        <v>0</v>
      </c>
      <c r="M43" s="113">
        <f>'Cash Flow Model'!K53</f>
        <v>110714.46932213708</v>
      </c>
    </row>
    <row r="44" spans="1:13" x14ac:dyDescent="0.3">
      <c r="A44" s="113">
        <f>'Cash Flow Model'!A54</f>
        <v>40</v>
      </c>
      <c r="B44" s="113">
        <f>SUM('Cash Flow Model'!O54:P54)</f>
        <v>2989796.3951499122</v>
      </c>
      <c r="C44" s="113">
        <f>SUM('Cash Flow Model'!T54:U54)</f>
        <v>0</v>
      </c>
      <c r="D44" s="113">
        <f>'Cash Flow Model'!Y54</f>
        <v>-163375.11135962981</v>
      </c>
      <c r="E44" s="113">
        <f>'Cash Flow Model'!A54</f>
        <v>40</v>
      </c>
      <c r="F44" s="113">
        <f>'Cash Flow Model'!Q54</f>
        <v>17248.45428990958</v>
      </c>
      <c r="G44" s="113">
        <f>'Cash Flow Model'!V54</f>
        <v>364583.33333333331</v>
      </c>
      <c r="H44" s="113">
        <f>'Cash Flow Model'!Z54</f>
        <v>163375.11135962981</v>
      </c>
      <c r="I44" s="113">
        <f>'Cash Flow Model'!A54</f>
        <v>40</v>
      </c>
      <c r="J44" s="113">
        <f t="shared" si="0"/>
        <v>3007044.8494398217</v>
      </c>
      <c r="K44" s="113">
        <f t="shared" si="1"/>
        <v>364583.33333333331</v>
      </c>
      <c r="L44" s="113">
        <f t="shared" si="2"/>
        <v>0</v>
      </c>
      <c r="M44" s="113">
        <f>'Cash Flow Model'!K54</f>
        <v>109041.37979657459</v>
      </c>
    </row>
    <row r="45" spans="1:13" x14ac:dyDescent="0.3">
      <c r="A45" s="113">
        <f>'Cash Flow Model'!A55</f>
        <v>41</v>
      </c>
      <c r="B45" s="113">
        <f>SUM('Cash Flow Model'!O55:P55)</f>
        <v>2923959.3613905138</v>
      </c>
      <c r="C45" s="113">
        <f>SUM('Cash Flow Model'!T55:U55)</f>
        <v>25174.231429622858</v>
      </c>
      <c r="D45" s="113">
        <f>'Cash Flow Model'!Y55</f>
        <v>-163851.62210109539</v>
      </c>
      <c r="E45" s="113">
        <f>'Cash Flow Model'!A55</f>
        <v>41</v>
      </c>
      <c r="F45" s="113">
        <f>'Cash Flow Model'!Q55</f>
        <v>8528.2148040556658</v>
      </c>
      <c r="G45" s="113">
        <f>'Cash Flow Model'!V55</f>
        <v>364583.33333333331</v>
      </c>
      <c r="H45" s="113">
        <f>'Cash Flow Model'!Z55</f>
        <v>163851.62210109539</v>
      </c>
      <c r="I45" s="113">
        <f>'Cash Flow Model'!A55</f>
        <v>41</v>
      </c>
      <c r="J45" s="113">
        <f t="shared" si="0"/>
        <v>2932487.5761945695</v>
      </c>
      <c r="K45" s="113">
        <f t="shared" si="1"/>
        <v>389757.56476295617</v>
      </c>
      <c r="L45" s="113">
        <f t="shared" si="2"/>
        <v>0</v>
      </c>
      <c r="M45" s="113">
        <f>'Cash Flow Model'!K55</f>
        <v>107392.63404769691</v>
      </c>
    </row>
    <row r="46" spans="1:13" x14ac:dyDescent="0.3">
      <c r="A46" s="113">
        <f>'Cash Flow Model'!A56</f>
        <v>42</v>
      </c>
      <c r="B46" s="113">
        <f>SUM('Cash Flow Model'!O56:P56)</f>
        <v>0</v>
      </c>
      <c r="C46" s="113">
        <f>SUM('Cash Flow Model'!T56:U56)</f>
        <v>2909056.7655816311</v>
      </c>
      <c r="D46" s="113">
        <f>'Cash Flow Model'!Y56</f>
        <v>-164329.52266555693</v>
      </c>
      <c r="E46" s="113">
        <f>'Cash Flow Model'!A56</f>
        <v>42</v>
      </c>
      <c r="F46" s="113">
        <f>'Cash Flow Model'!Q56</f>
        <v>0</v>
      </c>
      <c r="G46" s="113">
        <f>'Cash Flow Model'!V56</f>
        <v>364509.90849166363</v>
      </c>
      <c r="H46" s="113">
        <f>'Cash Flow Model'!Z56</f>
        <v>164329.52266555693</v>
      </c>
      <c r="I46" s="113">
        <f>'Cash Flow Model'!A56</f>
        <v>42</v>
      </c>
      <c r="J46" s="113">
        <f t="shared" si="0"/>
        <v>0</v>
      </c>
      <c r="K46" s="113">
        <f t="shared" si="1"/>
        <v>3273566.6740732947</v>
      </c>
      <c r="L46" s="113">
        <f t="shared" si="2"/>
        <v>0</v>
      </c>
      <c r="M46" s="113">
        <f>'Cash Flow Model'!K56</f>
        <v>105767.88623144414</v>
      </c>
    </row>
    <row r="47" spans="1:13" x14ac:dyDescent="0.3">
      <c r="A47" s="113">
        <f>'Cash Flow Model'!A57</f>
        <v>43</v>
      </c>
      <c r="B47" s="113">
        <f>SUM('Cash Flow Model'!O57:P57)</f>
        <v>0</v>
      </c>
      <c r="C47" s="113">
        <f>SUM('Cash Flow Model'!T57:U57)</f>
        <v>2869557.7418941879</v>
      </c>
      <c r="D47" s="113">
        <f>'Cash Flow Model'!Y57</f>
        <v>-164808.81710666482</v>
      </c>
      <c r="E47" s="113">
        <f>'Cash Flow Model'!A57</f>
        <v>43</v>
      </c>
      <c r="F47" s="113">
        <f>'Cash Flow Model'!Q57</f>
        <v>0</v>
      </c>
      <c r="G47" s="113">
        <f>'Cash Flow Model'!V57</f>
        <v>356025.15959205054</v>
      </c>
      <c r="H47" s="113">
        <f>'Cash Flow Model'!Z57</f>
        <v>164808.81710666482</v>
      </c>
      <c r="I47" s="113">
        <f>'Cash Flow Model'!A57</f>
        <v>43</v>
      </c>
      <c r="J47" s="113">
        <f t="shared" si="0"/>
        <v>0</v>
      </c>
      <c r="K47" s="113">
        <f t="shared" si="1"/>
        <v>3225582.9014862385</v>
      </c>
      <c r="L47" s="113">
        <f t="shared" si="2"/>
        <v>0</v>
      </c>
      <c r="M47" s="113">
        <f>'Cash Flow Model'!K57</f>
        <v>104166.7953397431</v>
      </c>
    </row>
    <row r="48" spans="1:13" x14ac:dyDescent="0.3">
      <c r="A48" s="113">
        <f>'Cash Flow Model'!A58</f>
        <v>44</v>
      </c>
      <c r="B48" s="113">
        <f>SUM('Cash Flow Model'!O58:P58)</f>
        <v>0</v>
      </c>
      <c r="C48" s="113">
        <f>SUM('Cash Flow Model'!T58:U58)</f>
        <v>2830628.4633246134</v>
      </c>
      <c r="D48" s="113">
        <f>'Cash Flow Model'!Y58</f>
        <v>-165289.5094898926</v>
      </c>
      <c r="E48" s="113">
        <f>'Cash Flow Model'!A58</f>
        <v>44</v>
      </c>
      <c r="F48" s="113">
        <f>'Cash Flow Model'!Q58</f>
        <v>0</v>
      </c>
      <c r="G48" s="113">
        <f>'Cash Flow Model'!V58</f>
        <v>347655.61617819249</v>
      </c>
      <c r="H48" s="113">
        <f>'Cash Flow Model'!Z58</f>
        <v>165289.5094898926</v>
      </c>
      <c r="I48" s="113">
        <f>'Cash Flow Model'!A58</f>
        <v>44</v>
      </c>
      <c r="J48" s="113">
        <f t="shared" si="0"/>
        <v>0</v>
      </c>
      <c r="K48" s="113">
        <f t="shared" si="1"/>
        <v>3178284.0795028061</v>
      </c>
      <c r="L48" s="113">
        <f t="shared" si="2"/>
        <v>0</v>
      </c>
      <c r="M48" s="113">
        <f>'Cash Flow Model'!K58</f>
        <v>102589.02513361705</v>
      </c>
    </row>
    <row r="49" spans="1:13" x14ac:dyDescent="0.3">
      <c r="A49" s="113">
        <f>'Cash Flow Model'!A59</f>
        <v>45</v>
      </c>
      <c r="B49" s="113">
        <f>SUM('Cash Flow Model'!O59:P59)</f>
        <v>0</v>
      </c>
      <c r="C49" s="113">
        <f>SUM('Cash Flow Model'!T59:U59)</f>
        <v>2792260.9829942398</v>
      </c>
      <c r="D49" s="113">
        <f>'Cash Flow Model'!Y59</f>
        <v>-165771.60389257144</v>
      </c>
      <c r="E49" s="113">
        <f>'Cash Flow Model'!A59</f>
        <v>45</v>
      </c>
      <c r="F49" s="113">
        <f>'Cash Flow Model'!Q59</f>
        <v>0</v>
      </c>
      <c r="G49" s="113">
        <f>'Cash Flow Model'!V59</f>
        <v>339399.61649349571</v>
      </c>
      <c r="H49" s="113">
        <f>'Cash Flow Model'!Z59</f>
        <v>165771.60389257144</v>
      </c>
      <c r="I49" s="113">
        <f>'Cash Flow Model'!A59</f>
        <v>45</v>
      </c>
      <c r="J49" s="113">
        <f t="shared" si="0"/>
        <v>0</v>
      </c>
      <c r="K49" s="113">
        <f t="shared" si="1"/>
        <v>3131660.5994877354</v>
      </c>
      <c r="L49" s="113">
        <f t="shared" si="2"/>
        <v>0</v>
      </c>
      <c r="M49" s="113">
        <f>'Cash Flow Model'!K59</f>
        <v>101034.24407721346</v>
      </c>
    </row>
    <row r="50" spans="1:13" x14ac:dyDescent="0.3">
      <c r="A50" s="113">
        <f>'Cash Flow Model'!A60</f>
        <v>46</v>
      </c>
      <c r="B50" s="113">
        <f>SUM('Cash Flow Model'!O60:P60)</f>
        <v>0</v>
      </c>
      <c r="C50" s="113">
        <f>SUM('Cash Flow Model'!T60:U60)</f>
        <v>2754447.4640476336</v>
      </c>
      <c r="D50" s="113">
        <f>'Cash Flow Model'!Y60</f>
        <v>-166255.10440392478</v>
      </c>
      <c r="E50" s="113">
        <f>'Cash Flow Model'!A60</f>
        <v>46</v>
      </c>
      <c r="F50" s="113">
        <f>'Cash Flow Model'!Q60</f>
        <v>0</v>
      </c>
      <c r="G50" s="113">
        <f>'Cash Flow Model'!V60</f>
        <v>331255.5219597625</v>
      </c>
      <c r="H50" s="113">
        <f>'Cash Flow Model'!Z60</f>
        <v>166255.10440392478</v>
      </c>
      <c r="I50" s="113">
        <f>'Cash Flow Model'!A60</f>
        <v>46</v>
      </c>
      <c r="J50" s="113">
        <f t="shared" si="0"/>
        <v>0</v>
      </c>
      <c r="K50" s="113">
        <f t="shared" si="1"/>
        <v>3085702.9860073961</v>
      </c>
      <c r="L50" s="113">
        <f t="shared" si="2"/>
        <v>0</v>
      </c>
      <c r="M50" s="113">
        <f>'Cash Flow Model'!K60</f>
        <v>99502.125272737481</v>
      </c>
    </row>
    <row r="51" spans="1:13" x14ac:dyDescent="0.3">
      <c r="A51" s="113">
        <f>'Cash Flow Model'!A61</f>
        <v>47</v>
      </c>
      <c r="B51" s="113">
        <f>SUM('Cash Flow Model'!O61:P61)</f>
        <v>0</v>
      </c>
      <c r="C51" s="113">
        <f>SUM('Cash Flow Model'!T61:U61)</f>
        <v>2717180.1781422081</v>
      </c>
      <c r="D51" s="113">
        <f>'Cash Flow Model'!Y61</f>
        <v>-166740.01512510292</v>
      </c>
      <c r="E51" s="113">
        <f>'Cash Flow Model'!A61</f>
        <v>47</v>
      </c>
      <c r="F51" s="113">
        <f>'Cash Flow Model'!Q61</f>
        <v>0</v>
      </c>
      <c r="G51" s="113">
        <f>'Cash Flow Model'!V61</f>
        <v>323221.71685629024</v>
      </c>
      <c r="H51" s="113">
        <f>'Cash Flow Model'!Z61</f>
        <v>166740.01512510292</v>
      </c>
      <c r="I51" s="113">
        <f>'Cash Flow Model'!A61</f>
        <v>47</v>
      </c>
      <c r="J51" s="113">
        <f t="shared" si="0"/>
        <v>0</v>
      </c>
      <c r="K51" s="113">
        <f t="shared" si="1"/>
        <v>3040401.8949984983</v>
      </c>
      <c r="L51" s="113">
        <f t="shared" si="2"/>
        <v>0</v>
      </c>
      <c r="M51" s="113">
        <f>'Cash Flow Model'!K61</f>
        <v>97992.346396278663</v>
      </c>
    </row>
    <row r="52" spans="1:13" x14ac:dyDescent="0.3">
      <c r="A52" s="113">
        <f>'Cash Flow Model'!A62</f>
        <v>48</v>
      </c>
      <c r="B52" s="113">
        <f>SUM('Cash Flow Model'!O62:P62)</f>
        <v>0</v>
      </c>
      <c r="C52" s="113">
        <f>SUM('Cash Flow Model'!T62:U62)</f>
        <v>2680451.5039584669</v>
      </c>
      <c r="D52" s="113">
        <f>'Cash Flow Model'!Y62</f>
        <v>-167226.34016921779</v>
      </c>
      <c r="E52" s="113">
        <f>'Cash Flow Model'!A62</f>
        <v>48</v>
      </c>
      <c r="F52" s="113">
        <f>'Cash Flow Model'!Q62</f>
        <v>0</v>
      </c>
      <c r="G52" s="113">
        <f>'Cash Flow Model'!V62</f>
        <v>315296.60800337547</v>
      </c>
      <c r="H52" s="113">
        <f>'Cash Flow Model'!Z62</f>
        <v>167226.34016921779</v>
      </c>
      <c r="I52" s="113">
        <f>'Cash Flow Model'!A62</f>
        <v>48</v>
      </c>
      <c r="J52" s="113">
        <f t="shared" si="0"/>
        <v>0</v>
      </c>
      <c r="K52" s="113">
        <f t="shared" si="1"/>
        <v>2995748.1119618425</v>
      </c>
      <c r="L52" s="113">
        <f t="shared" si="2"/>
        <v>0</v>
      </c>
      <c r="M52" s="113">
        <f>'Cash Flow Model'!K62</f>
        <v>96504.589634518707</v>
      </c>
    </row>
    <row r="53" spans="1:13" x14ac:dyDescent="0.3">
      <c r="A53" s="113">
        <f>'Cash Flow Model'!A63</f>
        <v>49</v>
      </c>
      <c r="B53" s="113">
        <f>SUM('Cash Flow Model'!O63:P63)</f>
        <v>0</v>
      </c>
      <c r="C53" s="113">
        <f>SUM('Cash Flow Model'!T63:U63)</f>
        <v>2644253.9257305847</v>
      </c>
      <c r="D53" s="113">
        <f>'Cash Flow Model'!Y63</f>
        <v>-167714.08366137801</v>
      </c>
      <c r="E53" s="113">
        <f>'Cash Flow Model'!A63</f>
        <v>49</v>
      </c>
      <c r="F53" s="113">
        <f>'Cash Flow Model'!Q63</f>
        <v>0</v>
      </c>
      <c r="G53" s="113">
        <f>'Cash Flow Model'!V63</f>
        <v>307478.62445016328</v>
      </c>
      <c r="H53" s="113">
        <f>'Cash Flow Model'!Z63</f>
        <v>167714.08366137801</v>
      </c>
      <c r="I53" s="113">
        <f>'Cash Flow Model'!A63</f>
        <v>49</v>
      </c>
      <c r="J53" s="113">
        <f t="shared" si="0"/>
        <v>0</v>
      </c>
      <c r="K53" s="113">
        <f t="shared" si="1"/>
        <v>2951732.5501807481</v>
      </c>
      <c r="L53" s="113">
        <f t="shared" si="2"/>
        <v>0</v>
      </c>
      <c r="M53" s="113">
        <f>'Cash Flow Model'!K63</f>
        <v>95038.541622308301</v>
      </c>
    </row>
    <row r="54" spans="1:13" x14ac:dyDescent="0.3">
      <c r="A54" s="113">
        <f>'Cash Flow Model'!A64</f>
        <v>50</v>
      </c>
      <c r="B54" s="113">
        <f>SUM('Cash Flow Model'!O64:P64)</f>
        <v>0</v>
      </c>
      <c r="C54" s="113">
        <f>SUM('Cash Flow Model'!T64:U64)</f>
        <v>2608580.031797057</v>
      </c>
      <c r="D54" s="113">
        <f>'Cash Flow Model'!Y64</f>
        <v>-168203.24973872371</v>
      </c>
      <c r="E54" s="113">
        <f>'Cash Flow Model'!A64</f>
        <v>50</v>
      </c>
      <c r="F54" s="113">
        <f>'Cash Flow Model'!Q64</f>
        <v>0</v>
      </c>
      <c r="G54" s="113">
        <f>'Cash Flow Model'!V64</f>
        <v>299766.21716678242</v>
      </c>
      <c r="H54" s="113">
        <f>'Cash Flow Model'!Z64</f>
        <v>168203.24973872371</v>
      </c>
      <c r="I54" s="113">
        <f>'Cash Flow Model'!A64</f>
        <v>50</v>
      </c>
      <c r="J54" s="113">
        <f t="shared" si="0"/>
        <v>0</v>
      </c>
      <c r="K54" s="113">
        <f t="shared" si="1"/>
        <v>2908346.2489638394</v>
      </c>
      <c r="L54" s="113">
        <f t="shared" si="2"/>
        <v>0</v>
      </c>
      <c r="M54" s="113">
        <f>'Cash Flow Model'!K64</f>
        <v>93593.893381101268</v>
      </c>
    </row>
    <row r="55" spans="1:13" x14ac:dyDescent="0.3">
      <c r="A55" s="113">
        <f>'Cash Flow Model'!A65</f>
        <v>51</v>
      </c>
      <c r="B55" s="113">
        <f>SUM('Cash Flow Model'!O65:P65)</f>
        <v>0</v>
      </c>
      <c r="C55" s="113">
        <f>SUM('Cash Flow Model'!T65:U65)</f>
        <v>2573422.5131711438</v>
      </c>
      <c r="D55" s="113">
        <f>'Cash Flow Model'!Y65</f>
        <v>-168693.84255046165</v>
      </c>
      <c r="E55" s="113">
        <f>'Cash Flow Model'!A65</f>
        <v>51</v>
      </c>
      <c r="F55" s="113">
        <f>'Cash Flow Model'!Q65</f>
        <v>0</v>
      </c>
      <c r="G55" s="113">
        <f>'Cash Flow Model'!V65</f>
        <v>292157.85874070768</v>
      </c>
      <c r="H55" s="113">
        <f>'Cash Flow Model'!Z65</f>
        <v>168693.84255046165</v>
      </c>
      <c r="I55" s="113">
        <f>'Cash Flow Model'!A65</f>
        <v>51</v>
      </c>
      <c r="J55" s="113">
        <f t="shared" si="0"/>
        <v>0</v>
      </c>
      <c r="K55" s="113">
        <f t="shared" si="1"/>
        <v>2865580.3719118517</v>
      </c>
      <c r="L55" s="113">
        <f t="shared" si="2"/>
        <v>0</v>
      </c>
      <c r="M55" s="113">
        <f>'Cash Flow Model'!K65</f>
        <v>92170.340258233889</v>
      </c>
    </row>
    <row r="56" spans="1:13" x14ac:dyDescent="0.3">
      <c r="A56" s="113">
        <f>'Cash Flow Model'!A66</f>
        <v>52</v>
      </c>
      <c r="B56" s="113">
        <f>SUM('Cash Flow Model'!O66:P66)</f>
        <v>0</v>
      </c>
      <c r="C56" s="113">
        <f>SUM('Cash Flow Model'!T66:U66)</f>
        <v>2538774.1621308341</v>
      </c>
      <c r="D56" s="113">
        <f>'Cash Flow Model'!Y66</f>
        <v>-169185.86625790049</v>
      </c>
      <c r="E56" s="113">
        <f>'Cash Flow Model'!A66</f>
        <v>52</v>
      </c>
      <c r="F56" s="113">
        <f>'Cash Flow Model'!Q66</f>
        <v>0</v>
      </c>
      <c r="G56" s="113">
        <f>'Cash Flow Model'!V66</f>
        <v>284652.04307729186</v>
      </c>
      <c r="H56" s="113">
        <f>'Cash Flow Model'!Z66</f>
        <v>169185.86625790049</v>
      </c>
      <c r="I56" s="113">
        <f>'Cash Flow Model'!A66</f>
        <v>52</v>
      </c>
      <c r="J56" s="113">
        <f t="shared" si="0"/>
        <v>0</v>
      </c>
      <c r="K56" s="113">
        <f t="shared" si="1"/>
        <v>2823426.205208126</v>
      </c>
      <c r="L56" s="113">
        <f t="shared" si="2"/>
        <v>0</v>
      </c>
      <c r="M56" s="113">
        <f>'Cash Flow Model'!K66</f>
        <v>90767.581867038491</v>
      </c>
    </row>
    <row r="57" spans="1:13" x14ac:dyDescent="0.3">
      <c r="A57" s="113">
        <f>'Cash Flow Model'!A67</f>
        <v>53</v>
      </c>
      <c r="B57" s="113">
        <f>SUM('Cash Flow Model'!O67:P67)</f>
        <v>0</v>
      </c>
      <c r="C57" s="113">
        <f>SUM('Cash Flow Model'!T67:U67)</f>
        <v>2504627.8708280763</v>
      </c>
      <c r="D57" s="113">
        <f>'Cash Flow Model'!Y67</f>
        <v>-169679.32503448604</v>
      </c>
      <c r="E57" s="113">
        <f>'Cash Flow Model'!A67</f>
        <v>53</v>
      </c>
      <c r="F57" s="113">
        <f>'Cash Flow Model'!Q67</f>
        <v>0</v>
      </c>
      <c r="G57" s="113">
        <f>'Cash Flow Model'!V67</f>
        <v>277247.28510441026</v>
      </c>
      <c r="H57" s="113">
        <f>'Cash Flow Model'!Z67</f>
        <v>169679.32503448604</v>
      </c>
      <c r="I57" s="113">
        <f>'Cash Flow Model'!A67</f>
        <v>53</v>
      </c>
      <c r="J57" s="113">
        <f t="shared" si="0"/>
        <v>0</v>
      </c>
      <c r="K57" s="113">
        <f t="shared" si="1"/>
        <v>2781875.1559324865</v>
      </c>
      <c r="L57" s="113">
        <f t="shared" si="2"/>
        <v>0</v>
      </c>
      <c r="M57" s="113">
        <f>'Cash Flow Model'!K67</f>
        <v>89385.322027779257</v>
      </c>
    </row>
    <row r="58" spans="1:13" x14ac:dyDescent="0.3">
      <c r="A58" s="113">
        <f>'Cash Flow Model'!A68</f>
        <v>54</v>
      </c>
      <c r="B58" s="113">
        <f>SUM('Cash Flow Model'!O68:P68)</f>
        <v>0</v>
      </c>
      <c r="C58" s="113">
        <f>SUM('Cash Flow Model'!T68:U68)</f>
        <v>2470976.6299169953</v>
      </c>
      <c r="D58" s="113">
        <f>'Cash Flow Model'!Y68</f>
        <v>-170174.22306583662</v>
      </c>
      <c r="E58" s="113">
        <f>'Cash Flow Model'!A68</f>
        <v>54</v>
      </c>
      <c r="F58" s="113">
        <f>'Cash Flow Model'!Q68</f>
        <v>0</v>
      </c>
      <c r="G58" s="113">
        <f>'Cash Flow Model'!V68</f>
        <v>269942.12048116169</v>
      </c>
      <c r="H58" s="113">
        <f>'Cash Flow Model'!Z68</f>
        <v>170174.22306583662</v>
      </c>
      <c r="I58" s="113">
        <f>'Cash Flow Model'!A68</f>
        <v>54</v>
      </c>
      <c r="J58" s="113">
        <f t="shared" si="0"/>
        <v>0</v>
      </c>
      <c r="K58" s="113">
        <f t="shared" si="1"/>
        <v>2740918.7503981572</v>
      </c>
      <c r="L58" s="113">
        <f t="shared" si="2"/>
        <v>0</v>
      </c>
      <c r="M58" s="113">
        <f>'Cash Flow Model'!K68</f>
        <v>88023.268709399679</v>
      </c>
    </row>
    <row r="59" spans="1:13" x14ac:dyDescent="0.3">
      <c r="A59" s="113">
        <f>'Cash Flow Model'!A69</f>
        <v>55</v>
      </c>
      <c r="B59" s="113">
        <f>SUM('Cash Flow Model'!O69:P69)</f>
        <v>0</v>
      </c>
      <c r="C59" s="113">
        <f>SUM('Cash Flow Model'!T69:U69)</f>
        <v>2437813.5272008581</v>
      </c>
      <c r="D59" s="113">
        <f>'Cash Flow Model'!Y69</f>
        <v>-170670.56454977865</v>
      </c>
      <c r="E59" s="113">
        <f>'Cash Flow Model'!A69</f>
        <v>55</v>
      </c>
      <c r="F59" s="113">
        <f>'Cash Flow Model'!Q69</f>
        <v>0</v>
      </c>
      <c r="G59" s="113">
        <f>'Cash Flow Model'!V69</f>
        <v>262735.10531057045</v>
      </c>
      <c r="H59" s="113">
        <f>'Cash Flow Model'!Z69</f>
        <v>170670.56454977865</v>
      </c>
      <c r="I59" s="113">
        <f>'Cash Flow Model'!A69</f>
        <v>55</v>
      </c>
      <c r="J59" s="113">
        <f t="shared" si="0"/>
        <v>0</v>
      </c>
      <c r="K59" s="113">
        <f t="shared" si="1"/>
        <v>2700548.6325114286</v>
      </c>
      <c r="L59" s="113">
        <f t="shared" si="2"/>
        <v>0</v>
      </c>
      <c r="M59" s="113">
        <f>'Cash Flow Model'!K69</f>
        <v>86681.133972069816</v>
      </c>
    </row>
    <row r="60" spans="1:13" x14ac:dyDescent="0.3">
      <c r="A60" s="113">
        <f>'Cash Flow Model'!A70</f>
        <v>56</v>
      </c>
      <c r="B60" s="113">
        <f>SUM('Cash Flow Model'!O70:P70)</f>
        <v>0</v>
      </c>
      <c r="C60" s="113">
        <f>SUM('Cash Flow Model'!T70:U70)</f>
        <v>2405131.7462975183</v>
      </c>
      <c r="D60" s="113">
        <f>'Cash Flow Model'!Y70</f>
        <v>-171168.35369638217</v>
      </c>
      <c r="E60" s="113">
        <f>'Cash Flow Model'!A70</f>
        <v>56</v>
      </c>
      <c r="F60" s="113">
        <f>'Cash Flow Model'!Q70</f>
        <v>0</v>
      </c>
      <c r="G60" s="113">
        <f>'Cash Flow Model'!V70</f>
        <v>255624.81585623464</v>
      </c>
      <c r="H60" s="113">
        <f>'Cash Flow Model'!Z70</f>
        <v>171168.35369638217</v>
      </c>
      <c r="I60" s="113">
        <f>'Cash Flow Model'!A70</f>
        <v>56</v>
      </c>
      <c r="J60" s="113">
        <f t="shared" si="0"/>
        <v>0</v>
      </c>
      <c r="K60" s="113">
        <f t="shared" si="1"/>
        <v>2660756.5621537529</v>
      </c>
      <c r="L60" s="113">
        <f t="shared" si="2"/>
        <v>0</v>
      </c>
      <c r="M60" s="113">
        <f>'Cash Flow Model'!K70</f>
        <v>85358.633910523364</v>
      </c>
    </row>
    <row r="61" spans="1:13" x14ac:dyDescent="0.3">
      <c r="A61" s="113">
        <f>'Cash Flow Model'!A71</f>
        <v>57</v>
      </c>
      <c r="B61" s="113">
        <f>SUM('Cash Flow Model'!O71:P71)</f>
        <v>0</v>
      </c>
      <c r="C61" s="113">
        <f>SUM('Cash Flow Model'!T71:U71)</f>
        <v>2372924.5653230902</v>
      </c>
      <c r="D61" s="113">
        <f>'Cash Flow Model'!Y71</f>
        <v>-171667.59472799662</v>
      </c>
      <c r="E61" s="113">
        <f>'Cash Flow Model'!A71</f>
        <v>57</v>
      </c>
      <c r="F61" s="113">
        <f>'Cash Flow Model'!Q71</f>
        <v>0</v>
      </c>
      <c r="G61" s="113">
        <f>'Cash Flow Model'!V71</f>
        <v>248609.84826286693</v>
      </c>
      <c r="H61" s="113">
        <f>'Cash Flow Model'!Z71</f>
        <v>171667.59472799662</v>
      </c>
      <c r="I61" s="113">
        <f>'Cash Flow Model'!A71</f>
        <v>57</v>
      </c>
      <c r="J61" s="113">
        <f t="shared" si="0"/>
        <v>0</v>
      </c>
      <c r="K61" s="113">
        <f t="shared" si="1"/>
        <v>2621534.4135859571</v>
      </c>
      <c r="L61" s="113">
        <f t="shared" si="2"/>
        <v>0</v>
      </c>
      <c r="M61" s="113">
        <f>'Cash Flow Model'!K71</f>
        <v>84055.488598172713</v>
      </c>
    </row>
    <row r="62" spans="1:13" x14ac:dyDescent="0.3">
      <c r="A62" s="113">
        <f>'Cash Flow Model'!A72</f>
        <v>58</v>
      </c>
      <c r="B62" s="113">
        <f>SUM('Cash Flow Model'!O72:P72)</f>
        <v>0</v>
      </c>
      <c r="C62" s="113">
        <f>SUM('Cash Flow Model'!T72:U72)</f>
        <v>2341185.3555936106</v>
      </c>
      <c r="D62" s="113">
        <f>'Cash Flow Model'!Y72</f>
        <v>-172168.29187928661</v>
      </c>
      <c r="E62" s="113">
        <f>'Cash Flow Model'!A72</f>
        <v>58</v>
      </c>
      <c r="F62" s="113">
        <f>'Cash Flow Model'!Q72</f>
        <v>0</v>
      </c>
      <c r="G62" s="113">
        <f>'Cash Flow Model'!V72</f>
        <v>241688.8182806746</v>
      </c>
      <c r="H62" s="113">
        <f>'Cash Flow Model'!Z72</f>
        <v>172168.29187928661</v>
      </c>
      <c r="I62" s="113">
        <f>'Cash Flow Model'!A72</f>
        <v>58</v>
      </c>
      <c r="J62" s="113">
        <f t="shared" si="0"/>
        <v>0</v>
      </c>
      <c r="K62" s="113">
        <f t="shared" si="1"/>
        <v>2582874.1738742851</v>
      </c>
      <c r="L62" s="113">
        <f t="shared" si="2"/>
        <v>0</v>
      </c>
      <c r="M62" s="113">
        <f>'Cash Flow Model'!K72</f>
        <v>82771.422031992231</v>
      </c>
    </row>
    <row r="63" spans="1:13" x14ac:dyDescent="0.3">
      <c r="A63" s="113">
        <f>'Cash Flow Model'!A73</f>
        <v>59</v>
      </c>
      <c r="B63" s="113">
        <f>SUM('Cash Flow Model'!O73:P73)</f>
        <v>0</v>
      </c>
      <c r="C63" s="113">
        <f>SUM('Cash Flow Model'!T73:U73)</f>
        <v>2309907.5803444395</v>
      </c>
      <c r="D63" s="113">
        <f>'Cash Flow Model'!Y73</f>
        <v>-172670.44939726786</v>
      </c>
      <c r="E63" s="113">
        <f>'Cash Flow Model'!A73</f>
        <v>59</v>
      </c>
      <c r="F63" s="113">
        <f>'Cash Flow Model'!Q73</f>
        <v>0</v>
      </c>
      <c r="G63" s="113">
        <f>'Cash Flow Model'!V73</f>
        <v>234860.36099352656</v>
      </c>
      <c r="H63" s="113">
        <f>'Cash Flow Model'!Z73</f>
        <v>172670.44939726786</v>
      </c>
      <c r="I63" s="113">
        <f>'Cash Flow Model'!A73</f>
        <v>59</v>
      </c>
      <c r="J63" s="113">
        <f t="shared" si="0"/>
        <v>0</v>
      </c>
      <c r="K63" s="113">
        <f t="shared" si="1"/>
        <v>2544767.9413379659</v>
      </c>
      <c r="L63" s="113">
        <f t="shared" si="2"/>
        <v>0</v>
      </c>
      <c r="M63" s="113">
        <f>'Cash Flow Model'!K73</f>
        <v>81506.162078158886</v>
      </c>
    </row>
    <row r="64" spans="1:13" x14ac:dyDescent="0.3">
      <c r="A64" s="113">
        <f>'Cash Flow Model'!A74</f>
        <v>60</v>
      </c>
      <c r="B64" s="113">
        <f>SUM('Cash Flow Model'!O74:P74)</f>
        <v>0</v>
      </c>
      <c r="C64" s="113">
        <f>SUM('Cash Flow Model'!T74:U74)</f>
        <v>2279084.7934671585</v>
      </c>
      <c r="D64" s="113">
        <f>'Cash Flow Model'!Y74</f>
        <v>-173174.0715413432</v>
      </c>
      <c r="E64" s="113">
        <f>'Cash Flow Model'!A74</f>
        <v>60</v>
      </c>
      <c r="F64" s="113">
        <f>'Cash Flow Model'!Q74</f>
        <v>0</v>
      </c>
      <c r="G64" s="113">
        <f>'Cash Flow Model'!V74</f>
        <v>228123.13055085528</v>
      </c>
      <c r="H64" s="113">
        <f>'Cash Flow Model'!Z74</f>
        <v>173174.0715413432</v>
      </c>
      <c r="I64" s="113">
        <f>'Cash Flow Model'!A74</f>
        <v>60</v>
      </c>
      <c r="J64" s="113">
        <f t="shared" si="0"/>
        <v>0</v>
      </c>
      <c r="K64" s="113">
        <f t="shared" si="1"/>
        <v>2507207.9240180138</v>
      </c>
      <c r="L64" s="113">
        <f t="shared" si="2"/>
        <v>0</v>
      </c>
      <c r="M64" s="113">
        <f>'Cash Flow Model'!K74</f>
        <v>80259.440418439699</v>
      </c>
    </row>
    <row r="65" spans="1:13" x14ac:dyDescent="0.3">
      <c r="A65" s="113">
        <f>'Cash Flow Model'!A75</f>
        <v>61</v>
      </c>
      <c r="B65" s="113">
        <f>SUM('Cash Flow Model'!O75:P75)</f>
        <v>0</v>
      </c>
      <c r="C65" s="113">
        <f>SUM('Cash Flow Model'!T75:U75)</f>
        <v>2248710.6382637257</v>
      </c>
      <c r="D65" s="113">
        <f>'Cash Flow Model'!Y75</f>
        <v>-173679.16258333882</v>
      </c>
      <c r="E65" s="113">
        <f>'Cash Flow Model'!A75</f>
        <v>61</v>
      </c>
      <c r="F65" s="113">
        <f>'Cash Flow Model'!Q75</f>
        <v>0</v>
      </c>
      <c r="G65" s="113">
        <f>'Cash Flow Model'!V75</f>
        <v>221475.79990324276</v>
      </c>
      <c r="H65" s="113">
        <f>'Cash Flow Model'!Z75</f>
        <v>173679.16258333882</v>
      </c>
      <c r="I65" s="113">
        <f>'Cash Flow Model'!A75</f>
        <v>61</v>
      </c>
      <c r="J65" s="113">
        <f t="shared" si="0"/>
        <v>0</v>
      </c>
      <c r="K65" s="113">
        <f t="shared" si="1"/>
        <v>2470186.4381669685</v>
      </c>
      <c r="L65" s="113">
        <f t="shared" si="2"/>
        <v>0</v>
      </c>
      <c r="M65" s="113">
        <f>'Cash Flow Model'!K75</f>
        <v>79030.9924973163</v>
      </c>
    </row>
    <row r="66" spans="1:13" x14ac:dyDescent="0.3">
      <c r="A66" s="113">
        <f>'Cash Flow Model'!A76</f>
        <v>62</v>
      </c>
      <c r="B66" s="113">
        <f>SUM('Cash Flow Model'!O76:P76)</f>
        <v>0</v>
      </c>
      <c r="C66" s="113">
        <f>SUM('Cash Flow Model'!T76:U76)</f>
        <v>2218778.8462176607</v>
      </c>
      <c r="D66" s="113">
        <f>'Cash Flow Model'!Y76</f>
        <v>-174185.7268075402</v>
      </c>
      <c r="E66" s="113">
        <f>'Cash Flow Model'!A76</f>
        <v>62</v>
      </c>
      <c r="F66" s="113">
        <f>'Cash Flow Model'!Q76</f>
        <v>0</v>
      </c>
      <c r="G66" s="113">
        <f>'Cash Flow Model'!V76</f>
        <v>214917.06054164024</v>
      </c>
      <c r="H66" s="113">
        <f>'Cash Flow Model'!Z76</f>
        <v>174185.7268075402</v>
      </c>
      <c r="I66" s="113">
        <f>'Cash Flow Model'!A76</f>
        <v>62</v>
      </c>
      <c r="J66" s="113">
        <f t="shared" si="0"/>
        <v>0</v>
      </c>
      <c r="K66" s="113">
        <f t="shared" si="1"/>
        <v>2433695.9067593007</v>
      </c>
      <c r="L66" s="113">
        <f t="shared" si="2"/>
        <v>0</v>
      </c>
      <c r="M66" s="113">
        <f>'Cash Flow Model'!K76</f>
        <v>77820.557469836072</v>
      </c>
    </row>
    <row r="67" spans="1:13" x14ac:dyDescent="0.3">
      <c r="A67" s="113">
        <f>'Cash Flow Model'!A77</f>
        <v>63</v>
      </c>
      <c r="B67" s="113">
        <f>SUM('Cash Flow Model'!O77:P77)</f>
        <v>0</v>
      </c>
      <c r="C67" s="113">
        <f>SUM('Cash Flow Model'!T77:U77)</f>
        <v>2189283.2357820221</v>
      </c>
      <c r="D67" s="113">
        <f>'Cash Flow Model'!Y77</f>
        <v>-174693.76851072887</v>
      </c>
      <c r="E67" s="113">
        <f>'Cash Flow Model'!A77</f>
        <v>63</v>
      </c>
      <c r="F67" s="113">
        <f>'Cash Flow Model'!Q77</f>
        <v>0</v>
      </c>
      <c r="G67" s="113">
        <f>'Cash Flow Model'!V77</f>
        <v>208445.62224017209</v>
      </c>
      <c r="H67" s="113">
        <f>'Cash Flow Model'!Z77</f>
        <v>174693.76851072887</v>
      </c>
      <c r="I67" s="113">
        <f>'Cash Flow Model'!A77</f>
        <v>63</v>
      </c>
      <c r="J67" s="113">
        <f t="shared" si="0"/>
        <v>0</v>
      </c>
      <c r="K67" s="113">
        <f t="shared" si="1"/>
        <v>2397728.8580221944</v>
      </c>
      <c r="L67" s="113">
        <f t="shared" si="2"/>
        <v>0</v>
      </c>
      <c r="M67" s="113">
        <f>'Cash Flow Model'!K77</f>
        <v>76627.878150180157</v>
      </c>
    </row>
    <row r="68" spans="1:13" x14ac:dyDescent="0.3">
      <c r="A68" s="113">
        <f>'Cash Flow Model'!A78</f>
        <v>64</v>
      </c>
      <c r="B68" s="113">
        <f>SUM('Cash Flow Model'!O78:P78)</f>
        <v>0</v>
      </c>
      <c r="C68" s="113">
        <f>SUM('Cash Flow Model'!T78:U78)</f>
        <v>2160217.7111839443</v>
      </c>
      <c r="D68" s="113">
        <f>'Cash Flow Model'!Y78</f>
        <v>-175203.29200221851</v>
      </c>
      <c r="E68" s="113">
        <f>'Cash Flow Model'!A78</f>
        <v>64</v>
      </c>
      <c r="F68" s="113">
        <f>'Cash Flow Model'!Q78</f>
        <v>0</v>
      </c>
      <c r="G68" s="113">
        <f>'Cash Flow Model'!V78</f>
        <v>202060.2128024745</v>
      </c>
      <c r="H68" s="113">
        <f>'Cash Flow Model'!Z78</f>
        <v>175203.29200221851</v>
      </c>
      <c r="I68" s="113">
        <f>'Cash Flow Model'!A78</f>
        <v>64</v>
      </c>
      <c r="J68" s="113">
        <f t="shared" ref="J68:J131" si="3">B68+F68</f>
        <v>0</v>
      </c>
      <c r="K68" s="113">
        <f t="shared" ref="K68:K131" si="4">C68+G68</f>
        <v>2362277.9239864186</v>
      </c>
      <c r="L68" s="113">
        <f t="shared" ref="L68:L131" si="5">D68+H68</f>
        <v>0</v>
      </c>
      <c r="M68" s="113">
        <f>'Cash Flow Model'!K78</f>
        <v>75452.700960938571</v>
      </c>
    </row>
    <row r="69" spans="1:13" x14ac:dyDescent="0.3">
      <c r="A69" s="113">
        <f>'Cash Flow Model'!A79</f>
        <v>65</v>
      </c>
      <c r="B69" s="113">
        <f>SUM('Cash Flow Model'!O79:P79)</f>
        <v>0</v>
      </c>
      <c r="C69" s="113">
        <f>SUM('Cash Flow Model'!T79:U79)</f>
        <v>2131576.2612455213</v>
      </c>
      <c r="D69" s="113">
        <f>'Cash Flow Model'!Y79</f>
        <v>-175714.30160389162</v>
      </c>
      <c r="E69" s="113">
        <f>'Cash Flow Model'!A79</f>
        <v>65</v>
      </c>
      <c r="F69" s="113">
        <f>'Cash Flow Model'!Q79</f>
        <v>0</v>
      </c>
      <c r="G69" s="113">
        <f>'Cash Flow Model'!V79</f>
        <v>195759.57781152133</v>
      </c>
      <c r="H69" s="113">
        <f>'Cash Flow Model'!Z79</f>
        <v>175714.30160389162</v>
      </c>
      <c r="I69" s="113">
        <f>'Cash Flow Model'!A79</f>
        <v>65</v>
      </c>
      <c r="J69" s="113">
        <f t="shared" si="3"/>
        <v>0</v>
      </c>
      <c r="K69" s="113">
        <f t="shared" si="4"/>
        <v>2327335.8390570427</v>
      </c>
      <c r="L69" s="113">
        <f t="shared" si="5"/>
        <v>0</v>
      </c>
      <c r="M69" s="113">
        <f>'Cash Flow Model'!K79</f>
        <v>74294.775883082562</v>
      </c>
    </row>
    <row r="70" spans="1:13" x14ac:dyDescent="0.3">
      <c r="A70" s="113">
        <f>'Cash Flow Model'!A80</f>
        <v>66</v>
      </c>
      <c r="B70" s="113">
        <f>SUM('Cash Flow Model'!O80:P80)</f>
        <v>0</v>
      </c>
      <c r="C70" s="113">
        <f>SUM('Cash Flow Model'!T80:U80)</f>
        <v>2103352.9582208018</v>
      </c>
      <c r="D70" s="113">
        <f>'Cash Flow Model'!Y80</f>
        <v>-176226.80165023633</v>
      </c>
      <c r="E70" s="113">
        <f>'Cash Flow Model'!A80</f>
        <v>66</v>
      </c>
      <c r="F70" s="113">
        <f>'Cash Flow Model'!Q80</f>
        <v>0</v>
      </c>
      <c r="G70" s="113">
        <f>'Cash Flow Model'!V80</f>
        <v>189542.48038288858</v>
      </c>
      <c r="H70" s="113">
        <f>'Cash Flow Model'!Z80</f>
        <v>176226.80165023633</v>
      </c>
      <c r="I70" s="113">
        <f>'Cash Flow Model'!A80</f>
        <v>66</v>
      </c>
      <c r="J70" s="113">
        <f t="shared" si="3"/>
        <v>0</v>
      </c>
      <c r="K70" s="113">
        <f t="shared" si="4"/>
        <v>2292895.4386036904</v>
      </c>
      <c r="L70" s="113">
        <f t="shared" si="5"/>
        <v>0</v>
      </c>
      <c r="M70" s="113">
        <f>'Cash Flow Model'!K80</f>
        <v>73153.856406624938</v>
      </c>
    </row>
    <row r="71" spans="1:13" x14ac:dyDescent="0.3">
      <c r="A71" s="113">
        <f>'Cash Flow Model'!A81</f>
        <v>67</v>
      </c>
      <c r="B71" s="113">
        <f>SUM('Cash Flow Model'!O81:P81)</f>
        <v>0</v>
      </c>
      <c r="C71" s="113">
        <f>SUM('Cash Flow Model'!T81:U81)</f>
        <v>2075541.9566486853</v>
      </c>
      <c r="D71" s="113">
        <f>'Cash Flow Model'!Y81</f>
        <v>-176740.79648838282</v>
      </c>
      <c r="E71" s="113">
        <f>'Cash Flow Model'!A81</f>
        <v>67</v>
      </c>
      <c r="F71" s="113">
        <f>'Cash Flow Model'!Q81</f>
        <v>0</v>
      </c>
      <c r="G71" s="113">
        <f>'Cash Flow Model'!V81</f>
        <v>183407.70092141125</v>
      </c>
      <c r="H71" s="113">
        <f>'Cash Flow Model'!Z81</f>
        <v>176740.79648838282</v>
      </c>
      <c r="I71" s="113">
        <f>'Cash Flow Model'!A81</f>
        <v>67</v>
      </c>
      <c r="J71" s="113">
        <f t="shared" si="3"/>
        <v>0</v>
      </c>
      <c r="K71" s="113">
        <f t="shared" si="4"/>
        <v>2258949.6575700967</v>
      </c>
      <c r="L71" s="113">
        <f t="shared" si="5"/>
        <v>0</v>
      </c>
      <c r="M71" s="113">
        <f>'Cash Flow Model'!K81</f>
        <v>72029.699481958771</v>
      </c>
    </row>
    <row r="72" spans="1:13" x14ac:dyDescent="0.3">
      <c r="A72" s="113">
        <f>'Cash Flow Model'!A82</f>
        <v>68</v>
      </c>
      <c r="B72" s="113">
        <f>SUM('Cash Flow Model'!O82:P82)</f>
        <v>0</v>
      </c>
      <c r="C72" s="113">
        <f>SUM('Cash Flow Model'!T82:U82)</f>
        <v>2048137.492221497</v>
      </c>
      <c r="D72" s="113">
        <f>'Cash Flow Model'!Y82</f>
        <v>-177256.29047814061</v>
      </c>
      <c r="E72" s="113">
        <f>'Cash Flow Model'!A82</f>
        <v>68</v>
      </c>
      <c r="F72" s="113">
        <f>'Cash Flow Model'!Q82</f>
        <v>0</v>
      </c>
      <c r="G72" s="113">
        <f>'Cash Flow Model'!V82</f>
        <v>177354.03688118592</v>
      </c>
      <c r="H72" s="113">
        <f>'Cash Flow Model'!Z82</f>
        <v>177256.29047814061</v>
      </c>
      <c r="I72" s="113">
        <f>'Cash Flow Model'!A82</f>
        <v>68</v>
      </c>
      <c r="J72" s="113">
        <f t="shared" si="3"/>
        <v>0</v>
      </c>
      <c r="K72" s="113">
        <f t="shared" si="4"/>
        <v>2225491.5291026831</v>
      </c>
      <c r="L72" s="113">
        <f t="shared" si="5"/>
        <v>0</v>
      </c>
      <c r="M72" s="113">
        <f>'Cash Flow Model'!K82</f>
        <v>70922.065471865266</v>
      </c>
    </row>
    <row r="73" spans="1:13" x14ac:dyDescent="0.3">
      <c r="A73" s="113">
        <f>'Cash Flow Model'!A83</f>
        <v>69</v>
      </c>
      <c r="B73" s="113">
        <f>SUM('Cash Flow Model'!O83:P83)</f>
        <v>0</v>
      </c>
      <c r="C73" s="113">
        <f>SUM('Cash Flow Model'!T83:U83)</f>
        <v>2021133.8806690336</v>
      </c>
      <c r="D73" s="113">
        <f>'Cash Flow Model'!Y83</f>
        <v>-177773.28799203518</v>
      </c>
      <c r="E73" s="113">
        <f>'Cash Flow Model'!A83</f>
        <v>69</v>
      </c>
      <c r="F73" s="113">
        <f>'Cash Flow Model'!Q83</f>
        <v>0</v>
      </c>
      <c r="G73" s="113">
        <f>'Cash Flow Model'!V83</f>
        <v>171380.3025288732</v>
      </c>
      <c r="H73" s="113">
        <f>'Cash Flow Model'!Z83</f>
        <v>177773.28799203518</v>
      </c>
      <c r="I73" s="113">
        <f>'Cash Flow Model'!A83</f>
        <v>69</v>
      </c>
      <c r="J73" s="113">
        <f t="shared" si="3"/>
        <v>0</v>
      </c>
      <c r="K73" s="113">
        <f t="shared" si="4"/>
        <v>2192514.1831979067</v>
      </c>
      <c r="L73" s="113">
        <f t="shared" si="5"/>
        <v>0</v>
      </c>
      <c r="M73" s="113">
        <f>'Cash Flow Model'!K83</f>
        <v>69830.718104181637</v>
      </c>
    </row>
    <row r="74" spans="1:13" x14ac:dyDescent="0.3">
      <c r="A74" s="113">
        <f>'Cash Flow Model'!A84</f>
        <v>70</v>
      </c>
      <c r="B74" s="113">
        <f>SUM('Cash Flow Model'!O84:P84)</f>
        <v>0</v>
      </c>
      <c r="C74" s="113">
        <f>SUM('Cash Flow Model'!T84:U84)</f>
        <v>1994525.516657863</v>
      </c>
      <c r="D74" s="113">
        <f>'Cash Flow Model'!Y84</f>
        <v>-178291.79341534528</v>
      </c>
      <c r="E74" s="113">
        <f>'Cash Flow Model'!A84</f>
        <v>70</v>
      </c>
      <c r="F74" s="113">
        <f>'Cash Flow Model'!Q84</f>
        <v>0</v>
      </c>
      <c r="G74" s="113">
        <f>'Cash Flow Model'!V84</f>
        <v>165485.32871025518</v>
      </c>
      <c r="H74" s="113">
        <f>'Cash Flow Model'!Z84</f>
        <v>178291.79341534528</v>
      </c>
      <c r="I74" s="113">
        <f>'Cash Flow Model'!A84</f>
        <v>70</v>
      </c>
      <c r="J74" s="113">
        <f t="shared" si="3"/>
        <v>0</v>
      </c>
      <c r="K74" s="113">
        <f t="shared" si="4"/>
        <v>2160010.845368118</v>
      </c>
      <c r="L74" s="113">
        <f t="shared" si="5"/>
        <v>0</v>
      </c>
      <c r="M74" s="113">
        <f>'Cash Flow Model'!K84</f>
        <v>68755.424425120058</v>
      </c>
    </row>
    <row r="75" spans="1:13" x14ac:dyDescent="0.3">
      <c r="A75" s="113">
        <f>'Cash Flow Model'!A85</f>
        <v>71</v>
      </c>
      <c r="B75" s="113">
        <f>SUM('Cash Flow Model'!O85:P85)</f>
        <v>0</v>
      </c>
      <c r="C75" s="113">
        <f>SUM('Cash Flow Model'!T85:U85)</f>
        <v>1968306.872705675</v>
      </c>
      <c r="D75" s="113">
        <f>'Cash Flow Model'!Y85</f>
        <v>-178811.81114614007</v>
      </c>
      <c r="E75" s="113">
        <f>'Cash Flow Model'!A85</f>
        <v>71</v>
      </c>
      <c r="F75" s="113">
        <f>'Cash Flow Model'!Q85</f>
        <v>0</v>
      </c>
      <c r="G75" s="113">
        <f>'Cash Flow Model'!V85</f>
        <v>159667.96262000306</v>
      </c>
      <c r="H75" s="113">
        <f>'Cash Flow Model'!Z85</f>
        <v>178811.81114614007</v>
      </c>
      <c r="I75" s="113">
        <f>'Cash Flow Model'!A85</f>
        <v>71</v>
      </c>
      <c r="J75" s="113">
        <f t="shared" si="3"/>
        <v>0</v>
      </c>
      <c r="K75" s="113">
        <f t="shared" si="4"/>
        <v>2127974.8353256779</v>
      </c>
      <c r="L75" s="113">
        <f t="shared" si="5"/>
        <v>0</v>
      </c>
      <c r="M75" s="113">
        <f>'Cash Flow Model'!K85</f>
        <v>67695.954753228594</v>
      </c>
    </row>
    <row r="76" spans="1:13" x14ac:dyDescent="0.3">
      <c r="A76" s="113">
        <f>'Cash Flow Model'!A86</f>
        <v>72</v>
      </c>
      <c r="B76" s="113">
        <f>SUM('Cash Flow Model'!O86:P86)</f>
        <v>0</v>
      </c>
      <c r="C76" s="113">
        <f>SUM('Cash Flow Model'!T86:U86)</f>
        <v>1942472.4981104785</v>
      </c>
      <c r="D76" s="113">
        <f>'Cash Flow Model'!Y86</f>
        <v>-179333.34559531629</v>
      </c>
      <c r="E76" s="113">
        <f>'Cash Flow Model'!A86</f>
        <v>72</v>
      </c>
      <c r="F76" s="113">
        <f>'Cash Flow Model'!Q86</f>
        <v>0</v>
      </c>
      <c r="G76" s="113">
        <f>'Cash Flow Model'!V86</f>
        <v>153927.06757461152</v>
      </c>
      <c r="H76" s="113">
        <f>'Cash Flow Model'!Z86</f>
        <v>179333.34559531629</v>
      </c>
      <c r="I76" s="113">
        <f>'Cash Flow Model'!A86</f>
        <v>72</v>
      </c>
      <c r="J76" s="113">
        <f t="shared" si="3"/>
        <v>0</v>
      </c>
      <c r="K76" s="113">
        <f t="shared" si="4"/>
        <v>2096399.5656850901</v>
      </c>
      <c r="L76" s="113">
        <f t="shared" si="5"/>
        <v>0</v>
      </c>
      <c r="M76" s="113">
        <f>'Cash Flow Model'!K86</f>
        <v>66652.082633985527</v>
      </c>
    </row>
    <row r="77" spans="1:13" x14ac:dyDescent="0.3">
      <c r="A77" s="113">
        <f>'Cash Flow Model'!A87</f>
        <v>73</v>
      </c>
      <c r="B77" s="113">
        <f>SUM('Cash Flow Model'!O87:P87)</f>
        <v>0</v>
      </c>
      <c r="C77" s="113">
        <f>SUM('Cash Flow Model'!T87:U87)</f>
        <v>1917017.0178944373</v>
      </c>
      <c r="D77" s="113">
        <f>'Cash Flow Model'!Y87</f>
        <v>-179856.40118663595</v>
      </c>
      <c r="E77" s="113">
        <f>'Cash Flow Model'!A87</f>
        <v>73</v>
      </c>
      <c r="F77" s="113">
        <f>'Cash Flow Model'!Q87</f>
        <v>0</v>
      </c>
      <c r="G77" s="113">
        <f>'Cash Flow Model'!V87</f>
        <v>148261.52278845594</v>
      </c>
      <c r="H77" s="113">
        <f>'Cash Flow Model'!Z87</f>
        <v>179856.40118663595</v>
      </c>
      <c r="I77" s="113">
        <f>'Cash Flow Model'!A87</f>
        <v>73</v>
      </c>
      <c r="J77" s="113">
        <f t="shared" si="3"/>
        <v>0</v>
      </c>
      <c r="K77" s="113">
        <f t="shared" si="4"/>
        <v>2065278.5406828932</v>
      </c>
      <c r="L77" s="113">
        <f t="shared" si="5"/>
        <v>0</v>
      </c>
      <c r="M77" s="113">
        <f>'Cash Flow Model'!K87</f>
        <v>65623.584795018352</v>
      </c>
    </row>
    <row r="78" spans="1:13" x14ac:dyDescent="0.3">
      <c r="A78" s="113">
        <f>'Cash Flow Model'!A88</f>
        <v>74</v>
      </c>
      <c r="B78" s="113">
        <f>SUM('Cash Flow Model'!O88:P88)</f>
        <v>0</v>
      </c>
      <c r="C78" s="113">
        <f>SUM('Cash Flow Model'!T88:U88)</f>
        <v>1891935.1317621546</v>
      </c>
      <c r="D78" s="113">
        <f>'Cash Flow Model'!Y88</f>
        <v>-180380.98235676365</v>
      </c>
      <c r="E78" s="113">
        <f>'Cash Flow Model'!A88</f>
        <v>74</v>
      </c>
      <c r="F78" s="113">
        <f>'Cash Flow Model'!Q88</f>
        <v>0</v>
      </c>
      <c r="G78" s="113">
        <f>'Cash Flow Model'!V88</f>
        <v>142670.2231529305</v>
      </c>
      <c r="H78" s="113">
        <f>'Cash Flow Model'!Z88</f>
        <v>180380.98235676365</v>
      </c>
      <c r="I78" s="113">
        <f>'Cash Flow Model'!A88</f>
        <v>74</v>
      </c>
      <c r="J78" s="113">
        <f t="shared" si="3"/>
        <v>0</v>
      </c>
      <c r="K78" s="113">
        <f t="shared" si="4"/>
        <v>2034605.3549150852</v>
      </c>
      <c r="L78" s="113">
        <f t="shared" si="5"/>
        <v>0</v>
      </c>
      <c r="M78" s="113">
        <f>'Cash Flow Model'!K88</f>
        <v>64610.241101938802</v>
      </c>
    </row>
    <row r="79" spans="1:13" x14ac:dyDescent="0.3">
      <c r="A79" s="113">
        <f>'Cash Flow Model'!A89</f>
        <v>75</v>
      </c>
      <c r="B79" s="113">
        <f>SUM('Cash Flow Model'!O89:P89)</f>
        <v>0</v>
      </c>
      <c r="C79" s="113">
        <f>SUM('Cash Flow Model'!T89:U89)</f>
        <v>1867221.6130731979</v>
      </c>
      <c r="D79" s="113">
        <f>'Cash Flow Model'!Y89</f>
        <v>-180907.09355530422</v>
      </c>
      <c r="E79" s="113">
        <f>'Cash Flow Model'!A89</f>
        <v>75</v>
      </c>
      <c r="F79" s="113">
        <f>'Cash Flow Model'!Q89</f>
        <v>0</v>
      </c>
      <c r="G79" s="113">
        <f>'Cash Flow Model'!V89</f>
        <v>137152.07901862421</v>
      </c>
      <c r="H79" s="113">
        <f>'Cash Flow Model'!Z89</f>
        <v>180907.09355530422</v>
      </c>
      <c r="I79" s="113">
        <f>'Cash Flow Model'!A89</f>
        <v>75</v>
      </c>
      <c r="J79" s="113">
        <f t="shared" si="3"/>
        <v>0</v>
      </c>
      <c r="K79" s="113">
        <f t="shared" si="4"/>
        <v>2004373.6920918222</v>
      </c>
      <c r="L79" s="113">
        <f t="shared" si="5"/>
        <v>0</v>
      </c>
      <c r="M79" s="113">
        <f>'Cash Flow Model'!K89</f>
        <v>63611.834514785653</v>
      </c>
    </row>
    <row r="80" spans="1:13" x14ac:dyDescent="0.3">
      <c r="A80" s="113">
        <f>'Cash Flow Model'!A90</f>
        <v>76</v>
      </c>
      <c r="B80" s="113">
        <f>SUM('Cash Flow Model'!O90:P90)</f>
        <v>0</v>
      </c>
      <c r="C80" s="113">
        <f>SUM('Cash Flow Model'!T90:U90)</f>
        <v>1842871.3078286827</v>
      </c>
      <c r="D80" s="113">
        <f>'Cash Flow Model'!Y90</f>
        <v>-181434.73924484049</v>
      </c>
      <c r="E80" s="113">
        <f>'Cash Flow Model'!A90</f>
        <v>76</v>
      </c>
      <c r="F80" s="113">
        <f>'Cash Flow Model'!Q90</f>
        <v>0</v>
      </c>
      <c r="G80" s="113">
        <f>'Cash Flow Model'!V90</f>
        <v>131706.01598049406</v>
      </c>
      <c r="H80" s="113">
        <f>'Cash Flow Model'!Z90</f>
        <v>181434.73924484049</v>
      </c>
      <c r="I80" s="113">
        <f>'Cash Flow Model'!A90</f>
        <v>76</v>
      </c>
      <c r="J80" s="113">
        <f t="shared" si="3"/>
        <v>0</v>
      </c>
      <c r="K80" s="113">
        <f t="shared" si="4"/>
        <v>1974577.3238091767</v>
      </c>
      <c r="L80" s="113">
        <f t="shared" si="5"/>
        <v>0</v>
      </c>
      <c r="M80" s="113">
        <f>'Cash Flow Model'!K90</f>
        <v>62628.151045066887</v>
      </c>
    </row>
    <row r="81" spans="1:13" x14ac:dyDescent="0.3">
      <c r="A81" s="113">
        <f>'Cash Flow Model'!A91</f>
        <v>77</v>
      </c>
      <c r="B81" s="113">
        <f>SUM('Cash Flow Model'!O91:P91)</f>
        <v>0</v>
      </c>
      <c r="C81" s="113">
        <f>SUM('Cash Flow Model'!T91:U91)</f>
        <v>1818879.1336717121</v>
      </c>
      <c r="D81" s="113">
        <f>'Cash Flow Model'!Y91</f>
        <v>-181963.92390097131</v>
      </c>
      <c r="E81" s="113">
        <f>'Cash Flow Model'!A91</f>
        <v>77</v>
      </c>
      <c r="F81" s="113">
        <f>'Cash Flow Model'!Q91</f>
        <v>0</v>
      </c>
      <c r="G81" s="113">
        <f>'Cash Flow Model'!V91</f>
        <v>126330.97466599375</v>
      </c>
      <c r="H81" s="113">
        <f>'Cash Flow Model'!Z91</f>
        <v>181963.92390097131</v>
      </c>
      <c r="I81" s="113">
        <f>'Cash Flow Model'!A91</f>
        <v>77</v>
      </c>
      <c r="J81" s="113">
        <f t="shared" si="3"/>
        <v>0</v>
      </c>
      <c r="K81" s="113">
        <f t="shared" si="4"/>
        <v>1945210.108337706</v>
      </c>
      <c r="L81" s="113">
        <f t="shared" si="5"/>
        <v>0</v>
      </c>
      <c r="M81" s="113">
        <f>'Cash Flow Model'!K91</f>
        <v>61658.979713392975</v>
      </c>
    </row>
    <row r="82" spans="1:13" x14ac:dyDescent="0.3">
      <c r="A82" s="113">
        <f>'Cash Flow Model'!A92</f>
        <v>78</v>
      </c>
      <c r="B82" s="113">
        <f>SUM('Cash Flow Model'!O92:P92)</f>
        <v>0</v>
      </c>
      <c r="C82" s="113">
        <f>SUM('Cash Flow Model'!T92:U92)</f>
        <v>1795240.0789014939</v>
      </c>
      <c r="D82" s="113">
        <f>'Cash Flow Model'!Y92</f>
        <v>-182494.65201234914</v>
      </c>
      <c r="E82" s="113">
        <f>'Cash Flow Model'!A92</f>
        <v>78</v>
      </c>
      <c r="F82" s="113">
        <f>'Cash Flow Model'!Q92</f>
        <v>0</v>
      </c>
      <c r="G82" s="113">
        <f>'Cash Flow Model'!V92</f>
        <v>121025.91052611794</v>
      </c>
      <c r="H82" s="113">
        <f>'Cash Flow Model'!Z92</f>
        <v>182494.65201234914</v>
      </c>
      <c r="I82" s="113">
        <f>'Cash Flow Model'!A92</f>
        <v>78</v>
      </c>
      <c r="J82" s="113">
        <f t="shared" si="3"/>
        <v>0</v>
      </c>
      <c r="K82" s="113">
        <f t="shared" si="4"/>
        <v>1916265.9894276119</v>
      </c>
      <c r="L82" s="113">
        <f t="shared" si="5"/>
        <v>0</v>
      </c>
      <c r="M82" s="113">
        <f>'Cash Flow Model'!K92</f>
        <v>60704.112507693382</v>
      </c>
    </row>
    <row r="83" spans="1:13" x14ac:dyDescent="0.3">
      <c r="A83" s="113">
        <f>'Cash Flow Model'!A93</f>
        <v>79</v>
      </c>
      <c r="B83" s="113">
        <f>SUM('Cash Flow Model'!O93:P93)</f>
        <v>0</v>
      </c>
      <c r="C83" s="113">
        <f>SUM('Cash Flow Model'!T93:U93)</f>
        <v>1771949.2015009399</v>
      </c>
      <c r="D83" s="113">
        <f>'Cash Flow Model'!Y93</f>
        <v>-183026.92808071847</v>
      </c>
      <c r="E83" s="113">
        <f>'Cash Flow Model'!A93</f>
        <v>79</v>
      </c>
      <c r="F83" s="113">
        <f>'Cash Flow Model'!Q93</f>
        <v>0</v>
      </c>
      <c r="G83" s="113">
        <f>'Cash Flow Model'!V93</f>
        <v>115789.79362932192</v>
      </c>
      <c r="H83" s="113">
        <f>'Cash Flow Model'!Z93</f>
        <v>183026.92808071847</v>
      </c>
      <c r="I83" s="113">
        <f>'Cash Flow Model'!A93</f>
        <v>79</v>
      </c>
      <c r="J83" s="113">
        <f t="shared" si="3"/>
        <v>0</v>
      </c>
      <c r="K83" s="113">
        <f t="shared" si="4"/>
        <v>1887738.9951302619</v>
      </c>
      <c r="L83" s="113">
        <f t="shared" si="5"/>
        <v>0</v>
      </c>
      <c r="M83" s="113">
        <f>'Cash Flow Model'!K93</f>
        <v>59763.344342008051</v>
      </c>
    </row>
    <row r="84" spans="1:13" x14ac:dyDescent="0.3">
      <c r="A84" s="113">
        <f>'Cash Flow Model'!A94</f>
        <v>80</v>
      </c>
      <c r="B84" s="113">
        <f>SUM('Cash Flow Model'!O94:P94)</f>
        <v>0</v>
      </c>
      <c r="C84" s="113">
        <f>SUM('Cash Flow Model'!T94:U94)</f>
        <v>1749001.6281775716</v>
      </c>
      <c r="D84" s="113">
        <f>'Cash Flow Model'!Y94</f>
        <v>-183560.75662095391</v>
      </c>
      <c r="E84" s="113">
        <f>'Cash Flow Model'!A94</f>
        <v>80</v>
      </c>
      <c r="F84" s="113">
        <f>'Cash Flow Model'!Q94</f>
        <v>0</v>
      </c>
      <c r="G84" s="113">
        <f>'Cash Flow Model'!V94</f>
        <v>110621.60845827752</v>
      </c>
      <c r="H84" s="113">
        <f>'Cash Flow Model'!Z94</f>
        <v>183560.75662095391</v>
      </c>
      <c r="I84" s="113">
        <f>'Cash Flow Model'!A94</f>
        <v>80</v>
      </c>
      <c r="J84" s="113">
        <f t="shared" si="3"/>
        <v>0</v>
      </c>
      <c r="K84" s="113">
        <f t="shared" si="4"/>
        <v>1859623.2366358491</v>
      </c>
      <c r="L84" s="113">
        <f t="shared" si="5"/>
        <v>0</v>
      </c>
      <c r="M84" s="113">
        <f>'Cash Flow Model'!K94</f>
        <v>58836.473015846248</v>
      </c>
    </row>
    <row r="85" spans="1:13" x14ac:dyDescent="0.3">
      <c r="A85" s="113">
        <f>'Cash Flow Model'!A95</f>
        <v>81</v>
      </c>
      <c r="B85" s="113">
        <f>SUM('Cash Flow Model'!O95:P95)</f>
        <v>0</v>
      </c>
      <c r="C85" s="113">
        <f>SUM('Cash Flow Model'!T95:U95)</f>
        <v>1726392.5534175441</v>
      </c>
      <c r="D85" s="113">
        <f>'Cash Flow Model'!Y95</f>
        <v>-184096.14216109834</v>
      </c>
      <c r="E85" s="113">
        <f>'Cash Flow Model'!A95</f>
        <v>81</v>
      </c>
      <c r="F85" s="113">
        <f>'Cash Flow Model'!Q95</f>
        <v>0</v>
      </c>
      <c r="G85" s="113">
        <f>'Cash Flow Model'!V95</f>
        <v>105520.35370942629</v>
      </c>
      <c r="H85" s="113">
        <f>'Cash Flow Model'!Z95</f>
        <v>184096.14216109834</v>
      </c>
      <c r="I85" s="113">
        <f>'Cash Flow Model'!A95</f>
        <v>81</v>
      </c>
      <c r="J85" s="113">
        <f t="shared" si="3"/>
        <v>0</v>
      </c>
      <c r="K85" s="113">
        <f t="shared" si="4"/>
        <v>1831912.9071269704</v>
      </c>
      <c r="L85" s="113">
        <f t="shared" si="5"/>
        <v>0</v>
      </c>
      <c r="M85" s="113">
        <f>'Cash Flow Model'!K95</f>
        <v>57923.299174104875</v>
      </c>
    </row>
    <row r="86" spans="1:13" x14ac:dyDescent="0.3">
      <c r="A86" s="113">
        <f>'Cash Flow Model'!A96</f>
        <v>82</v>
      </c>
      <c r="B86" s="113">
        <f>SUM('Cash Flow Model'!O96:P96)</f>
        <v>0</v>
      </c>
      <c r="C86" s="113">
        <f>SUM('Cash Flow Model'!T96:U96)</f>
        <v>1704117.2385526155</v>
      </c>
      <c r="D86" s="113">
        <f>'Cash Flow Model'!Y96</f>
        <v>-184633.08924240153</v>
      </c>
      <c r="E86" s="113">
        <f>'Cash Flow Model'!A96</f>
        <v>82</v>
      </c>
      <c r="F86" s="113">
        <f>'Cash Flow Model'!Q96</f>
        <v>0</v>
      </c>
      <c r="G86" s="113">
        <f>'Cash Flow Model'!V96</f>
        <v>100485.04209529176</v>
      </c>
      <c r="H86" s="113">
        <f>'Cash Flow Model'!Z96</f>
        <v>184633.08924240153</v>
      </c>
      <c r="I86" s="113">
        <f>'Cash Flow Model'!A96</f>
        <v>82</v>
      </c>
      <c r="J86" s="113">
        <f t="shared" si="3"/>
        <v>0</v>
      </c>
      <c r="K86" s="113">
        <f t="shared" si="4"/>
        <v>1804602.2806479072</v>
      </c>
      <c r="L86" s="113">
        <f t="shared" si="5"/>
        <v>0</v>
      </c>
      <c r="M86" s="113">
        <f>'Cash Flow Model'!K96</f>
        <v>57023.626267538617</v>
      </c>
    </row>
    <row r="87" spans="1:13" x14ac:dyDescent="0.3">
      <c r="A87" s="113">
        <f>'Cash Flow Model'!A97</f>
        <v>83</v>
      </c>
      <c r="B87" s="113">
        <f>SUM('Cash Flow Model'!O97:P97)</f>
        <v>0</v>
      </c>
      <c r="C87" s="113">
        <f>SUM('Cash Flow Model'!T97:U97)</f>
        <v>1682171.0108398814</v>
      </c>
      <c r="D87" s="113">
        <f>'Cash Flow Model'!Y97</f>
        <v>-185171.60241935856</v>
      </c>
      <c r="E87" s="113">
        <f>'Cash Flow Model'!A97</f>
        <v>83</v>
      </c>
      <c r="F87" s="113">
        <f>'Cash Flow Model'!Q97</f>
        <v>0</v>
      </c>
      <c r="G87" s="113">
        <f>'Cash Flow Model'!V97</f>
        <v>95514.700149513301</v>
      </c>
      <c r="H87" s="113">
        <f>'Cash Flow Model'!Z97</f>
        <v>185171.60241935856</v>
      </c>
      <c r="I87" s="113">
        <f>'Cash Flow Model'!A97</f>
        <v>83</v>
      </c>
      <c r="J87" s="113">
        <f t="shared" si="3"/>
        <v>0</v>
      </c>
      <c r="K87" s="113">
        <f t="shared" si="4"/>
        <v>1777685.7109893947</v>
      </c>
      <c r="L87" s="113">
        <f t="shared" si="5"/>
        <v>0</v>
      </c>
      <c r="M87" s="113">
        <f>'Cash Flow Model'!K97</f>
        <v>56137.260513774323</v>
      </c>
    </row>
    <row r="88" spans="1:13" x14ac:dyDescent="0.3">
      <c r="A88" s="113">
        <f>'Cash Flow Model'!A98</f>
        <v>84</v>
      </c>
      <c r="B88" s="113">
        <f>SUM('Cash Flow Model'!O98:P98)</f>
        <v>0</v>
      </c>
      <c r="C88" s="113">
        <f>SUM('Cash Flow Model'!T98:U98)</f>
        <v>1660549.2625541028</v>
      </c>
      <c r="D88" s="113">
        <f>'Cash Flow Model'!Y98</f>
        <v>-185711.68625974833</v>
      </c>
      <c r="E88" s="113">
        <f>'Cash Flow Model'!A98</f>
        <v>84</v>
      </c>
      <c r="F88" s="113">
        <f>'Cash Flow Model'!Q98</f>
        <v>0</v>
      </c>
      <c r="G88" s="113">
        <f>'Cash Flow Model'!V98</f>
        <v>90608.368034563653</v>
      </c>
      <c r="H88" s="113">
        <f>'Cash Flow Model'!Z98</f>
        <v>185711.68625974833</v>
      </c>
      <c r="I88" s="113">
        <f>'Cash Flow Model'!A98</f>
        <v>84</v>
      </c>
      <c r="J88" s="113">
        <f t="shared" si="3"/>
        <v>0</v>
      </c>
      <c r="K88" s="113">
        <f t="shared" si="4"/>
        <v>1751157.6305886665</v>
      </c>
      <c r="L88" s="113">
        <f t="shared" si="5"/>
        <v>0</v>
      </c>
      <c r="M88" s="113">
        <f>'Cash Flow Model'!K98</f>
        <v>55264.010858862363</v>
      </c>
    </row>
    <row r="89" spans="1:13" x14ac:dyDescent="0.3">
      <c r="A89" s="113">
        <f>'Cash Flow Model'!A99</f>
        <v>85</v>
      </c>
      <c r="B89" s="113">
        <f>SUM('Cash Flow Model'!O99:P99)</f>
        <v>0</v>
      </c>
      <c r="C89" s="113">
        <f>SUM('Cash Flow Model'!T99:U99)</f>
        <v>1639247.4500924561</v>
      </c>
      <c r="D89" s="113">
        <f>'Cash Flow Model'!Y99</f>
        <v>-186253.34534467259</v>
      </c>
      <c r="E89" s="113">
        <f>'Cash Flow Model'!A99</f>
        <v>85</v>
      </c>
      <c r="F89" s="113">
        <f>'Cash Flow Model'!Q99</f>
        <v>0</v>
      </c>
      <c r="G89" s="113">
        <f>'Cash Flow Model'!V99</f>
        <v>85765.099352114179</v>
      </c>
      <c r="H89" s="113">
        <f>'Cash Flow Model'!Z99</f>
        <v>186253.34534467259</v>
      </c>
      <c r="I89" s="113">
        <f>'Cash Flow Model'!A99</f>
        <v>85</v>
      </c>
      <c r="J89" s="113">
        <f t="shared" si="3"/>
        <v>0</v>
      </c>
      <c r="K89" s="113">
        <f t="shared" si="4"/>
        <v>1725012.5494445702</v>
      </c>
      <c r="L89" s="113">
        <f t="shared" si="5"/>
        <v>0</v>
      </c>
      <c r="M89" s="113">
        <f>'Cash Flow Model'!K99</f>
        <v>54403.688939357315</v>
      </c>
    </row>
    <row r="90" spans="1:13" x14ac:dyDescent="0.3">
      <c r="A90" s="113">
        <f>'Cash Flow Model'!A100</f>
        <v>86</v>
      </c>
      <c r="B90" s="113">
        <f>SUM('Cash Flow Model'!O100:P100)</f>
        <v>0</v>
      </c>
      <c r="C90" s="113">
        <f>SUM('Cash Flow Model'!T100:U100)</f>
        <v>1618261.0930915333</v>
      </c>
      <c r="D90" s="113">
        <f>'Cash Flow Model'!Y100</f>
        <v>-186796.58426859454</v>
      </c>
      <c r="E90" s="113">
        <f>'Cash Flow Model'!A100</f>
        <v>86</v>
      </c>
      <c r="F90" s="113">
        <f>'Cash Flow Model'!Q100</f>
        <v>0</v>
      </c>
      <c r="G90" s="113">
        <f>'Cash Flow Model'!V100</f>
        <v>80983.960956011186</v>
      </c>
      <c r="H90" s="113">
        <f>'Cash Flow Model'!Z100</f>
        <v>186796.58426859454</v>
      </c>
      <c r="I90" s="113">
        <f>'Cash Flow Model'!A100</f>
        <v>86</v>
      </c>
      <c r="J90" s="113">
        <f t="shared" si="3"/>
        <v>0</v>
      </c>
      <c r="K90" s="113">
        <f t="shared" si="4"/>
        <v>1699245.0540475445</v>
      </c>
      <c r="L90" s="113">
        <f t="shared" si="5"/>
        <v>0</v>
      </c>
      <c r="M90" s="113">
        <f>'Cash Flow Model'!K100</f>
        <v>53556.109044921111</v>
      </c>
    </row>
    <row r="91" spans="1:13" x14ac:dyDescent="0.3">
      <c r="A91" s="113">
        <f>'Cash Flow Model'!A101</f>
        <v>87</v>
      </c>
      <c r="B91" s="113">
        <f>SUM('Cash Flow Model'!O101:P101)</f>
        <v>0</v>
      </c>
      <c r="C91" s="113">
        <f>SUM('Cash Flow Model'!T101:U101)</f>
        <v>1597585.7735564269</v>
      </c>
      <c r="D91" s="113">
        <f>'Cash Flow Model'!Y101</f>
        <v>-187341.40763937795</v>
      </c>
      <c r="E91" s="113">
        <f>'Cash Flow Model'!A101</f>
        <v>87</v>
      </c>
      <c r="F91" s="113">
        <f>'Cash Flow Model'!Q101</f>
        <v>0</v>
      </c>
      <c r="G91" s="113">
        <f>'Cash Flow Model'!V101</f>
        <v>76264.032767827535</v>
      </c>
      <c r="H91" s="113">
        <f>'Cash Flow Model'!Z101</f>
        <v>187341.40763937795</v>
      </c>
      <c r="I91" s="113">
        <f>'Cash Flow Model'!A101</f>
        <v>87</v>
      </c>
      <c r="J91" s="113">
        <f t="shared" si="3"/>
        <v>0</v>
      </c>
      <c r="K91" s="113">
        <f t="shared" si="4"/>
        <v>1673849.8063242545</v>
      </c>
      <c r="L91" s="113">
        <f t="shared" si="5"/>
        <v>0</v>
      </c>
      <c r="M91" s="113">
        <f>'Cash Flow Model'!K101</f>
        <v>52721.088081441063</v>
      </c>
    </row>
    <row r="92" spans="1:13" x14ac:dyDescent="0.3">
      <c r="A92" s="113">
        <f>'Cash Flow Model'!A102</f>
        <v>88</v>
      </c>
      <c r="B92" s="113">
        <f>SUM('Cash Flow Model'!O102:P102)</f>
        <v>0</v>
      </c>
      <c r="C92" s="113">
        <f>SUM('Cash Flow Model'!T102:U102)</f>
        <v>1577217.1350017393</v>
      </c>
      <c r="D92" s="113">
        <f>'Cash Flow Model'!Y102</f>
        <v>-187887.82007832616</v>
      </c>
      <c r="E92" s="113">
        <f>'Cash Flow Model'!A102</f>
        <v>88</v>
      </c>
      <c r="F92" s="113">
        <f>'Cash Flow Model'!Q102</f>
        <v>0</v>
      </c>
      <c r="G92" s="113">
        <f>'Cash Flow Model'!V102</f>
        <v>71604.407594954624</v>
      </c>
      <c r="H92" s="113">
        <f>'Cash Flow Model'!Z102</f>
        <v>187887.82007832616</v>
      </c>
      <c r="I92" s="113">
        <f>'Cash Flow Model'!A102</f>
        <v>88</v>
      </c>
      <c r="J92" s="113">
        <f t="shared" si="3"/>
        <v>0</v>
      </c>
      <c r="K92" s="113">
        <f t="shared" si="4"/>
        <v>1648821.5425966938</v>
      </c>
      <c r="L92" s="113">
        <f t="shared" si="5"/>
        <v>0</v>
      </c>
      <c r="M92" s="113">
        <f>'Cash Flow Model'!K102</f>
        <v>51898.445534656115</v>
      </c>
    </row>
    <row r="93" spans="1:13" x14ac:dyDescent="0.3">
      <c r="A93" s="113">
        <f>'Cash Flow Model'!A103</f>
        <v>89</v>
      </c>
      <c r="B93" s="113">
        <f>SUM('Cash Flow Model'!O103:P103)</f>
        <v>0</v>
      </c>
      <c r="C93" s="113">
        <f>SUM('Cash Flow Model'!T103:U103)</f>
        <v>1557150.881604346</v>
      </c>
      <c r="D93" s="113">
        <f>'Cash Flow Model'!Y103</f>
        <v>-188435.82622022126</v>
      </c>
      <c r="E93" s="113">
        <f>'Cash Flow Model'!A103</f>
        <v>89</v>
      </c>
      <c r="F93" s="113">
        <f>'Cash Flow Model'!Q103</f>
        <v>0</v>
      </c>
      <c r="G93" s="113">
        <f>'Cash Flow Model'!V103</f>
        <v>67004.190951199562</v>
      </c>
      <c r="H93" s="113">
        <f>'Cash Flow Model'!Z103</f>
        <v>188435.82622022126</v>
      </c>
      <c r="I93" s="113">
        <f>'Cash Flow Model'!A103</f>
        <v>89</v>
      </c>
      <c r="J93" s="113">
        <f t="shared" si="3"/>
        <v>0</v>
      </c>
      <c r="K93" s="113">
        <f t="shared" si="4"/>
        <v>1624155.0725555455</v>
      </c>
      <c r="L93" s="113">
        <f t="shared" si="5"/>
        <v>0</v>
      </c>
      <c r="M93" s="113">
        <f>'Cash Flow Model'!K103</f>
        <v>51088.003434284125</v>
      </c>
    </row>
    <row r="94" spans="1:13" x14ac:dyDescent="0.3">
      <c r="A94" s="113">
        <f>'Cash Flow Model'!A104</f>
        <v>90</v>
      </c>
      <c r="B94" s="113">
        <f>SUM('Cash Flow Model'!O104:P104)</f>
        <v>0</v>
      </c>
      <c r="C94" s="113">
        <f>SUM('Cash Flow Model'!T104:U104)</f>
        <v>1537382.7773677576</v>
      </c>
      <c r="D94" s="113">
        <f>'Cash Flow Model'!Y104</f>
        <v>-188985.43071336357</v>
      </c>
      <c r="E94" s="113">
        <f>'Cash Flow Model'!A104</f>
        <v>90</v>
      </c>
      <c r="F94" s="113">
        <f>'Cash Flow Model'!Q104</f>
        <v>0</v>
      </c>
      <c r="G94" s="113">
        <f>'Cash Flow Model'!V104</f>
        <v>62462.500879853549</v>
      </c>
      <c r="H94" s="113">
        <f>'Cash Flow Model'!Z104</f>
        <v>188985.43071336357</v>
      </c>
      <c r="I94" s="113">
        <f>'Cash Flow Model'!A104</f>
        <v>90</v>
      </c>
      <c r="J94" s="113">
        <f t="shared" si="3"/>
        <v>0</v>
      </c>
      <c r="K94" s="113">
        <f t="shared" si="4"/>
        <v>1599845.2782476111</v>
      </c>
      <c r="L94" s="113">
        <f t="shared" si="5"/>
        <v>0</v>
      </c>
      <c r="M94" s="113">
        <f>'Cash Flow Model'!K104</f>
        <v>50289.586318643385</v>
      </c>
    </row>
    <row r="95" spans="1:13" x14ac:dyDescent="0.3">
      <c r="A95" s="113">
        <f>'Cash Flow Model'!A105</f>
        <v>91</v>
      </c>
      <c r="B95" s="113">
        <f>SUM('Cash Flow Model'!O105:P105)</f>
        <v>0</v>
      </c>
      <c r="C95" s="113">
        <f>SUM('Cash Flow Model'!T105:U105)</f>
        <v>1517908.645297925</v>
      </c>
      <c r="D95" s="113">
        <f>'Cash Flow Model'!Y105</f>
        <v>-189536.6382196109</v>
      </c>
      <c r="E95" s="113">
        <f>'Cash Flow Model'!A105</f>
        <v>91</v>
      </c>
      <c r="F95" s="113">
        <f>'Cash Flow Model'!Q105</f>
        <v>0</v>
      </c>
      <c r="G95" s="113">
        <f>'Cash Flow Model'!V105</f>
        <v>57978.467779197592</v>
      </c>
      <c r="H95" s="113">
        <f>'Cash Flow Model'!Z105</f>
        <v>189536.6382196109</v>
      </c>
      <c r="I95" s="113">
        <f>'Cash Flow Model'!A105</f>
        <v>91</v>
      </c>
      <c r="J95" s="113">
        <f t="shared" si="3"/>
        <v>0</v>
      </c>
      <c r="K95" s="113">
        <f t="shared" si="4"/>
        <v>1575887.1130771225</v>
      </c>
      <c r="L95" s="113">
        <f t="shared" si="5"/>
        <v>0</v>
      </c>
      <c r="M95" s="113">
        <f>'Cash Flow Model'!K105</f>
        <v>49503.021199761657</v>
      </c>
    </row>
    <row r="96" spans="1:13" x14ac:dyDescent="0.3">
      <c r="A96" s="113">
        <f>'Cash Flow Model'!A106</f>
        <v>92</v>
      </c>
      <c r="B96" s="113">
        <f>SUM('Cash Flow Model'!O106:P106)</f>
        <v>0</v>
      </c>
      <c r="C96" s="113">
        <f>SUM('Cash Flow Model'!T106:U106)</f>
        <v>1498724.3665903229</v>
      </c>
      <c r="D96" s="113">
        <f>'Cash Flow Model'!Y106</f>
        <v>-190089.45341441807</v>
      </c>
      <c r="E96" s="113">
        <f>'Cash Flow Model'!A106</f>
        <v>92</v>
      </c>
      <c r="F96" s="113">
        <f>'Cash Flow Model'!Q106</f>
        <v>0</v>
      </c>
      <c r="G96" s="113">
        <f>'Cash Flow Model'!V106</f>
        <v>53551.234230411974</v>
      </c>
      <c r="H96" s="113">
        <f>'Cash Flow Model'!Z106</f>
        <v>190089.45341441807</v>
      </c>
      <c r="I96" s="113">
        <f>'Cash Flow Model'!A106</f>
        <v>92</v>
      </c>
      <c r="J96" s="113">
        <f t="shared" si="3"/>
        <v>0</v>
      </c>
      <c r="K96" s="113">
        <f t="shared" si="4"/>
        <v>1552275.6008207349</v>
      </c>
      <c r="L96" s="113">
        <f t="shared" si="5"/>
        <v>0</v>
      </c>
      <c r="M96" s="113">
        <f>'Cash Flow Model'!K106</f>
        <v>48728.137528965977</v>
      </c>
    </row>
    <row r="97" spans="1:13" x14ac:dyDescent="0.3">
      <c r="A97" s="113">
        <f>'Cash Flow Model'!A107</f>
        <v>93</v>
      </c>
      <c r="B97" s="113">
        <f>SUM('Cash Flow Model'!O107:P107)</f>
        <v>0</v>
      </c>
      <c r="C97" s="113">
        <f>SUM('Cash Flow Model'!T107:U107)</f>
        <v>1479825.8798281681</v>
      </c>
      <c r="D97" s="113">
        <f>'Cash Flow Model'!Y107</f>
        <v>-190643.88098687679</v>
      </c>
      <c r="E97" s="113">
        <f>'Cash Flow Model'!A107</f>
        <v>93</v>
      </c>
      <c r="F97" s="113">
        <f>'Cash Flow Model'!Q107</f>
        <v>0</v>
      </c>
      <c r="G97" s="113">
        <f>'Cash Flow Model'!V107</f>
        <v>49179.954827856876</v>
      </c>
      <c r="H97" s="113">
        <f>'Cash Flow Model'!Z107</f>
        <v>190643.88098687679</v>
      </c>
      <c r="I97" s="113">
        <f>'Cash Flow Model'!A107</f>
        <v>93</v>
      </c>
      <c r="J97" s="113">
        <f t="shared" si="3"/>
        <v>0</v>
      </c>
      <c r="K97" s="113">
        <f t="shared" si="4"/>
        <v>1529005.8346560251</v>
      </c>
      <c r="L97" s="113">
        <f t="shared" si="5"/>
        <v>0</v>
      </c>
      <c r="M97" s="113">
        <f>'Cash Flow Model'!K107</f>
        <v>47964.7671629467</v>
      </c>
    </row>
    <row r="98" spans="1:13" x14ac:dyDescent="0.3">
      <c r="A98" s="113">
        <f>'Cash Flow Model'!A108</f>
        <v>94</v>
      </c>
      <c r="B98" s="113">
        <f>SUM('Cash Flow Model'!O108:P108)</f>
        <v>0</v>
      </c>
      <c r="C98" s="113">
        <f>SUM('Cash Flow Model'!T108:U108)</f>
        <v>1461209.1801916151</v>
      </c>
      <c r="D98" s="113">
        <f>'Cash Flow Model'!Y108</f>
        <v>-191199.92563975521</v>
      </c>
      <c r="E98" s="113">
        <f>'Cash Flow Model'!A108</f>
        <v>94</v>
      </c>
      <c r="F98" s="113">
        <f>'Cash Flow Model'!Q108</f>
        <v>0</v>
      </c>
      <c r="G98" s="113">
        <f>'Cash Flow Model'!V108</f>
        <v>44863.796011691382</v>
      </c>
      <c r="H98" s="113">
        <f>'Cash Flow Model'!Z108</f>
        <v>191199.92563975521</v>
      </c>
      <c r="I98" s="113">
        <f>'Cash Flow Model'!A108</f>
        <v>94</v>
      </c>
      <c r="J98" s="113">
        <f t="shared" si="3"/>
        <v>0</v>
      </c>
      <c r="K98" s="113">
        <f t="shared" si="4"/>
        <v>1506072.9762033066</v>
      </c>
      <c r="L98" s="113">
        <f t="shared" si="5"/>
        <v>0</v>
      </c>
      <c r="M98" s="113">
        <f>'Cash Flow Model'!K108</f>
        <v>47212.744330289286</v>
      </c>
    </row>
    <row r="99" spans="1:13" x14ac:dyDescent="0.3">
      <c r="A99" s="113">
        <f>'Cash Flow Model'!A109</f>
        <v>95</v>
      </c>
      <c r="B99" s="113">
        <f>SUM('Cash Flow Model'!O109:P109)</f>
        <v>0</v>
      </c>
      <c r="C99" s="113">
        <f>SUM('Cash Flow Model'!T109:U109)</f>
        <v>1442870.3186777805</v>
      </c>
      <c r="D99" s="113">
        <f>'Cash Flow Model'!Y109</f>
        <v>-191757.59208953779</v>
      </c>
      <c r="E99" s="113">
        <f>'Cash Flow Model'!A109</f>
        <v>95</v>
      </c>
      <c r="F99" s="113">
        <f>'Cash Flow Model'!Q109</f>
        <v>0</v>
      </c>
      <c r="G99" s="113">
        <f>'Cash Flow Model'!V109</f>
        <v>40601.935902799167</v>
      </c>
      <c r="H99" s="113">
        <f>'Cash Flow Model'!Z109</f>
        <v>191757.59208953779</v>
      </c>
      <c r="I99" s="113">
        <f>'Cash Flow Model'!A109</f>
        <v>95</v>
      </c>
      <c r="J99" s="113">
        <f t="shared" si="3"/>
        <v>0</v>
      </c>
      <c r="K99" s="113">
        <f t="shared" si="4"/>
        <v>1483472.2545805797</v>
      </c>
      <c r="L99" s="113">
        <f t="shared" si="5"/>
        <v>0</v>
      </c>
      <c r="M99" s="113">
        <f>'Cash Flow Model'!K109</f>
        <v>46471.905598467361</v>
      </c>
    </row>
    <row r="100" spans="1:13" x14ac:dyDescent="0.3">
      <c r="A100" s="113">
        <f>'Cash Flow Model'!A110</f>
        <v>96</v>
      </c>
      <c r="B100" s="113">
        <f>SUM('Cash Flow Model'!O110:P110)</f>
        <v>0</v>
      </c>
      <c r="C100" s="113">
        <f>SUM('Cash Flow Model'!T110:U110)</f>
        <v>1424805.4013314492</v>
      </c>
      <c r="D100" s="113">
        <f>'Cash Flow Model'!Y110</f>
        <v>-192316.88506646562</v>
      </c>
      <c r="E100" s="113">
        <f>'Cash Flow Model'!A110</f>
        <v>96</v>
      </c>
      <c r="F100" s="113">
        <f>'Cash Flow Model'!Q110</f>
        <v>0</v>
      </c>
      <c r="G100" s="113">
        <f>'Cash Flow Model'!V110</f>
        <v>36393.564139988979</v>
      </c>
      <c r="H100" s="113">
        <f>'Cash Flow Model'!Z110</f>
        <v>192316.88506646562</v>
      </c>
      <c r="I100" s="113">
        <f>'Cash Flow Model'!A110</f>
        <v>96</v>
      </c>
      <c r="J100" s="113">
        <f t="shared" si="3"/>
        <v>0</v>
      </c>
      <c r="K100" s="113">
        <f t="shared" si="4"/>
        <v>1461198.9654714381</v>
      </c>
      <c r="L100" s="113">
        <f t="shared" si="5"/>
        <v>0</v>
      </c>
      <c r="M100" s="113">
        <f>'Cash Flow Model'!K110</f>
        <v>45742.089841290879</v>
      </c>
    </row>
    <row r="101" spans="1:13" x14ac:dyDescent="0.3">
      <c r="A101" s="113">
        <f>'Cash Flow Model'!A111</f>
        <v>97</v>
      </c>
      <c r="B101" s="113">
        <f>SUM('Cash Flow Model'!O111:P111)</f>
        <v>0</v>
      </c>
      <c r="C101" s="113">
        <f>SUM('Cash Flow Model'!T111:U111)</f>
        <v>1407010.5884863154</v>
      </c>
      <c r="D101" s="113">
        <f>'Cash Flow Model'!Y111</f>
        <v>-192877.80931457618</v>
      </c>
      <c r="E101" s="113">
        <f>'Cash Flow Model'!A111</f>
        <v>97</v>
      </c>
      <c r="F101" s="113">
        <f>'Cash Flow Model'!Q111</f>
        <v>0</v>
      </c>
      <c r="G101" s="113">
        <f>'Cash Flow Model'!V111</f>
        <v>32237.881719438916</v>
      </c>
      <c r="H101" s="113">
        <f>'Cash Flow Model'!Z111</f>
        <v>192877.80931457618</v>
      </c>
      <c r="I101" s="113">
        <f>'Cash Flow Model'!A111</f>
        <v>97</v>
      </c>
      <c r="J101" s="113">
        <f t="shared" si="3"/>
        <v>0</v>
      </c>
      <c r="K101" s="113">
        <f t="shared" si="4"/>
        <v>1439248.4702057543</v>
      </c>
      <c r="L101" s="113">
        <f t="shared" si="5"/>
        <v>0</v>
      </c>
      <c r="M101" s="113">
        <f>'Cash Flow Model'!K111</f>
        <v>45023.138206802971</v>
      </c>
    </row>
    <row r="102" spans="1:13" x14ac:dyDescent="0.3">
      <c r="A102" s="113">
        <f>'Cash Flow Model'!A112</f>
        <v>98</v>
      </c>
      <c r="B102" s="113">
        <f>SUM('Cash Flow Model'!O112:P112)</f>
        <v>0</v>
      </c>
      <c r="C102" s="113">
        <f>SUM('Cash Flow Model'!T112:U112)</f>
        <v>1389482.0940166174</v>
      </c>
      <c r="D102" s="113">
        <f>'Cash Flow Model'!Y112</f>
        <v>-193440.36959174369</v>
      </c>
      <c r="E102" s="113">
        <f>'Cash Flow Model'!A112</f>
        <v>98</v>
      </c>
      <c r="F102" s="113">
        <f>'Cash Flow Model'!Q112</f>
        <v>0</v>
      </c>
      <c r="G102" s="113">
        <f>'Cash Flow Model'!V112</f>
        <v>28134.100836353828</v>
      </c>
      <c r="H102" s="113">
        <f>'Cash Flow Model'!Z112</f>
        <v>193440.36959174369</v>
      </c>
      <c r="I102" s="113">
        <f>'Cash Flow Model'!A112</f>
        <v>98</v>
      </c>
      <c r="J102" s="113">
        <f t="shared" si="3"/>
        <v>0</v>
      </c>
      <c r="K102" s="113">
        <f t="shared" si="4"/>
        <v>1417616.1948529712</v>
      </c>
      <c r="L102" s="113">
        <f t="shared" si="5"/>
        <v>0</v>
      </c>
      <c r="M102" s="113">
        <f>'Cash Flow Model'!K112</f>
        <v>44314.89408561946</v>
      </c>
    </row>
    <row r="103" spans="1:13" x14ac:dyDescent="0.3">
      <c r="A103" s="113">
        <f>'Cash Flow Model'!A113</f>
        <v>99</v>
      </c>
      <c r="B103" s="113">
        <f>SUM('Cash Flow Model'!O113:P113)</f>
        <v>0</v>
      </c>
      <c r="C103" s="113">
        <f>SUM('Cash Flow Model'!T113:U113)</f>
        <v>1372216.1845990214</v>
      </c>
      <c r="D103" s="113">
        <f>'Cash Flow Model'!Y113</f>
        <v>-194004.5706697196</v>
      </c>
      <c r="E103" s="113">
        <f>'Cash Flow Model'!A113</f>
        <v>99</v>
      </c>
      <c r="F103" s="113">
        <f>'Cash Flow Model'!Q113</f>
        <v>0</v>
      </c>
      <c r="G103" s="113">
        <f>'Cash Flow Model'!V113</f>
        <v>24081.44472880536</v>
      </c>
      <c r="H103" s="113">
        <f>'Cash Flow Model'!Z113</f>
        <v>194004.5706697196</v>
      </c>
      <c r="I103" s="113">
        <f>'Cash Flow Model'!A113</f>
        <v>99</v>
      </c>
      <c r="J103" s="113">
        <f t="shared" si="3"/>
        <v>0</v>
      </c>
      <c r="K103" s="113">
        <f t="shared" si="4"/>
        <v>1396297.6293278269</v>
      </c>
      <c r="L103" s="113">
        <f t="shared" si="5"/>
        <v>0</v>
      </c>
      <c r="M103" s="113">
        <f>'Cash Flow Model'!K113</f>
        <v>43617.203079704952</v>
      </c>
    </row>
    <row r="104" spans="1:13" x14ac:dyDescent="0.3">
      <c r="A104" s="113">
        <f>'Cash Flow Model'!A114</f>
        <v>100</v>
      </c>
      <c r="B104" s="113">
        <f>SUM('Cash Flow Model'!O114:P114)</f>
        <v>0</v>
      </c>
      <c r="C104" s="113">
        <f>SUM('Cash Flow Model'!T114:U114)</f>
        <v>1355209.1789846183</v>
      </c>
      <c r="D104" s="113">
        <f>'Cash Flow Model'!Y114</f>
        <v>-194570.41733417296</v>
      </c>
      <c r="E104" s="113">
        <f>'Cash Flow Model'!A114</f>
        <v>100</v>
      </c>
      <c r="F104" s="113">
        <f>'Cash Flow Model'!Q114</f>
        <v>0</v>
      </c>
      <c r="G104" s="113">
        <f>'Cash Flow Model'!V114</f>
        <v>20079.147523724878</v>
      </c>
      <c r="H104" s="113">
        <f>'Cash Flow Model'!Z114</f>
        <v>194570.41733417296</v>
      </c>
      <c r="I104" s="113">
        <f>'Cash Flow Model'!A114</f>
        <v>100</v>
      </c>
      <c r="J104" s="113">
        <f t="shared" si="3"/>
        <v>0</v>
      </c>
      <c r="K104" s="113">
        <f t="shared" si="4"/>
        <v>1375288.3265083432</v>
      </c>
      <c r="L104" s="113">
        <f t="shared" si="5"/>
        <v>0</v>
      </c>
      <c r="M104" s="113">
        <f>'Cash Flow Model'!K114</f>
        <v>42929.912971579528</v>
      </c>
    </row>
    <row r="105" spans="1:13" x14ac:dyDescent="0.3">
      <c r="A105" s="113">
        <f>'Cash Flow Model'!A115</f>
        <v>101</v>
      </c>
      <c r="B105" s="113">
        <f>SUM('Cash Flow Model'!O115:P115)</f>
        <v>0</v>
      </c>
      <c r="C105" s="113">
        <f>SUM('Cash Flow Model'!T115:U115)</f>
        <v>1338457.4472808908</v>
      </c>
      <c r="D105" s="113">
        <f>'Cash Flow Model'!Y115</f>
        <v>-195137.91438473098</v>
      </c>
      <c r="E105" s="113">
        <f>'Cash Flow Model'!A115</f>
        <v>101</v>
      </c>
      <c r="F105" s="113">
        <f>'Cash Flow Model'!Q115</f>
        <v>0</v>
      </c>
      <c r="G105" s="113">
        <f>'Cash Flow Model'!V115</f>
        <v>16126.454085019743</v>
      </c>
      <c r="H105" s="113">
        <f>'Cash Flow Model'!Z115</f>
        <v>195137.91438473098</v>
      </c>
      <c r="I105" s="113">
        <f>'Cash Flow Model'!A115</f>
        <v>101</v>
      </c>
      <c r="J105" s="113">
        <f t="shared" si="3"/>
        <v>0</v>
      </c>
      <c r="K105" s="113">
        <f t="shared" si="4"/>
        <v>1354583.9013659104</v>
      </c>
      <c r="L105" s="113">
        <f t="shared" si="5"/>
        <v>0</v>
      </c>
      <c r="M105" s="113">
        <f>'Cash Flow Model'!K115</f>
        <v>42252.873693950103</v>
      </c>
    </row>
    <row r="106" spans="1:13" x14ac:dyDescent="0.3">
      <c r="A106" s="113">
        <f>'Cash Flow Model'!A116</f>
        <v>102</v>
      </c>
      <c r="B106" s="113">
        <f>SUM('Cash Flow Model'!O116:P116)</f>
        <v>0</v>
      </c>
      <c r="C106" s="113">
        <f>SUM('Cash Flow Model'!T116:U116)</f>
        <v>1321957.4102435207</v>
      </c>
      <c r="D106" s="113">
        <f>'Cash Flow Model'!Y116</f>
        <v>-195707.06663501976</v>
      </c>
      <c r="E106" s="113">
        <f>'Cash Flow Model'!A116</f>
        <v>102</v>
      </c>
      <c r="F106" s="113">
        <f>'Cash Flow Model'!Q116</f>
        <v>0</v>
      </c>
      <c r="G106" s="113">
        <f>'Cash Flow Model'!V116</f>
        <v>12222.619863783808</v>
      </c>
      <c r="H106" s="113">
        <f>'Cash Flow Model'!Z116</f>
        <v>195707.06663501976</v>
      </c>
      <c r="I106" s="113">
        <f>'Cash Flow Model'!A116</f>
        <v>102</v>
      </c>
      <c r="J106" s="113">
        <f t="shared" si="3"/>
        <v>0</v>
      </c>
      <c r="K106" s="113">
        <f t="shared" si="4"/>
        <v>1334180.0301073045</v>
      </c>
      <c r="L106" s="113">
        <f t="shared" si="5"/>
        <v>0</v>
      </c>
      <c r="M106" s="113">
        <f>'Cash Flow Model'!K116</f>
        <v>41585.937299760677</v>
      </c>
    </row>
    <row r="107" spans="1:13" x14ac:dyDescent="0.3">
      <c r="A107" s="113">
        <f>'Cash Flow Model'!A117</f>
        <v>103</v>
      </c>
      <c r="B107" s="113">
        <f>SUM('Cash Flow Model'!O117:P117)</f>
        <v>0</v>
      </c>
      <c r="C107" s="113">
        <f>SUM('Cash Flow Model'!T117:U117)</f>
        <v>1305705.5385778972</v>
      </c>
      <c r="D107" s="113">
        <f>'Cash Flow Model'!Y117</f>
        <v>-196277.87891270523</v>
      </c>
      <c r="E107" s="113">
        <f>'Cash Flow Model'!A117</f>
        <v>103</v>
      </c>
      <c r="F107" s="113">
        <f>'Cash Flow Model'!Q117</f>
        <v>0</v>
      </c>
      <c r="G107" s="113">
        <f>'Cash Flow Model'!V117</f>
        <v>8366.9107505735392</v>
      </c>
      <c r="H107" s="113">
        <f>'Cash Flow Model'!Z117</f>
        <v>196277.87891270523</v>
      </c>
      <c r="I107" s="113">
        <f>'Cash Flow Model'!A117</f>
        <v>103</v>
      </c>
      <c r="J107" s="113">
        <f t="shared" si="3"/>
        <v>0</v>
      </c>
      <c r="K107" s="113">
        <f t="shared" si="4"/>
        <v>1314072.4493284707</v>
      </c>
      <c r="L107" s="113">
        <f t="shared" si="5"/>
        <v>0</v>
      </c>
      <c r="M107" s="113">
        <f>'Cash Flow Model'!K117</f>
        <v>40928.957932655721</v>
      </c>
    </row>
    <row r="108" spans="1:13" x14ac:dyDescent="0.3">
      <c r="A108" s="113">
        <f>'Cash Flow Model'!A118</f>
        <v>104</v>
      </c>
      <c r="B108" s="113">
        <f>SUM('Cash Flow Model'!O118:P118)</f>
        <v>0</v>
      </c>
      <c r="C108" s="113">
        <f>SUM('Cash Flow Model'!T118:U118)</f>
        <v>1289698.3522501951</v>
      </c>
      <c r="D108" s="113">
        <f>'Cash Flow Model'!Y118</f>
        <v>-196850.35605953392</v>
      </c>
      <c r="E108" s="113">
        <f>'Cash Flow Model'!A118</f>
        <v>104</v>
      </c>
      <c r="F108" s="113">
        <f>'Cash Flow Model'!Q118</f>
        <v>0</v>
      </c>
      <c r="G108" s="113">
        <f>'Cash Flow Model'!V118</f>
        <v>4558.602929721339</v>
      </c>
      <c r="H108" s="113">
        <f>'Cash Flow Model'!Z118</f>
        <v>196850.35605953392</v>
      </c>
      <c r="I108" s="113">
        <f>'Cash Flow Model'!A118</f>
        <v>104</v>
      </c>
      <c r="J108" s="113">
        <f t="shared" si="3"/>
        <v>0</v>
      </c>
      <c r="K108" s="113">
        <f t="shared" si="4"/>
        <v>1294256.9551799165</v>
      </c>
      <c r="L108" s="113">
        <f t="shared" si="5"/>
        <v>0</v>
      </c>
      <c r="M108" s="113">
        <f>'Cash Flow Model'!K118</f>
        <v>40281.79179785103</v>
      </c>
    </row>
    <row r="109" spans="1:13" x14ac:dyDescent="0.3">
      <c r="A109" s="113">
        <f>'Cash Flow Model'!A119</f>
        <v>105</v>
      </c>
      <c r="B109" s="113">
        <f>SUM('Cash Flow Model'!O119:P119)</f>
        <v>0</v>
      </c>
      <c r="C109" s="113">
        <f>SUM('Cash Flow Model'!T119:U119)</f>
        <v>273251.223654264</v>
      </c>
      <c r="D109" s="113">
        <f>'Cash Flow Model'!Y119</f>
        <v>803256.69322225929</v>
      </c>
      <c r="E109" s="113">
        <f>'Cash Flow Model'!A119</f>
        <v>105</v>
      </c>
      <c r="F109" s="113">
        <f>'Cash Flow Model'!Q119</f>
        <v>0</v>
      </c>
      <c r="G109" s="113">
        <f>'Cash Flow Model'!V119</f>
        <v>796.98273565827003</v>
      </c>
      <c r="H109" s="113">
        <f>'Cash Flow Model'!Z119</f>
        <v>197424.50293137427</v>
      </c>
      <c r="I109" s="113">
        <f>'Cash Flow Model'!A119</f>
        <v>105</v>
      </c>
      <c r="J109" s="113">
        <f t="shared" si="3"/>
        <v>0</v>
      </c>
      <c r="K109" s="113">
        <f t="shared" si="4"/>
        <v>274048.2063899223</v>
      </c>
      <c r="L109" s="113">
        <f t="shared" si="5"/>
        <v>1000681.1961536335</v>
      </c>
      <c r="M109" s="113">
        <f>'Cash Flow Model'!K119</f>
        <v>39644.297133406471</v>
      </c>
    </row>
    <row r="110" spans="1:13" x14ac:dyDescent="0.3">
      <c r="A110" s="113">
        <f>'Cash Flow Model'!A120</f>
        <v>106</v>
      </c>
      <c r="B110" s="113">
        <f>SUM('Cash Flow Model'!O120:P120)</f>
        <v>0</v>
      </c>
      <c r="C110" s="113">
        <f>SUM('Cash Flow Model'!T120:U120)</f>
        <v>0</v>
      </c>
      <c r="D110" s="113">
        <f>'Cash Flow Model'!Y120</f>
        <v>1060404.033311367</v>
      </c>
      <c r="E110" s="113">
        <f>'Cash Flow Model'!A120</f>
        <v>106</v>
      </c>
      <c r="F110" s="113">
        <f>'Cash Flow Model'!Q120</f>
        <v>0</v>
      </c>
      <c r="G110" s="113">
        <f>'Cash Flow Model'!V120</f>
        <v>0</v>
      </c>
      <c r="H110" s="113">
        <f>'Cash Flow Model'!Z120</f>
        <v>195081.670909476</v>
      </c>
      <c r="I110" s="113">
        <f>'Cash Flow Model'!A120</f>
        <v>106</v>
      </c>
      <c r="J110" s="113">
        <f t="shared" si="3"/>
        <v>0</v>
      </c>
      <c r="K110" s="113">
        <f t="shared" si="4"/>
        <v>0</v>
      </c>
      <c r="L110" s="113">
        <f t="shared" si="5"/>
        <v>1255485.704220843</v>
      </c>
      <c r="M110" s="113">
        <f>'Cash Flow Model'!K120</f>
        <v>39016.334181895167</v>
      </c>
    </row>
    <row r="111" spans="1:13" x14ac:dyDescent="0.3">
      <c r="A111" s="113">
        <f>'Cash Flow Model'!A121</f>
        <v>107</v>
      </c>
      <c r="B111" s="113">
        <f>SUM('Cash Flow Model'!O121:P121)</f>
        <v>0</v>
      </c>
      <c r="C111" s="113">
        <f>SUM('Cash Flow Model'!T121:U121)</f>
        <v>0</v>
      </c>
      <c r="D111" s="113">
        <f>'Cash Flow Model'!Y121</f>
        <v>1044533.0043197316</v>
      </c>
      <c r="E111" s="113">
        <f>'Cash Flow Model'!A121</f>
        <v>107</v>
      </c>
      <c r="F111" s="113">
        <f>'Cash Flow Model'!Q121</f>
        <v>0</v>
      </c>
      <c r="G111" s="113">
        <f>'Cash Flow Model'!V121</f>
        <v>0</v>
      </c>
      <c r="H111" s="113">
        <f>'Cash Flow Model'!Z121</f>
        <v>191988.82581231787</v>
      </c>
      <c r="I111" s="113">
        <f>'Cash Flow Model'!A121</f>
        <v>107</v>
      </c>
      <c r="J111" s="113">
        <f t="shared" si="3"/>
        <v>0</v>
      </c>
      <c r="K111" s="113">
        <f t="shared" si="4"/>
        <v>0</v>
      </c>
      <c r="L111" s="113">
        <f t="shared" si="5"/>
        <v>1236521.8301320495</v>
      </c>
      <c r="M111" s="113">
        <f>'Cash Flow Model'!K121</f>
        <v>38397.765162463533</v>
      </c>
    </row>
    <row r="112" spans="1:13" x14ac:dyDescent="0.3">
      <c r="A112" s="113">
        <f>'Cash Flow Model'!A122</f>
        <v>108</v>
      </c>
      <c r="B112" s="113">
        <f>SUM('Cash Flow Model'!O122:P122)</f>
        <v>0</v>
      </c>
      <c r="C112" s="113">
        <f>SUM('Cash Flow Model'!T122:U122)</f>
        <v>0</v>
      </c>
      <c r="D112" s="113">
        <f>'Cash Flow Model'!Y122</f>
        <v>1028891.5353101394</v>
      </c>
      <c r="E112" s="113">
        <f>'Cash Flow Model'!A122</f>
        <v>108</v>
      </c>
      <c r="F112" s="113">
        <f>'Cash Flow Model'!Q122</f>
        <v>0</v>
      </c>
      <c r="G112" s="113">
        <f>'Cash Flow Model'!V122</f>
        <v>0</v>
      </c>
      <c r="H112" s="113">
        <f>'Cash Flow Model'!Z122</f>
        <v>188942.2712163853</v>
      </c>
      <c r="I112" s="113">
        <f>'Cash Flow Model'!A122</f>
        <v>108</v>
      </c>
      <c r="J112" s="113">
        <f t="shared" si="3"/>
        <v>0</v>
      </c>
      <c r="K112" s="113">
        <f t="shared" si="4"/>
        <v>0</v>
      </c>
      <c r="L112" s="113">
        <f t="shared" si="5"/>
        <v>1217833.8065265247</v>
      </c>
      <c r="M112" s="113">
        <f>'Cash Flow Model'!K122</f>
        <v>37788.454243277018</v>
      </c>
    </row>
    <row r="113" spans="1:13" x14ac:dyDescent="0.3">
      <c r="A113" s="113">
        <f>'Cash Flow Model'!A123</f>
        <v>109</v>
      </c>
      <c r="B113" s="113">
        <f>SUM('Cash Flow Model'!O123:P123)</f>
        <v>0</v>
      </c>
      <c r="C113" s="113">
        <f>SUM('Cash Flow Model'!T123:U123)</f>
        <v>0</v>
      </c>
      <c r="D113" s="113">
        <f>'Cash Flow Model'!Y123</f>
        <v>1013476.3776320665</v>
      </c>
      <c r="E113" s="113">
        <f>'Cash Flow Model'!A123</f>
        <v>109</v>
      </c>
      <c r="F113" s="113">
        <f>'Cash Flow Model'!Q123</f>
        <v>0</v>
      </c>
      <c r="G113" s="113">
        <f>'Cash Flow Model'!V123</f>
        <v>0</v>
      </c>
      <c r="H113" s="113">
        <f>'Cash Flow Model'!Z123</f>
        <v>185941.33757173072</v>
      </c>
      <c r="I113" s="113">
        <f>'Cash Flow Model'!A123</f>
        <v>109</v>
      </c>
      <c r="J113" s="113">
        <f t="shared" si="3"/>
        <v>0</v>
      </c>
      <c r="K113" s="113">
        <f t="shared" si="4"/>
        <v>0</v>
      </c>
      <c r="L113" s="113">
        <f t="shared" si="5"/>
        <v>1199417.7152037972</v>
      </c>
      <c r="M113" s="113">
        <f>'Cash Flow Model'!K123</f>
        <v>37188.267514346109</v>
      </c>
    </row>
    <row r="114" spans="1:13" x14ac:dyDescent="0.3">
      <c r="A114" s="113">
        <f>'Cash Flow Model'!A124</f>
        <v>110</v>
      </c>
      <c r="B114" s="113">
        <f>SUM('Cash Flow Model'!O124:P124)</f>
        <v>0</v>
      </c>
      <c r="C114" s="113">
        <f>SUM('Cash Flow Model'!T124:U124)</f>
        <v>0</v>
      </c>
      <c r="D114" s="113">
        <f>'Cash Flow Model'!Y124</f>
        <v>998284.3279417255</v>
      </c>
      <c r="E114" s="113">
        <f>'Cash Flow Model'!A124</f>
        <v>110</v>
      </c>
      <c r="F114" s="113">
        <f>'Cash Flow Model'!Q124</f>
        <v>0</v>
      </c>
      <c r="G114" s="113">
        <f>'Cash Flow Model'!V124</f>
        <v>0</v>
      </c>
      <c r="H114" s="113">
        <f>'Cash Flow Model'!Z124</f>
        <v>182985.36480363717</v>
      </c>
      <c r="I114" s="113">
        <f>'Cash Flow Model'!A124</f>
        <v>110</v>
      </c>
      <c r="J114" s="113">
        <f t="shared" si="3"/>
        <v>0</v>
      </c>
      <c r="K114" s="113">
        <f t="shared" si="4"/>
        <v>0</v>
      </c>
      <c r="L114" s="113">
        <f t="shared" si="5"/>
        <v>1181269.6927453626</v>
      </c>
      <c r="M114" s="113">
        <f>'Cash Flow Model'!K124</f>
        <v>36597.072960727404</v>
      </c>
    </row>
    <row r="115" spans="1:13" x14ac:dyDescent="0.3">
      <c r="A115" s="113">
        <f>'Cash Flow Model'!A125</f>
        <v>111</v>
      </c>
      <c r="B115" s="113">
        <f>SUM('Cash Flow Model'!O125:P125)</f>
        <v>0</v>
      </c>
      <c r="C115" s="113">
        <f>SUM('Cash Flow Model'!T125:U125)</f>
        <v>0</v>
      </c>
      <c r="D115" s="113">
        <f>'Cash Flow Model'!Y125</f>
        <v>983312.22757654323</v>
      </c>
      <c r="E115" s="113">
        <f>'Cash Flow Model'!A125</f>
        <v>111</v>
      </c>
      <c r="F115" s="113">
        <f>'Cash Flow Model'!Q125</f>
        <v>0</v>
      </c>
      <c r="G115" s="113">
        <f>'Cash Flow Model'!V125</f>
        <v>0</v>
      </c>
      <c r="H115" s="113">
        <f>'Cash Flow Model'!Z125</f>
        <v>180073.70218047383</v>
      </c>
      <c r="I115" s="113">
        <f>'Cash Flow Model'!A125</f>
        <v>111</v>
      </c>
      <c r="J115" s="113">
        <f t="shared" si="3"/>
        <v>0</v>
      </c>
      <c r="K115" s="113">
        <f t="shared" si="4"/>
        <v>0</v>
      </c>
      <c r="L115" s="113">
        <f t="shared" si="5"/>
        <v>1163385.9297570172</v>
      </c>
      <c r="M115" s="113">
        <f>'Cash Flow Model'!K125</f>
        <v>36014.740436094733</v>
      </c>
    </row>
    <row r="116" spans="1:13" x14ac:dyDescent="0.3">
      <c r="A116" s="113">
        <f>'Cash Flow Model'!A126</f>
        <v>112</v>
      </c>
      <c r="B116" s="113">
        <f>SUM('Cash Flow Model'!O126:P126)</f>
        <v>0</v>
      </c>
      <c r="C116" s="113">
        <f>SUM('Cash Flow Model'!T126:U126)</f>
        <v>0</v>
      </c>
      <c r="D116" s="113">
        <f>'Cash Flow Model'!Y126</f>
        <v>968556.96193821239</v>
      </c>
      <c r="E116" s="113">
        <f>'Cash Flow Model'!A126</f>
        <v>112</v>
      </c>
      <c r="F116" s="113">
        <f>'Cash Flow Model'!Q126</f>
        <v>0</v>
      </c>
      <c r="G116" s="113">
        <f>'Cash Flow Model'!V126</f>
        <v>0</v>
      </c>
      <c r="H116" s="113">
        <f>'Cash Flow Model'!Z126</f>
        <v>177205.70818337554</v>
      </c>
      <c r="I116" s="113">
        <f>'Cash Flow Model'!A126</f>
        <v>112</v>
      </c>
      <c r="J116" s="113">
        <f t="shared" si="3"/>
        <v>0</v>
      </c>
      <c r="K116" s="113">
        <f t="shared" si="4"/>
        <v>0</v>
      </c>
      <c r="L116" s="113">
        <f t="shared" si="5"/>
        <v>1145762.6701215878</v>
      </c>
      <c r="M116" s="113">
        <f>'Cash Flow Model'!K126</f>
        <v>35441.141636675078</v>
      </c>
    </row>
    <row r="117" spans="1:13" x14ac:dyDescent="0.3">
      <c r="A117" s="113">
        <f>'Cash Flow Model'!A127</f>
        <v>113</v>
      </c>
      <c r="B117" s="113">
        <f>SUM('Cash Flow Model'!O127:P127)</f>
        <v>0</v>
      </c>
      <c r="C117" s="113">
        <f>SUM('Cash Flow Model'!T127:U127)</f>
        <v>0</v>
      </c>
      <c r="D117" s="113">
        <f>'Cash Flow Model'!Y127</f>
        <v>954015.45988420234</v>
      </c>
      <c r="E117" s="113">
        <f>'Cash Flow Model'!A127</f>
        <v>113</v>
      </c>
      <c r="F117" s="113">
        <f>'Cash Flow Model'!Q127</f>
        <v>0</v>
      </c>
      <c r="G117" s="113">
        <f>'Cash Flow Model'!V127</f>
        <v>0</v>
      </c>
      <c r="H117" s="113">
        <f>'Cash Flow Model'!Z127</f>
        <v>174380.75037772243</v>
      </c>
      <c r="I117" s="113">
        <f>'Cash Flow Model'!A127</f>
        <v>113</v>
      </c>
      <c r="J117" s="113">
        <f t="shared" si="3"/>
        <v>0</v>
      </c>
      <c r="K117" s="113">
        <f t="shared" si="4"/>
        <v>0</v>
      </c>
      <c r="L117" s="113">
        <f t="shared" si="5"/>
        <v>1128396.2102619247</v>
      </c>
      <c r="M117" s="113">
        <f>'Cash Flow Model'!K127</f>
        <v>34876.150075544458</v>
      </c>
    </row>
    <row r="118" spans="1:13" x14ac:dyDescent="0.3">
      <c r="A118" s="113">
        <f>'Cash Flow Model'!A128</f>
        <v>114</v>
      </c>
      <c r="B118" s="113">
        <f>SUM('Cash Flow Model'!O128:P128)</f>
        <v>0</v>
      </c>
      <c r="C118" s="113">
        <f>SUM('Cash Flow Model'!T128:U128)</f>
        <v>0</v>
      </c>
      <c r="D118" s="113">
        <f>'Cash Flow Model'!Y128</f>
        <v>939684.69312761188</v>
      </c>
      <c r="E118" s="113">
        <f>'Cash Flow Model'!A128</f>
        <v>114</v>
      </c>
      <c r="F118" s="113">
        <f>'Cash Flow Model'!Q128</f>
        <v>0</v>
      </c>
      <c r="G118" s="113">
        <f>'Cash Flow Model'!V128</f>
        <v>0</v>
      </c>
      <c r="H118" s="113">
        <f>'Cash Flow Model'!Z128</f>
        <v>171598.2052863935</v>
      </c>
      <c r="I118" s="113">
        <f>'Cash Flow Model'!A128</f>
        <v>114</v>
      </c>
      <c r="J118" s="113">
        <f t="shared" si="3"/>
        <v>0</v>
      </c>
      <c r="K118" s="113">
        <f t="shared" si="4"/>
        <v>0</v>
      </c>
      <c r="L118" s="113">
        <f t="shared" si="5"/>
        <v>1111282.8984140053</v>
      </c>
      <c r="M118" s="113">
        <f>'Cash Flow Model'!K128</f>
        <v>34319.641057278677</v>
      </c>
    </row>
    <row r="119" spans="1:13" x14ac:dyDescent="0.3">
      <c r="A119" s="113">
        <f>'Cash Flow Model'!A129</f>
        <v>115</v>
      </c>
      <c r="B119" s="113">
        <f>SUM('Cash Flow Model'!O129:P129)</f>
        <v>0</v>
      </c>
      <c r="C119" s="113">
        <f>SUM('Cash Flow Model'!T129:U129)</f>
        <v>0</v>
      </c>
      <c r="D119" s="113">
        <f>'Cash Flow Model'!Y129</f>
        <v>925561.67564525106</v>
      </c>
      <c r="E119" s="113">
        <f>'Cash Flow Model'!A129</f>
        <v>115</v>
      </c>
      <c r="F119" s="113">
        <f>'Cash Flow Model'!Q129</f>
        <v>0</v>
      </c>
      <c r="G119" s="113">
        <f>'Cash Flow Model'!V129</f>
        <v>0</v>
      </c>
      <c r="H119" s="113">
        <f>'Cash Flow Model'!Z129</f>
        <v>168857.45826477133</v>
      </c>
      <c r="I119" s="113">
        <f>'Cash Flow Model'!A129</f>
        <v>115</v>
      </c>
      <c r="J119" s="113">
        <f t="shared" si="3"/>
        <v>0</v>
      </c>
      <c r="K119" s="113">
        <f t="shared" si="4"/>
        <v>0</v>
      </c>
      <c r="L119" s="113">
        <f t="shared" si="5"/>
        <v>1094419.1339100224</v>
      </c>
      <c r="M119" s="113">
        <f>'Cash Flow Model'!K129</f>
        <v>33771.491652954232</v>
      </c>
    </row>
    <row r="120" spans="1:13" x14ac:dyDescent="0.3">
      <c r="A120" s="113">
        <f>'Cash Flow Model'!A130</f>
        <v>116</v>
      </c>
      <c r="B120" s="113">
        <f>SUM('Cash Flow Model'!O130:P130)</f>
        <v>0</v>
      </c>
      <c r="C120" s="113">
        <f>SUM('Cash Flow Model'!T130:U130)</f>
        <v>0</v>
      </c>
      <c r="D120" s="113">
        <f>'Cash Flow Model'!Y130</f>
        <v>911643.4630938404</v>
      </c>
      <c r="E120" s="113">
        <f>'Cash Flow Model'!A130</f>
        <v>116</v>
      </c>
      <c r="F120" s="113">
        <f>'Cash Flow Model'!Q130</f>
        <v>0</v>
      </c>
      <c r="G120" s="113">
        <f>'Cash Flow Model'!V130</f>
        <v>0</v>
      </c>
      <c r="H120" s="113">
        <f>'Cash Flow Model'!Z130</f>
        <v>166157.90337747266</v>
      </c>
      <c r="I120" s="113">
        <f>'Cash Flow Model'!A130</f>
        <v>116</v>
      </c>
      <c r="J120" s="113">
        <f t="shared" si="3"/>
        <v>0</v>
      </c>
      <c r="K120" s="113">
        <f t="shared" si="4"/>
        <v>0</v>
      </c>
      <c r="L120" s="113">
        <f t="shared" si="5"/>
        <v>1077801.3664713129</v>
      </c>
      <c r="M120" s="113">
        <f>'Cash Flow Model'!K130</f>
        <v>33231.580675494508</v>
      </c>
    </row>
    <row r="121" spans="1:13" x14ac:dyDescent="0.3">
      <c r="A121" s="113">
        <f>'Cash Flow Model'!A131</f>
        <v>117</v>
      </c>
      <c r="B121" s="113">
        <f>SUM('Cash Flow Model'!O131:P131)</f>
        <v>0</v>
      </c>
      <c r="C121" s="113">
        <f>SUM('Cash Flow Model'!T131:U131)</f>
        <v>0</v>
      </c>
      <c r="D121" s="113">
        <f>'Cash Flow Model'!Y131</f>
        <v>897927.15223421517</v>
      </c>
      <c r="E121" s="113">
        <f>'Cash Flow Model'!A131</f>
        <v>117</v>
      </c>
      <c r="F121" s="113">
        <f>'Cash Flow Model'!Q131</f>
        <v>0</v>
      </c>
      <c r="G121" s="113">
        <f>'Cash Flow Model'!V131</f>
        <v>0</v>
      </c>
      <c r="H121" s="113">
        <f>'Cash Flow Model'!Z131</f>
        <v>163498.94327678229</v>
      </c>
      <c r="I121" s="113">
        <f>'Cash Flow Model'!A131</f>
        <v>117</v>
      </c>
      <c r="J121" s="113">
        <f t="shared" si="3"/>
        <v>0</v>
      </c>
      <c r="K121" s="113">
        <f t="shared" si="4"/>
        <v>0</v>
      </c>
      <c r="L121" s="113">
        <f t="shared" si="5"/>
        <v>1061426.0955109973</v>
      </c>
      <c r="M121" s="113">
        <f>'Cash Flow Model'!K131</f>
        <v>32699.788655356435</v>
      </c>
    </row>
    <row r="122" spans="1:13" x14ac:dyDescent="0.3">
      <c r="A122" s="113">
        <f>'Cash Flow Model'!A132</f>
        <v>118</v>
      </c>
      <c r="B122" s="113">
        <f>SUM('Cash Flow Model'!O132:P132)</f>
        <v>0</v>
      </c>
      <c r="C122" s="113">
        <f>SUM('Cash Flow Model'!T132:U132)</f>
        <v>0</v>
      </c>
      <c r="D122" s="113">
        <f>'Cash Flow Model'!Y132</f>
        <v>884409.88036342722</v>
      </c>
      <c r="E122" s="113">
        <f>'Cash Flow Model'!A132</f>
        <v>118</v>
      </c>
      <c r="F122" s="113">
        <f>'Cash Flow Model'!Q132</f>
        <v>0</v>
      </c>
      <c r="G122" s="113">
        <f>'Cash Flow Model'!V132</f>
        <v>0</v>
      </c>
      <c r="H122" s="113">
        <f>'Cash Flow Model'!Z132</f>
        <v>160879.98908276585</v>
      </c>
      <c r="I122" s="113">
        <f>'Cash Flow Model'!A132</f>
        <v>118</v>
      </c>
      <c r="J122" s="113">
        <f t="shared" si="3"/>
        <v>0</v>
      </c>
      <c r="K122" s="113">
        <f t="shared" si="4"/>
        <v>0</v>
      </c>
      <c r="L122" s="113">
        <f t="shared" si="5"/>
        <v>1045289.8694461931</v>
      </c>
      <c r="M122" s="113">
        <f>'Cash Flow Model'!K132</f>
        <v>32175.997816553139</v>
      </c>
    </row>
    <row r="123" spans="1:13" x14ac:dyDescent="0.3">
      <c r="A123" s="113">
        <f>'Cash Flow Model'!A133</f>
        <v>119</v>
      </c>
      <c r="B123" s="113">
        <f>SUM('Cash Flow Model'!O133:P133)</f>
        <v>0</v>
      </c>
      <c r="C123" s="113">
        <f>SUM('Cash Flow Model'!T133:U133)</f>
        <v>0</v>
      </c>
      <c r="D123" s="113">
        <f>'Cash Flow Model'!Y133</f>
        <v>871088.82475463487</v>
      </c>
      <c r="E123" s="113">
        <f>'Cash Flow Model'!A133</f>
        <v>119</v>
      </c>
      <c r="F123" s="113">
        <f>'Cash Flow Model'!Q133</f>
        <v>0</v>
      </c>
      <c r="G123" s="113">
        <f>'Cash Flow Model'!V133</f>
        <v>0</v>
      </c>
      <c r="H123" s="113">
        <f>'Cash Flow Model'!Z133</f>
        <v>158300.46026503918</v>
      </c>
      <c r="I123" s="113">
        <f>'Cash Flow Model'!A133</f>
        <v>119</v>
      </c>
      <c r="J123" s="113">
        <f t="shared" si="3"/>
        <v>0</v>
      </c>
      <c r="K123" s="113">
        <f t="shared" si="4"/>
        <v>0</v>
      </c>
      <c r="L123" s="113">
        <f t="shared" si="5"/>
        <v>1029389.2850196741</v>
      </c>
      <c r="M123" s="113">
        <f>'Cash Flow Model'!K133</f>
        <v>31660.092053007811</v>
      </c>
    </row>
    <row r="124" spans="1:13" x14ac:dyDescent="0.3">
      <c r="A124" s="113">
        <f>'Cash Flow Model'!A134</f>
        <v>120</v>
      </c>
      <c r="B124" s="113">
        <f>SUM('Cash Flow Model'!O134:P134)</f>
        <v>0</v>
      </c>
      <c r="C124" s="113">
        <f>SUM('Cash Flow Model'!T134:U134)</f>
        <v>0</v>
      </c>
      <c r="D124" s="113">
        <f>'Cash Flow Model'!Y134</f>
        <v>857961.20210467651</v>
      </c>
      <c r="E124" s="113">
        <f>'Cash Flow Model'!A134</f>
        <v>120</v>
      </c>
      <c r="F124" s="113">
        <f>'Cash Flow Model'!Q134</f>
        <v>0</v>
      </c>
      <c r="G124" s="113">
        <f>'Cash Flow Model'!V134</f>
        <v>0</v>
      </c>
      <c r="H124" s="113">
        <f>'Cash Flow Model'!Z134</f>
        <v>155759.78452617148</v>
      </c>
      <c r="I124" s="113">
        <f>'Cash Flow Model'!A134</f>
        <v>120</v>
      </c>
      <c r="J124" s="113">
        <f t="shared" si="3"/>
        <v>0</v>
      </c>
      <c r="K124" s="113">
        <f t="shared" si="4"/>
        <v>0</v>
      </c>
      <c r="L124" s="113">
        <f t="shared" si="5"/>
        <v>1013720.986630848</v>
      </c>
      <c r="M124" s="113">
        <f>'Cash Flow Model'!K134</f>
        <v>31151.95690523427</v>
      </c>
    </row>
    <row r="125" spans="1:13" x14ac:dyDescent="0.3">
      <c r="A125" s="113">
        <f>'Cash Flow Model'!A135</f>
        <v>121</v>
      </c>
      <c r="B125" s="113">
        <f>SUM('Cash Flow Model'!O135:P135)</f>
        <v>0</v>
      </c>
      <c r="C125" s="113">
        <f>SUM('Cash Flow Model'!T135:U135)</f>
        <v>0</v>
      </c>
      <c r="D125" s="113">
        <f>'Cash Flow Model'!Y135</f>
        <v>845024.26798922138</v>
      </c>
      <c r="E125" s="113">
        <f>'Cash Flow Model'!A135</f>
        <v>121</v>
      </c>
      <c r="F125" s="113">
        <f>'Cash Flow Model'!Q135</f>
        <v>0</v>
      </c>
      <c r="G125" s="113">
        <f>'Cash Flow Model'!V135</f>
        <v>0</v>
      </c>
      <c r="H125" s="113">
        <f>'Cash Flow Model'!Z135</f>
        <v>153257.39768669955</v>
      </c>
      <c r="I125" s="113">
        <f>'Cash Flow Model'!A135</f>
        <v>121</v>
      </c>
      <c r="J125" s="113">
        <f t="shared" si="3"/>
        <v>0</v>
      </c>
      <c r="K125" s="113">
        <f t="shared" si="4"/>
        <v>0</v>
      </c>
      <c r="L125" s="113">
        <f t="shared" si="5"/>
        <v>998281.6656759209</v>
      </c>
      <c r="M125" s="113">
        <f>'Cash Flow Model'!K135</f>
        <v>30651.479537339877</v>
      </c>
    </row>
    <row r="126" spans="1:13" x14ac:dyDescent="0.3">
      <c r="A126" s="113">
        <f>'Cash Flow Model'!A136</f>
        <v>122</v>
      </c>
      <c r="B126" s="113">
        <f>SUM('Cash Flow Model'!O136:P136)</f>
        <v>0</v>
      </c>
      <c r="C126" s="113">
        <f>SUM('Cash Flow Model'!T136:U136)</f>
        <v>0</v>
      </c>
      <c r="D126" s="113">
        <f>'Cash Flow Model'!Y136</f>
        <v>832275.31632539572</v>
      </c>
      <c r="E126" s="113">
        <f>'Cash Flow Model'!A136</f>
        <v>122</v>
      </c>
      <c r="F126" s="113">
        <f>'Cash Flow Model'!Q136</f>
        <v>0</v>
      </c>
      <c r="G126" s="113">
        <f>'Cash Flow Model'!V136</f>
        <v>0</v>
      </c>
      <c r="H126" s="113">
        <f>'Cash Flow Model'!Z136</f>
        <v>150792.743571731</v>
      </c>
      <c r="I126" s="113">
        <f>'Cash Flow Model'!A136</f>
        <v>122</v>
      </c>
      <c r="J126" s="113">
        <f t="shared" si="3"/>
        <v>0</v>
      </c>
      <c r="K126" s="113">
        <f t="shared" si="4"/>
        <v>0</v>
      </c>
      <c r="L126" s="113">
        <f t="shared" si="5"/>
        <v>983068.05989712675</v>
      </c>
      <c r="M126" s="113">
        <f>'Cash Flow Model'!K136</f>
        <v>30158.548714346161</v>
      </c>
    </row>
    <row r="127" spans="1:13" x14ac:dyDescent="0.3">
      <c r="A127" s="113">
        <f>'Cash Flow Model'!A137</f>
        <v>123</v>
      </c>
      <c r="B127" s="113">
        <f>SUM('Cash Flow Model'!O137:P137)</f>
        <v>0</v>
      </c>
      <c r="C127" s="113">
        <f>SUM('Cash Flow Model'!T137:U137)</f>
        <v>0</v>
      </c>
      <c r="D127" s="113">
        <f>'Cash Flow Model'!Y137</f>
        <v>819711.67884177971</v>
      </c>
      <c r="E127" s="113">
        <f>'Cash Flow Model'!A137</f>
        <v>123</v>
      </c>
      <c r="F127" s="113">
        <f>'Cash Flow Model'!Q137</f>
        <v>0</v>
      </c>
      <c r="G127" s="113">
        <f>'Cash Flow Model'!V137</f>
        <v>0</v>
      </c>
      <c r="H127" s="113">
        <f>'Cash Flow Model'!Z137</f>
        <v>148365.27389911524</v>
      </c>
      <c r="I127" s="113">
        <f>'Cash Flow Model'!A137</f>
        <v>123</v>
      </c>
      <c r="J127" s="113">
        <f t="shared" si="3"/>
        <v>0</v>
      </c>
      <c r="K127" s="113">
        <f t="shared" si="4"/>
        <v>0</v>
      </c>
      <c r="L127" s="113">
        <f t="shared" si="5"/>
        <v>968076.95274089498</v>
      </c>
      <c r="M127" s="113">
        <f>'Cash Flow Model'!K137</f>
        <v>29673.054779823011</v>
      </c>
    </row>
    <row r="128" spans="1:13" x14ac:dyDescent="0.3">
      <c r="A128" s="113">
        <f>'Cash Flow Model'!A138</f>
        <v>124</v>
      </c>
      <c r="B128" s="113">
        <f>SUM('Cash Flow Model'!O138:P138)</f>
        <v>0</v>
      </c>
      <c r="C128" s="113">
        <f>SUM('Cash Flow Model'!T138:U138)</f>
        <v>0</v>
      </c>
      <c r="D128" s="113">
        <f>'Cash Flow Model'!Y138</f>
        <v>807330.72455567901</v>
      </c>
      <c r="E128" s="113">
        <f>'Cash Flow Model'!A138</f>
        <v>124</v>
      </c>
      <c r="F128" s="113">
        <f>'Cash Flow Model'!Q138</f>
        <v>0</v>
      </c>
      <c r="G128" s="113">
        <f>'Cash Flow Model'!V138</f>
        <v>0</v>
      </c>
      <c r="H128" s="113">
        <f>'Cash Flow Model'!Z138</f>
        <v>145974.44816916005</v>
      </c>
      <c r="I128" s="113">
        <f>'Cash Flow Model'!A138</f>
        <v>124</v>
      </c>
      <c r="J128" s="113">
        <f t="shared" si="3"/>
        <v>0</v>
      </c>
      <c r="K128" s="113">
        <f t="shared" si="4"/>
        <v>0</v>
      </c>
      <c r="L128" s="113">
        <f t="shared" si="5"/>
        <v>953305.17272483907</v>
      </c>
      <c r="M128" s="113">
        <f>'Cash Flow Model'!K138</f>
        <v>29194.889633831972</v>
      </c>
    </row>
    <row r="129" spans="1:13" x14ac:dyDescent="0.3">
      <c r="A129" s="113">
        <f>'Cash Flow Model'!A139</f>
        <v>125</v>
      </c>
      <c r="B129" s="113">
        <f>SUM('Cash Flow Model'!O139:P139)</f>
        <v>0</v>
      </c>
      <c r="C129" s="113">
        <f>SUM('Cash Flow Model'!T139:U139)</f>
        <v>0</v>
      </c>
      <c r="D129" s="113">
        <f>'Cash Flow Model'!Y139</f>
        <v>795129.85925756604</v>
      </c>
      <c r="E129" s="113">
        <f>'Cash Flow Model'!A139</f>
        <v>125</v>
      </c>
      <c r="F129" s="113">
        <f>'Cash Flow Model'!Q139</f>
        <v>0</v>
      </c>
      <c r="G129" s="113">
        <f>'Cash Flow Model'!V139</f>
        <v>0</v>
      </c>
      <c r="H129" s="113">
        <f>'Cash Flow Model'!Z139</f>
        <v>143619.73355587266</v>
      </c>
      <c r="I129" s="113">
        <f>'Cash Flow Model'!A139</f>
        <v>125</v>
      </c>
      <c r="J129" s="113">
        <f t="shared" si="3"/>
        <v>0</v>
      </c>
      <c r="K129" s="113">
        <f t="shared" si="4"/>
        <v>0</v>
      </c>
      <c r="L129" s="113">
        <f t="shared" si="5"/>
        <v>938749.59281343874</v>
      </c>
      <c r="M129" s="113">
        <f>'Cash Flow Model'!K139</f>
        <v>28723.946711174493</v>
      </c>
    </row>
    <row r="130" spans="1:13" x14ac:dyDescent="0.3">
      <c r="A130" s="113">
        <f>'Cash Flow Model'!A140</f>
        <v>126</v>
      </c>
      <c r="B130" s="113">
        <f>SUM('Cash Flow Model'!O140:P140)</f>
        <v>0</v>
      </c>
      <c r="C130" s="113">
        <f>SUM('Cash Flow Model'!T140:U140)</f>
        <v>0</v>
      </c>
      <c r="D130" s="113">
        <f>'Cash Flow Model'!Y140</f>
        <v>783106.52500259795</v>
      </c>
      <c r="E130" s="113">
        <f>'Cash Flow Model'!A140</f>
        <v>126</v>
      </c>
      <c r="F130" s="113">
        <f>'Cash Flow Model'!Q140</f>
        <v>0</v>
      </c>
      <c r="G130" s="113">
        <f>'Cash Flow Model'!V140</f>
        <v>0</v>
      </c>
      <c r="H130" s="113">
        <f>'Cash Flow Model'!Z140</f>
        <v>141300.60479970477</v>
      </c>
      <c r="I130" s="113">
        <f>'Cash Flow Model'!A140</f>
        <v>126</v>
      </c>
      <c r="J130" s="113">
        <f t="shared" si="3"/>
        <v>0</v>
      </c>
      <c r="K130" s="113">
        <f t="shared" si="4"/>
        <v>0</v>
      </c>
      <c r="L130" s="113">
        <f t="shared" si="5"/>
        <v>924407.12980230269</v>
      </c>
      <c r="M130" s="113">
        <f>'Cash Flow Model'!K140</f>
        <v>28260.120959940916</v>
      </c>
    </row>
    <row r="131" spans="1:13" x14ac:dyDescent="0.3">
      <c r="A131" s="113">
        <f>'Cash Flow Model'!A141</f>
        <v>127</v>
      </c>
      <c r="B131" s="113">
        <f>SUM('Cash Flow Model'!O141:P141)</f>
        <v>0</v>
      </c>
      <c r="C131" s="113">
        <f>SUM('Cash Flow Model'!T141:U141)</f>
        <v>0</v>
      </c>
      <c r="D131" s="113">
        <f>'Cash Flow Model'!Y141</f>
        <v>771258.19960911165</v>
      </c>
      <c r="E131" s="113">
        <f>'Cash Flow Model'!A141</f>
        <v>127</v>
      </c>
      <c r="F131" s="113">
        <f>'Cash Flow Model'!Q141</f>
        <v>0</v>
      </c>
      <c r="G131" s="113">
        <f>'Cash Flow Model'!V141</f>
        <v>0</v>
      </c>
      <c r="H131" s="113">
        <f>'Cash Flow Model'!Z141</f>
        <v>139016.54410178054</v>
      </c>
      <c r="I131" s="113">
        <f>'Cash Flow Model'!A141</f>
        <v>127</v>
      </c>
      <c r="J131" s="113">
        <f t="shared" si="3"/>
        <v>0</v>
      </c>
      <c r="K131" s="113">
        <f t="shared" si="4"/>
        <v>0</v>
      </c>
      <c r="L131" s="113">
        <f t="shared" si="5"/>
        <v>910274.74371089216</v>
      </c>
      <c r="M131" s="113">
        <f>'Cash Flow Model'!K141</f>
        <v>27803.308820356062</v>
      </c>
    </row>
    <row r="132" spans="1:13" x14ac:dyDescent="0.3">
      <c r="A132" s="113">
        <f>'Cash Flow Model'!A142</f>
        <v>128</v>
      </c>
      <c r="B132" s="113">
        <f>SUM('Cash Flow Model'!O142:P142)</f>
        <v>0</v>
      </c>
      <c r="C132" s="113">
        <f>SUM('Cash Flow Model'!T142:U142)</f>
        <v>0</v>
      </c>
      <c r="D132" s="113">
        <f>'Cash Flow Model'!Y142</f>
        <v>759582.39616400376</v>
      </c>
      <c r="E132" s="113">
        <f>'Cash Flow Model'!A142</f>
        <v>128</v>
      </c>
      <c r="F132" s="113">
        <f>'Cash Flow Model'!Q142</f>
        <v>0</v>
      </c>
      <c r="G132" s="113">
        <f>'Cash Flow Model'!V142</f>
        <v>0</v>
      </c>
      <c r="H132" s="113">
        <f>'Cash Flow Model'!Z142</f>
        <v>136767.04101958728</v>
      </c>
      <c r="I132" s="113">
        <f>'Cash Flow Model'!A142</f>
        <v>128</v>
      </c>
      <c r="J132" s="113">
        <f t="shared" ref="J132:J195" si="6">B132+F132</f>
        <v>0</v>
      </c>
      <c r="K132" s="113">
        <f t="shared" ref="K132:K195" si="7">C132+G132</f>
        <v>0</v>
      </c>
      <c r="L132" s="113">
        <f t="shared" ref="L132:L195" si="8">D132+H132</f>
        <v>896349.43718359107</v>
      </c>
      <c r="M132" s="113">
        <f>'Cash Flow Model'!K142</f>
        <v>27353.408203917414</v>
      </c>
    </row>
    <row r="133" spans="1:13" x14ac:dyDescent="0.3">
      <c r="A133" s="113">
        <f>'Cash Flow Model'!A143</f>
        <v>129</v>
      </c>
      <c r="B133" s="113">
        <f>SUM('Cash Flow Model'!O143:P143)</f>
        <v>0</v>
      </c>
      <c r="C133" s="113">
        <f>SUM('Cash Flow Model'!T143:U143)</f>
        <v>0</v>
      </c>
      <c r="D133" s="113">
        <f>'Cash Flow Model'!Y143</f>
        <v>748076.66253489582</v>
      </c>
      <c r="E133" s="113">
        <f>'Cash Flow Model'!A143</f>
        <v>129</v>
      </c>
      <c r="F133" s="113">
        <f>'Cash Flow Model'!Q143</f>
        <v>0</v>
      </c>
      <c r="G133" s="113">
        <f>'Cash Flow Model'!V143</f>
        <v>0</v>
      </c>
      <c r="H133" s="113">
        <f>'Cash Flow Model'!Z143</f>
        <v>134551.59236410892</v>
      </c>
      <c r="I133" s="113">
        <f>'Cash Flow Model'!A143</f>
        <v>129</v>
      </c>
      <c r="J133" s="113">
        <f t="shared" si="6"/>
        <v>0</v>
      </c>
      <c r="K133" s="113">
        <f t="shared" si="7"/>
        <v>0</v>
      </c>
      <c r="L133" s="113">
        <f t="shared" si="8"/>
        <v>882628.25489900471</v>
      </c>
      <c r="M133" s="113">
        <f>'Cash Flow Model'!K143</f>
        <v>26910.318472821746</v>
      </c>
    </row>
    <row r="134" spans="1:13" x14ac:dyDescent="0.3">
      <c r="A134" s="113">
        <f>'Cash Flow Model'!A144</f>
        <v>130</v>
      </c>
      <c r="B134" s="113">
        <f>SUM('Cash Flow Model'!O144:P144)</f>
        <v>0</v>
      </c>
      <c r="C134" s="113">
        <f>SUM('Cash Flow Model'!T144:U144)</f>
        <v>0</v>
      </c>
      <c r="D134" s="113">
        <f>'Cash Flow Model'!Y144</f>
        <v>736738.58088900032</v>
      </c>
      <c r="E134" s="113">
        <f>'Cash Flow Model'!A144</f>
        <v>130</v>
      </c>
      <c r="F134" s="113">
        <f>'Cash Flow Model'!Q144</f>
        <v>0</v>
      </c>
      <c r="G134" s="113">
        <f>'Cash Flow Model'!V144</f>
        <v>0</v>
      </c>
      <c r="H134" s="113">
        <f>'Cash Flow Model'!Z144</f>
        <v>132369.70209838217</v>
      </c>
      <c r="I134" s="113">
        <f>'Cash Flow Model'!A144</f>
        <v>130</v>
      </c>
      <c r="J134" s="113">
        <f t="shared" si="6"/>
        <v>0</v>
      </c>
      <c r="K134" s="113">
        <f t="shared" si="7"/>
        <v>0</v>
      </c>
      <c r="L134" s="113">
        <f t="shared" si="8"/>
        <v>869108.2829873825</v>
      </c>
      <c r="M134" s="113">
        <f>'Cash Flow Model'!K144</f>
        <v>26473.94041967639</v>
      </c>
    </row>
    <row r="135" spans="1:13" x14ac:dyDescent="0.3">
      <c r="A135" s="113">
        <f>'Cash Flow Model'!A145</f>
        <v>131</v>
      </c>
      <c r="B135" s="113">
        <f>SUM('Cash Flow Model'!O145:P145)</f>
        <v>0</v>
      </c>
      <c r="C135" s="113">
        <f>SUM('Cash Flow Model'!T145:U145)</f>
        <v>0</v>
      </c>
      <c r="D135" s="113">
        <f>'Cash Flow Model'!Y145</f>
        <v>725565.76721858769</v>
      </c>
      <c r="E135" s="113">
        <f>'Cash Flow Model'!A145</f>
        <v>131</v>
      </c>
      <c r="F135" s="113">
        <f>'Cash Flow Model'!Q145</f>
        <v>0</v>
      </c>
      <c r="G135" s="113">
        <f>'Cash Flow Model'!V145</f>
        <v>0</v>
      </c>
      <c r="H135" s="113">
        <f>'Cash Flow Model'!Z145</f>
        <v>130220.88123745592</v>
      </c>
      <c r="I135" s="113">
        <f>'Cash Flow Model'!A145</f>
        <v>131</v>
      </c>
      <c r="J135" s="113">
        <f t="shared" si="6"/>
        <v>0</v>
      </c>
      <c r="K135" s="113">
        <f t="shared" si="7"/>
        <v>0</v>
      </c>
      <c r="L135" s="113">
        <f t="shared" si="8"/>
        <v>855786.64845604356</v>
      </c>
      <c r="M135" s="113">
        <f>'Cash Flow Model'!K145</f>
        <v>26044.176247491137</v>
      </c>
    </row>
    <row r="136" spans="1:13" x14ac:dyDescent="0.3">
      <c r="A136" s="113">
        <f>'Cash Flow Model'!A146</f>
        <v>132</v>
      </c>
      <c r="B136" s="113">
        <f>SUM('Cash Flow Model'!O146:P146)</f>
        <v>0</v>
      </c>
      <c r="C136" s="113">
        <f>SUM('Cash Flow Model'!T146:U146)</f>
        <v>0</v>
      </c>
      <c r="D136" s="113">
        <f>'Cash Flow Model'!Y146</f>
        <v>714555.87087297055</v>
      </c>
      <c r="E136" s="113">
        <f>'Cash Flow Model'!A146</f>
        <v>132</v>
      </c>
      <c r="F136" s="113">
        <f>'Cash Flow Model'!Q146</f>
        <v>0</v>
      </c>
      <c r="G136" s="113">
        <f>'Cash Flow Model'!V146</f>
        <v>0</v>
      </c>
      <c r="H136" s="113">
        <f>'Cash Flow Model'!Z146</f>
        <v>128104.64774973503</v>
      </c>
      <c r="I136" s="113">
        <f>'Cash Flow Model'!A146</f>
        <v>132</v>
      </c>
      <c r="J136" s="113">
        <f t="shared" si="6"/>
        <v>0</v>
      </c>
      <c r="K136" s="113">
        <f t="shared" si="7"/>
        <v>0</v>
      </c>
      <c r="L136" s="113">
        <f t="shared" si="8"/>
        <v>842660.5186227056</v>
      </c>
      <c r="M136" s="113">
        <f>'Cash Flow Model'!K146</f>
        <v>25620.929549946959</v>
      </c>
    </row>
    <row r="137" spans="1:13" x14ac:dyDescent="0.3">
      <c r="A137" s="113">
        <f>'Cash Flow Model'!A147</f>
        <v>133</v>
      </c>
      <c r="B137" s="113">
        <f>SUM('Cash Flow Model'!O147:P147)</f>
        <v>0</v>
      </c>
      <c r="C137" s="113">
        <f>SUM('Cash Flow Model'!T147:U147)</f>
        <v>0</v>
      </c>
      <c r="D137" s="113">
        <f>'Cash Flow Model'!Y147</f>
        <v>703706.57409691263</v>
      </c>
      <c r="E137" s="113">
        <f>'Cash Flow Model'!A147</f>
        <v>133</v>
      </c>
      <c r="F137" s="113">
        <f>'Cash Flow Model'!Q147</f>
        <v>0</v>
      </c>
      <c r="G137" s="113">
        <f>'Cash Flow Model'!V147</f>
        <v>0</v>
      </c>
      <c r="H137" s="113">
        <f>'Cash Flow Model'!Z147</f>
        <v>126020.52645968886</v>
      </c>
      <c r="I137" s="113">
        <f>'Cash Flow Model'!A147</f>
        <v>133</v>
      </c>
      <c r="J137" s="113">
        <f t="shared" si="6"/>
        <v>0</v>
      </c>
      <c r="K137" s="113">
        <f t="shared" si="7"/>
        <v>0</v>
      </c>
      <c r="L137" s="113">
        <f t="shared" si="8"/>
        <v>829727.10055660154</v>
      </c>
      <c r="M137" s="113">
        <f>'Cash Flow Model'!K147</f>
        <v>25204.105291937729</v>
      </c>
    </row>
    <row r="138" spans="1:13" x14ac:dyDescent="0.3">
      <c r="A138" s="113">
        <f>'Cash Flow Model'!A148</f>
        <v>134</v>
      </c>
      <c r="B138" s="113">
        <f>SUM('Cash Flow Model'!O148:P148)</f>
        <v>0</v>
      </c>
      <c r="C138" s="113">
        <f>SUM('Cash Flow Model'!T148:U148)</f>
        <v>0</v>
      </c>
      <c r="D138" s="113">
        <f>'Cash Flow Model'!Y148</f>
        <v>693015.59157537576</v>
      </c>
      <c r="E138" s="113">
        <f>'Cash Flow Model'!A148</f>
        <v>134</v>
      </c>
      <c r="F138" s="113">
        <f>'Cash Flow Model'!Q148</f>
        <v>0</v>
      </c>
      <c r="G138" s="113">
        <f>'Cash Flow Model'!V148</f>
        <v>0</v>
      </c>
      <c r="H138" s="113">
        <f>'Cash Flow Model'!Z148</f>
        <v>123968.04895190621</v>
      </c>
      <c r="I138" s="113">
        <f>'Cash Flow Model'!A148</f>
        <v>134</v>
      </c>
      <c r="J138" s="113">
        <f t="shared" si="6"/>
        <v>0</v>
      </c>
      <c r="K138" s="113">
        <f t="shared" si="7"/>
        <v>0</v>
      </c>
      <c r="L138" s="113">
        <f t="shared" si="8"/>
        <v>816983.64052728191</v>
      </c>
      <c r="M138" s="113">
        <f>'Cash Flow Model'!K148</f>
        <v>24793.609790381201</v>
      </c>
    </row>
    <row r="139" spans="1:13" x14ac:dyDescent="0.3">
      <c r="A139" s="113">
        <f>'Cash Flow Model'!A149</f>
        <v>135</v>
      </c>
      <c r="B139" s="113">
        <f>SUM('Cash Flow Model'!O149:P149)</f>
        <v>0</v>
      </c>
      <c r="C139" s="113">
        <f>SUM('Cash Flow Model'!T149:U149)</f>
        <v>0</v>
      </c>
      <c r="D139" s="113">
        <f>'Cash Flow Model'!Y149</f>
        <v>682480.66998451867</v>
      </c>
      <c r="E139" s="113">
        <f>'Cash Flow Model'!A149</f>
        <v>135</v>
      </c>
      <c r="F139" s="113">
        <f>'Cash Flow Model'!Q149</f>
        <v>0</v>
      </c>
      <c r="G139" s="113">
        <f>'Cash Flow Model'!V149</f>
        <v>0</v>
      </c>
      <c r="H139" s="113">
        <f>'Cash Flow Model'!Z149</f>
        <v>121946.75347647803</v>
      </c>
      <c r="I139" s="113">
        <f>'Cash Flow Model'!A149</f>
        <v>135</v>
      </c>
      <c r="J139" s="113">
        <f t="shared" si="6"/>
        <v>0</v>
      </c>
      <c r="K139" s="113">
        <f t="shared" si="7"/>
        <v>0</v>
      </c>
      <c r="L139" s="113">
        <f t="shared" si="8"/>
        <v>804427.42346099671</v>
      </c>
      <c r="M139" s="113">
        <f>'Cash Flow Model'!K149</f>
        <v>24389.350695295565</v>
      </c>
    </row>
    <row r="140" spans="1:13" x14ac:dyDescent="0.3">
      <c r="A140" s="113">
        <f>'Cash Flow Model'!A150</f>
        <v>136</v>
      </c>
      <c r="B140" s="113">
        <f>SUM('Cash Flow Model'!O150:P150)</f>
        <v>0</v>
      </c>
      <c r="C140" s="113">
        <f>SUM('Cash Flow Model'!T150:U150)</f>
        <v>0</v>
      </c>
      <c r="D140" s="113">
        <f>'Cash Flow Model'!Y150</f>
        <v>672099.58754886163</v>
      </c>
      <c r="E140" s="113">
        <f>'Cash Flow Model'!A150</f>
        <v>136</v>
      </c>
      <c r="F140" s="113">
        <f>'Cash Flow Model'!Q150</f>
        <v>0</v>
      </c>
      <c r="G140" s="113">
        <f>'Cash Flow Model'!V150</f>
        <v>0</v>
      </c>
      <c r="H140" s="113">
        <f>'Cash Flow Model'!Z150</f>
        <v>119956.18485568986</v>
      </c>
      <c r="I140" s="113">
        <f>'Cash Flow Model'!A150</f>
        <v>136</v>
      </c>
      <c r="J140" s="113">
        <f t="shared" si="6"/>
        <v>0</v>
      </c>
      <c r="K140" s="113">
        <f t="shared" si="7"/>
        <v>0</v>
      </c>
      <c r="L140" s="113">
        <f t="shared" si="8"/>
        <v>792055.77240455151</v>
      </c>
      <c r="M140" s="113">
        <f>'Cash Flow Model'!K150</f>
        <v>23991.236971137929</v>
      </c>
    </row>
    <row r="141" spans="1:13" x14ac:dyDescent="0.3">
      <c r="A141" s="113">
        <f>'Cash Flow Model'!A151</f>
        <v>137</v>
      </c>
      <c r="B141" s="113">
        <f>SUM('Cash Flow Model'!O151:P151)</f>
        <v>0</v>
      </c>
      <c r="C141" s="113">
        <f>SUM('Cash Flow Model'!T151:U151)</f>
        <v>0</v>
      </c>
      <c r="D141" s="113">
        <f>'Cash Flow Model'!Y151</f>
        <v>661870.15360453317</v>
      </c>
      <c r="E141" s="113">
        <f>'Cash Flow Model'!A151</f>
        <v>137</v>
      </c>
      <c r="F141" s="113">
        <f>'Cash Flow Model'!Q151</f>
        <v>0</v>
      </c>
      <c r="G141" s="113">
        <f>'Cash Flow Model'!V151</f>
        <v>0</v>
      </c>
      <c r="H141" s="113">
        <f>'Cash Flow Model'!Z151</f>
        <v>117995.89439200568</v>
      </c>
      <c r="I141" s="113">
        <f>'Cash Flow Model'!A151</f>
        <v>137</v>
      </c>
      <c r="J141" s="113">
        <f t="shared" si="6"/>
        <v>0</v>
      </c>
      <c r="K141" s="113">
        <f t="shared" si="7"/>
        <v>0</v>
      </c>
      <c r="L141" s="113">
        <f t="shared" si="8"/>
        <v>779866.04799653881</v>
      </c>
      <c r="M141" s="113">
        <f>'Cash Flow Model'!K151</f>
        <v>23599.178878401097</v>
      </c>
    </row>
    <row r="142" spans="1:13" x14ac:dyDescent="0.3">
      <c r="A142" s="113">
        <f>'Cash Flow Model'!A152</f>
        <v>138</v>
      </c>
      <c r="B142" s="113">
        <f>SUM('Cash Flow Model'!O152:P152)</f>
        <v>0</v>
      </c>
      <c r="C142" s="113">
        <f>SUM('Cash Flow Model'!T152:U152)</f>
        <v>0</v>
      </c>
      <c r="D142" s="113">
        <f>'Cash Flow Model'!Y152</f>
        <v>651790.20816851547</v>
      </c>
      <c r="E142" s="113">
        <f>'Cash Flow Model'!A152</f>
        <v>138</v>
      </c>
      <c r="F142" s="113">
        <f>'Cash Flow Model'!Q152</f>
        <v>0</v>
      </c>
      <c r="G142" s="113">
        <f>'Cash Flow Model'!V152</f>
        <v>0</v>
      </c>
      <c r="H142" s="113">
        <f>'Cash Flow Model'!Z152</f>
        <v>116065.4397773258</v>
      </c>
      <c r="I142" s="113">
        <f>'Cash Flow Model'!A152</f>
        <v>138</v>
      </c>
      <c r="J142" s="113">
        <f t="shared" si="6"/>
        <v>0</v>
      </c>
      <c r="K142" s="113">
        <f t="shared" si="7"/>
        <v>0</v>
      </c>
      <c r="L142" s="113">
        <f t="shared" si="8"/>
        <v>767855.64794584131</v>
      </c>
      <c r="M142" s="113">
        <f>'Cash Flow Model'!K152</f>
        <v>23213.087955465118</v>
      </c>
    </row>
    <row r="143" spans="1:13" x14ac:dyDescent="0.3">
      <c r="A143" s="113">
        <f>'Cash Flow Model'!A153</f>
        <v>139</v>
      </c>
      <c r="B143" s="113">
        <f>SUM('Cash Flow Model'!O153:P153)</f>
        <v>0</v>
      </c>
      <c r="C143" s="113">
        <f>SUM('Cash Flow Model'!T153:U153)</f>
        <v>0</v>
      </c>
      <c r="D143" s="113">
        <f>'Cash Flow Model'!Y153</f>
        <v>641857.62151380663</v>
      </c>
      <c r="E143" s="113">
        <f>'Cash Flow Model'!A153</f>
        <v>139</v>
      </c>
      <c r="F143" s="113">
        <f>'Cash Flow Model'!Q153</f>
        <v>0</v>
      </c>
      <c r="G143" s="113">
        <f>'Cash Flow Model'!V153</f>
        <v>0</v>
      </c>
      <c r="H143" s="113">
        <f>'Cash Flow Model'!Z153</f>
        <v>114164.38500350097</v>
      </c>
      <c r="I143" s="113">
        <f>'Cash Flow Model'!A153</f>
        <v>139</v>
      </c>
      <c r="J143" s="113">
        <f t="shared" si="6"/>
        <v>0</v>
      </c>
      <c r="K143" s="113">
        <f t="shared" si="7"/>
        <v>0</v>
      </c>
      <c r="L143" s="113">
        <f t="shared" si="8"/>
        <v>756022.0065173076</v>
      </c>
      <c r="M143" s="113">
        <f>'Cash Flow Model'!K153</f>
        <v>22832.877000700155</v>
      </c>
    </row>
    <row r="144" spans="1:13" x14ac:dyDescent="0.3">
      <c r="A144" s="113">
        <f>'Cash Flow Model'!A154</f>
        <v>140</v>
      </c>
      <c r="B144" s="113">
        <f>SUM('Cash Flow Model'!O154:P154)</f>
        <v>0</v>
      </c>
      <c r="C144" s="113">
        <f>SUM('Cash Flow Model'!T154:U154)</f>
        <v>0</v>
      </c>
      <c r="D144" s="113">
        <f>'Cash Flow Model'!Y154</f>
        <v>632070.2937504194</v>
      </c>
      <c r="E144" s="113">
        <f>'Cash Flow Model'!A154</f>
        <v>140</v>
      </c>
      <c r="F144" s="113">
        <f>'Cash Flow Model'!Q154</f>
        <v>0</v>
      </c>
      <c r="G144" s="113">
        <f>'Cash Flow Model'!V154</f>
        <v>0</v>
      </c>
      <c r="H144" s="113">
        <f>'Cash Flow Model'!Z154</f>
        <v>112292.3002740857</v>
      </c>
      <c r="I144" s="113">
        <f>'Cash Flow Model'!A154</f>
        <v>140</v>
      </c>
      <c r="J144" s="113">
        <f t="shared" si="6"/>
        <v>0</v>
      </c>
      <c r="K144" s="113">
        <f t="shared" si="7"/>
        <v>0</v>
      </c>
      <c r="L144" s="113">
        <f t="shared" si="8"/>
        <v>744362.59402450512</v>
      </c>
      <c r="M144" s="113">
        <f>'Cash Flow Model'!K154</f>
        <v>22458.4600548171</v>
      </c>
    </row>
    <row r="145" spans="1:13" x14ac:dyDescent="0.3">
      <c r="A145" s="113">
        <f>'Cash Flow Model'!A155</f>
        <v>141</v>
      </c>
      <c r="B145" s="113">
        <f>SUM('Cash Flow Model'!O155:P155)</f>
        <v>0</v>
      </c>
      <c r="C145" s="113">
        <f>SUM('Cash Flow Model'!T155:U155)</f>
        <v>0</v>
      </c>
      <c r="D145" s="113">
        <f>'Cash Flow Model'!Y155</f>
        <v>622426.15441213571</v>
      </c>
      <c r="E145" s="113">
        <f>'Cash Flow Model'!A155</f>
        <v>141</v>
      </c>
      <c r="F145" s="113">
        <f>'Cash Flow Model'!Q155</f>
        <v>0</v>
      </c>
      <c r="G145" s="113">
        <f>'Cash Flow Model'!V155</f>
        <v>0</v>
      </c>
      <c r="H145" s="113">
        <f>'Cash Flow Model'!Z155</f>
        <v>110448.76191731363</v>
      </c>
      <c r="I145" s="113">
        <f>'Cash Flow Model'!A155</f>
        <v>141</v>
      </c>
      <c r="J145" s="113">
        <f t="shared" si="6"/>
        <v>0</v>
      </c>
      <c r="K145" s="113">
        <f t="shared" si="7"/>
        <v>0</v>
      </c>
      <c r="L145" s="113">
        <f t="shared" si="8"/>
        <v>732874.91632944939</v>
      </c>
      <c r="M145" s="113">
        <f>'Cash Flow Model'!K155</f>
        <v>22089.752383462688</v>
      </c>
    </row>
    <row r="146" spans="1:13" x14ac:dyDescent="0.3">
      <c r="A146" s="113">
        <f>'Cash Flow Model'!A156</f>
        <v>142</v>
      </c>
      <c r="B146" s="113">
        <f>SUM('Cash Flow Model'!O156:P156)</f>
        <v>0</v>
      </c>
      <c r="C146" s="113">
        <f>SUM('Cash Flow Model'!T156:U156)</f>
        <v>0</v>
      </c>
      <c r="D146" s="113">
        <f>'Cash Flow Model'!Y156</f>
        <v>612923.16204893938</v>
      </c>
      <c r="E146" s="113">
        <f>'Cash Flow Model'!A156</f>
        <v>142</v>
      </c>
      <c r="F146" s="113">
        <f>'Cash Flow Model'!Q156</f>
        <v>0</v>
      </c>
      <c r="G146" s="113">
        <f>'Cash Flow Model'!V156</f>
        <v>0</v>
      </c>
      <c r="H146" s="113">
        <f>'Cash Flow Model'!Z156</f>
        <v>108633.35230027825</v>
      </c>
      <c r="I146" s="113">
        <f>'Cash Flow Model'!A156</f>
        <v>142</v>
      </c>
      <c r="J146" s="113">
        <f t="shared" si="6"/>
        <v>0</v>
      </c>
      <c r="K146" s="113">
        <f t="shared" si="7"/>
        <v>0</v>
      </c>
      <c r="L146" s="113">
        <f t="shared" si="8"/>
        <v>721556.51434921764</v>
      </c>
      <c r="M146" s="113">
        <f>'Cash Flow Model'!K156</f>
        <v>21726.670460055608</v>
      </c>
    </row>
    <row r="147" spans="1:13" x14ac:dyDescent="0.3">
      <c r="A147" s="113">
        <f>'Cash Flow Model'!A157</f>
        <v>143</v>
      </c>
      <c r="B147" s="113">
        <f>SUM('Cash Flow Model'!O157:P157)</f>
        <v>0</v>
      </c>
      <c r="C147" s="113">
        <f>SUM('Cash Flow Model'!T157:U157)</f>
        <v>0</v>
      </c>
      <c r="D147" s="113">
        <f>'Cash Flow Model'!Y157</f>
        <v>603559.30382504885</v>
      </c>
      <c r="E147" s="113">
        <f>'Cash Flow Model'!A157</f>
        <v>143</v>
      </c>
      <c r="F147" s="113">
        <f>'Cash Flow Model'!Q157</f>
        <v>0</v>
      </c>
      <c r="G147" s="113">
        <f>'Cash Flow Model'!V157</f>
        <v>0</v>
      </c>
      <c r="H147" s="113">
        <f>'Cash Flow Model'!Z157</f>
        <v>106845.65974430217</v>
      </c>
      <c r="I147" s="113">
        <f>'Cash Flow Model'!A157</f>
        <v>143</v>
      </c>
      <c r="J147" s="113">
        <f t="shared" si="6"/>
        <v>0</v>
      </c>
      <c r="K147" s="113">
        <f t="shared" si="7"/>
        <v>0</v>
      </c>
      <c r="L147" s="113">
        <f t="shared" si="8"/>
        <v>710404.96356935101</v>
      </c>
      <c r="M147" s="113">
        <f>'Cash Flow Model'!K157</f>
        <v>21369.131948860391</v>
      </c>
    </row>
    <row r="148" spans="1:13" x14ac:dyDescent="0.3">
      <c r="A148" s="113">
        <f>'Cash Flow Model'!A158</f>
        <v>144</v>
      </c>
      <c r="B148" s="113">
        <f>SUM('Cash Flow Model'!O158:P158)</f>
        <v>0</v>
      </c>
      <c r="C148" s="113">
        <f>SUM('Cash Flow Model'!T158:U158)</f>
        <v>0</v>
      </c>
      <c r="D148" s="113">
        <f>'Cash Flow Model'!Y158</f>
        <v>594332.59512247343</v>
      </c>
      <c r="E148" s="113">
        <f>'Cash Flow Model'!A158</f>
        <v>144</v>
      </c>
      <c r="F148" s="113">
        <f>'Cash Flow Model'!Q158</f>
        <v>0</v>
      </c>
      <c r="G148" s="113">
        <f>'Cash Flow Model'!V158</f>
        <v>0</v>
      </c>
      <c r="H148" s="113">
        <f>'Cash Flow Model'!Z158</f>
        <v>105085.27844147912</v>
      </c>
      <c r="I148" s="113">
        <f>'Cash Flow Model'!A158</f>
        <v>144</v>
      </c>
      <c r="J148" s="113">
        <f t="shared" si="6"/>
        <v>0</v>
      </c>
      <c r="K148" s="113">
        <f t="shared" si="7"/>
        <v>0</v>
      </c>
      <c r="L148" s="113">
        <f t="shared" si="8"/>
        <v>699417.87356395251</v>
      </c>
      <c r="M148" s="113">
        <f>'Cash Flow Model'!K158</f>
        <v>21017.055688295783</v>
      </c>
    </row>
    <row r="149" spans="1:13" x14ac:dyDescent="0.3">
      <c r="A149" s="113">
        <f>'Cash Flow Model'!A159</f>
        <v>145</v>
      </c>
      <c r="B149" s="113">
        <f>SUM('Cash Flow Model'!O159:P159)</f>
        <v>0</v>
      </c>
      <c r="C149" s="113">
        <f>SUM('Cash Flow Model'!T159:U159)</f>
        <v>0</v>
      </c>
      <c r="D149" s="113">
        <f>'Cash Flow Model'!Y159</f>
        <v>585241.07915001793</v>
      </c>
      <c r="E149" s="113">
        <f>'Cash Flow Model'!A159</f>
        <v>145</v>
      </c>
      <c r="F149" s="113">
        <f>'Cash Flow Model'!Q159</f>
        <v>0</v>
      </c>
      <c r="G149" s="113">
        <f>'Cash Flow Model'!V159</f>
        <v>0</v>
      </c>
      <c r="H149" s="113">
        <f>'Cash Flow Model'!Z159</f>
        <v>103351.8083723719</v>
      </c>
      <c r="I149" s="113">
        <f>'Cash Flow Model'!A159</f>
        <v>145</v>
      </c>
      <c r="J149" s="113">
        <f t="shared" si="6"/>
        <v>0</v>
      </c>
      <c r="K149" s="113">
        <f t="shared" si="7"/>
        <v>0</v>
      </c>
      <c r="L149" s="113">
        <f t="shared" si="8"/>
        <v>688592.88752238988</v>
      </c>
      <c r="M149" s="113">
        <f>'Cash Flow Model'!K159</f>
        <v>20670.361674474341</v>
      </c>
    </row>
    <row r="150" spans="1:13" x14ac:dyDescent="0.3">
      <c r="A150" s="113">
        <f>'Cash Flow Model'!A160</f>
        <v>146</v>
      </c>
      <c r="B150" s="113">
        <f>SUM('Cash Flow Model'!O160:P160)</f>
        <v>0</v>
      </c>
      <c r="C150" s="113">
        <f>SUM('Cash Flow Model'!T160:U160)</f>
        <v>0</v>
      </c>
      <c r="D150" s="113">
        <f>'Cash Flow Model'!Y160</f>
        <v>576282.82655766117</v>
      </c>
      <c r="E150" s="113">
        <f>'Cash Flow Model'!A160</f>
        <v>146</v>
      </c>
      <c r="F150" s="113">
        <f>'Cash Flow Model'!Q160</f>
        <v>0</v>
      </c>
      <c r="G150" s="113">
        <f>'Cash Flow Model'!V160</f>
        <v>0</v>
      </c>
      <c r="H150" s="113">
        <f>'Cash Flow Model'!Z160</f>
        <v>101644.85522485101</v>
      </c>
      <c r="I150" s="113">
        <f>'Cash Flow Model'!A160</f>
        <v>146</v>
      </c>
      <c r="J150" s="113">
        <f t="shared" si="6"/>
        <v>0</v>
      </c>
      <c r="K150" s="113">
        <f t="shared" si="7"/>
        <v>0</v>
      </c>
      <c r="L150" s="113">
        <f t="shared" si="8"/>
        <v>677927.68178251223</v>
      </c>
      <c r="M150" s="113">
        <f>'Cash Flow Model'!K160</f>
        <v>20328.971044970163</v>
      </c>
    </row>
    <row r="151" spans="1:13" x14ac:dyDescent="0.3">
      <c r="A151" s="113">
        <f>'Cash Flow Model'!A161</f>
        <v>147</v>
      </c>
      <c r="B151" s="113">
        <f>SUM('Cash Flow Model'!O161:P161)</f>
        <v>0</v>
      </c>
      <c r="C151" s="113">
        <f>SUM('Cash Flow Model'!T161:U161)</f>
        <v>0</v>
      </c>
      <c r="D151" s="113">
        <f>'Cash Flow Model'!Y161</f>
        <v>567455.93505623424</v>
      </c>
      <c r="E151" s="113">
        <f>'Cash Flow Model'!A161</f>
        <v>147</v>
      </c>
      <c r="F151" s="113">
        <f>'Cash Flow Model'!Q161</f>
        <v>0</v>
      </c>
      <c r="G151" s="113">
        <f>'Cash Flow Model'!V161</f>
        <v>0</v>
      </c>
      <c r="H151" s="113">
        <f>'Cash Flow Model'!Z161</f>
        <v>99964.030314057833</v>
      </c>
      <c r="I151" s="113">
        <f>'Cash Flow Model'!A161</f>
        <v>147</v>
      </c>
      <c r="J151" s="113">
        <f t="shared" si="6"/>
        <v>0</v>
      </c>
      <c r="K151" s="113">
        <f t="shared" si="7"/>
        <v>0</v>
      </c>
      <c r="L151" s="113">
        <f t="shared" si="8"/>
        <v>667419.96537029208</v>
      </c>
      <c r="M151" s="113">
        <f>'Cash Flow Model'!K161</f>
        <v>19992.806062811531</v>
      </c>
    </row>
    <row r="152" spans="1:13" x14ac:dyDescent="0.3">
      <c r="A152" s="113">
        <f>'Cash Flow Model'!A162</f>
        <v>148</v>
      </c>
      <c r="B152" s="113">
        <f>SUM('Cash Flow Model'!O162:P162)</f>
        <v>0</v>
      </c>
      <c r="C152" s="113">
        <f>SUM('Cash Flow Model'!T162:U162)</f>
        <v>0</v>
      </c>
      <c r="D152" s="113">
        <f>'Cash Flow Model'!Y162</f>
        <v>558758.52904232754</v>
      </c>
      <c r="E152" s="113">
        <f>'Cash Flow Model'!A162</f>
        <v>148</v>
      </c>
      <c r="F152" s="113">
        <f>'Cash Flow Model'!Q162</f>
        <v>0</v>
      </c>
      <c r="G152" s="113">
        <f>'Cash Flow Model'!V162</f>
        <v>0</v>
      </c>
      <c r="H152" s="113">
        <f>'Cash Flow Model'!Z162</f>
        <v>98308.950503477172</v>
      </c>
      <c r="I152" s="113">
        <f>'Cash Flow Model'!A162</f>
        <v>148</v>
      </c>
      <c r="J152" s="113">
        <f t="shared" si="6"/>
        <v>0</v>
      </c>
      <c r="K152" s="113">
        <f t="shared" si="7"/>
        <v>0</v>
      </c>
      <c r="L152" s="113">
        <f t="shared" si="8"/>
        <v>657067.47954580467</v>
      </c>
      <c r="M152" s="113">
        <f>'Cash Flow Model'!K162</f>
        <v>19661.790100695394</v>
      </c>
    </row>
    <row r="153" spans="1:13" x14ac:dyDescent="0.3">
      <c r="A153" s="113">
        <f>'Cash Flow Model'!A163</f>
        <v>149</v>
      </c>
      <c r="B153" s="113">
        <f>SUM('Cash Flow Model'!O163:P163)</f>
        <v>0</v>
      </c>
      <c r="C153" s="113">
        <f>SUM('Cash Flow Model'!T163:U163)</f>
        <v>0</v>
      </c>
      <c r="D153" s="113">
        <f>'Cash Flow Model'!Y163</f>
        <v>550188.75922835316</v>
      </c>
      <c r="E153" s="113">
        <f>'Cash Flow Model'!A163</f>
        <v>149</v>
      </c>
      <c r="F153" s="113">
        <f>'Cash Flow Model'!Q163</f>
        <v>0</v>
      </c>
      <c r="G153" s="113">
        <f>'Cash Flow Model'!V163</f>
        <v>0</v>
      </c>
      <c r="H153" s="113">
        <f>'Cash Flow Model'!Z163</f>
        <v>96679.238127103716</v>
      </c>
      <c r="I153" s="113">
        <f>'Cash Flow Model'!A163</f>
        <v>149</v>
      </c>
      <c r="J153" s="113">
        <f t="shared" si="6"/>
        <v>0</v>
      </c>
      <c r="K153" s="113">
        <f t="shared" si="7"/>
        <v>0</v>
      </c>
      <c r="L153" s="113">
        <f t="shared" si="8"/>
        <v>646867.99735545693</v>
      </c>
      <c r="M153" s="113">
        <f>'Cash Flow Model'!K163</f>
        <v>19335.847625420709</v>
      </c>
    </row>
    <row r="154" spans="1:13" x14ac:dyDescent="0.3">
      <c r="A154" s="113">
        <f>'Cash Flow Model'!A164</f>
        <v>150</v>
      </c>
      <c r="B154" s="113">
        <f>SUM('Cash Flow Model'!O164:P164)</f>
        <v>0</v>
      </c>
      <c r="C154" s="113">
        <f>SUM('Cash Flow Model'!T164:U164)</f>
        <v>0</v>
      </c>
      <c r="D154" s="113">
        <f>'Cash Flow Model'!Y164</f>
        <v>541744.80227769434</v>
      </c>
      <c r="E154" s="113">
        <f>'Cash Flow Model'!A164</f>
        <v>150</v>
      </c>
      <c r="F154" s="113">
        <f>'Cash Flow Model'!Q164</f>
        <v>0</v>
      </c>
      <c r="G154" s="113">
        <f>'Cash Flow Model'!V164</f>
        <v>0</v>
      </c>
      <c r="H154" s="113">
        <f>'Cash Flow Model'!Z164</f>
        <v>95074.520912687687</v>
      </c>
      <c r="I154" s="113">
        <f>'Cash Flow Model'!A164</f>
        <v>150</v>
      </c>
      <c r="J154" s="113">
        <f t="shared" si="6"/>
        <v>0</v>
      </c>
      <c r="K154" s="113">
        <f t="shared" si="7"/>
        <v>0</v>
      </c>
      <c r="L154" s="113">
        <f t="shared" si="8"/>
        <v>636819.32319038198</v>
      </c>
      <c r="M154" s="113">
        <f>'Cash Flow Model'!K164</f>
        <v>19014.904182537502</v>
      </c>
    </row>
    <row r="155" spans="1:13" x14ac:dyDescent="0.3">
      <c r="A155" s="113">
        <f>'Cash Flow Model'!A165</f>
        <v>151</v>
      </c>
      <c r="B155" s="113">
        <f>SUM('Cash Flow Model'!O165:P165)</f>
        <v>0</v>
      </c>
      <c r="C155" s="113">
        <f>SUM('Cash Flow Model'!T165:U165)</f>
        <v>0</v>
      </c>
      <c r="D155" s="113">
        <f>'Cash Flow Model'!Y165</f>
        <v>533424.86044487078</v>
      </c>
      <c r="E155" s="113">
        <f>'Cash Flow Model'!A165</f>
        <v>151</v>
      </c>
      <c r="F155" s="113">
        <f>'Cash Flow Model'!Q165</f>
        <v>0</v>
      </c>
      <c r="G155" s="113">
        <f>'Cash Flow Model'!V165</f>
        <v>0</v>
      </c>
      <c r="H155" s="113">
        <f>'Cash Flow Model'!Z165</f>
        <v>93494.43190604441</v>
      </c>
      <c r="I155" s="113">
        <f>'Cash Flow Model'!A165</f>
        <v>151</v>
      </c>
      <c r="J155" s="113">
        <f t="shared" si="6"/>
        <v>0</v>
      </c>
      <c r="K155" s="113">
        <f t="shared" si="7"/>
        <v>0</v>
      </c>
      <c r="L155" s="113">
        <f t="shared" si="8"/>
        <v>626919.29235091514</v>
      </c>
      <c r="M155" s="113">
        <f>'Cash Flow Model'!K165</f>
        <v>18698.886381208849</v>
      </c>
    </row>
    <row r="156" spans="1:13" x14ac:dyDescent="0.3">
      <c r="A156" s="113">
        <f>'Cash Flow Model'!A166</f>
        <v>152</v>
      </c>
      <c r="B156" s="113">
        <f>SUM('Cash Flow Model'!O166:P166)</f>
        <v>0</v>
      </c>
      <c r="C156" s="113">
        <f>SUM('Cash Flow Model'!T166:U166)</f>
        <v>0</v>
      </c>
      <c r="D156" s="113">
        <f>'Cash Flow Model'!Y166</f>
        <v>525227.16122065205</v>
      </c>
      <c r="E156" s="113">
        <f>'Cash Flow Model'!A166</f>
        <v>152</v>
      </c>
      <c r="F156" s="113">
        <f>'Cash Flow Model'!Q166</f>
        <v>0</v>
      </c>
      <c r="G156" s="113">
        <f>'Cash Flow Model'!V166</f>
        <v>0</v>
      </c>
      <c r="H156" s="113">
        <f>'Cash Flow Model'!Z166</f>
        <v>91938.609396413536</v>
      </c>
      <c r="I156" s="113">
        <f>'Cash Flow Model'!A166</f>
        <v>152</v>
      </c>
      <c r="J156" s="113">
        <f t="shared" si="6"/>
        <v>0</v>
      </c>
      <c r="K156" s="113">
        <f t="shared" si="7"/>
        <v>0</v>
      </c>
      <c r="L156" s="113">
        <f t="shared" si="8"/>
        <v>617165.7706170656</v>
      </c>
      <c r="M156" s="113">
        <f>'Cash Flow Model'!K166</f>
        <v>18387.721879282675</v>
      </c>
    </row>
    <row r="157" spans="1:13" x14ac:dyDescent="0.3">
      <c r="A157" s="113">
        <f>'Cash Flow Model'!A167</f>
        <v>153</v>
      </c>
      <c r="B157" s="113">
        <f>SUM('Cash Flow Model'!O167:P167)</f>
        <v>0</v>
      </c>
      <c r="C157" s="113">
        <f>SUM('Cash Flow Model'!T167:U167)</f>
        <v>0</v>
      </c>
      <c r="D157" s="113">
        <f>'Cash Flow Model'!Y167</f>
        <v>517149.95698205091</v>
      </c>
      <c r="E157" s="113">
        <f>'Cash Flow Model'!A167</f>
        <v>153</v>
      </c>
      <c r="F157" s="113">
        <f>'Cash Flow Model'!Q167</f>
        <v>0</v>
      </c>
      <c r="G157" s="113">
        <f>'Cash Flow Model'!V167</f>
        <v>0</v>
      </c>
      <c r="H157" s="113">
        <f>'Cash Flow Model'!Z167</f>
        <v>90406.696842853315</v>
      </c>
      <c r="I157" s="113">
        <f>'Cash Flow Model'!A167</f>
        <v>153</v>
      </c>
      <c r="J157" s="113">
        <f t="shared" si="6"/>
        <v>0</v>
      </c>
      <c r="K157" s="113">
        <f t="shared" si="7"/>
        <v>0</v>
      </c>
      <c r="L157" s="113">
        <f t="shared" si="8"/>
        <v>607556.65382490424</v>
      </c>
      <c r="M157" s="113">
        <f>'Cash Flow Model'!K167</f>
        <v>18081.339368570629</v>
      </c>
    </row>
    <row r="158" spans="1:13" x14ac:dyDescent="0.3">
      <c r="A158" s="113">
        <f>'Cash Flow Model'!A168</f>
        <v>154</v>
      </c>
      <c r="B158" s="113">
        <f>SUM('Cash Flow Model'!O168:P168)</f>
        <v>0</v>
      </c>
      <c r="C158" s="113">
        <f>SUM('Cash Flow Model'!T168:U168)</f>
        <v>0</v>
      </c>
      <c r="D158" s="113">
        <f>'Cash Flow Model'!Y168</f>
        <v>509191.52464713051</v>
      </c>
      <c r="E158" s="113">
        <f>'Cash Flow Model'!A168</f>
        <v>154</v>
      </c>
      <c r="F158" s="113">
        <f>'Cash Flow Model'!Q168</f>
        <v>0</v>
      </c>
      <c r="G158" s="113">
        <f>'Cash Flow Model'!V168</f>
        <v>0</v>
      </c>
      <c r="H158" s="113">
        <f>'Cash Flow Model'!Z168</f>
        <v>88898.342801655657</v>
      </c>
      <c r="I158" s="113">
        <f>'Cash Flow Model'!A168</f>
        <v>154</v>
      </c>
      <c r="J158" s="113">
        <f t="shared" si="6"/>
        <v>0</v>
      </c>
      <c r="K158" s="113">
        <f t="shared" si="7"/>
        <v>0</v>
      </c>
      <c r="L158" s="113">
        <f t="shared" si="8"/>
        <v>598089.86744878616</v>
      </c>
      <c r="M158" s="113">
        <f>'Cash Flow Model'!K168</f>
        <v>17779.668560331102</v>
      </c>
    </row>
    <row r="159" spans="1:13" x14ac:dyDescent="0.3">
      <c r="A159" s="113">
        <f>'Cash Flow Model'!A169</f>
        <v>155</v>
      </c>
      <c r="B159" s="113">
        <f>SUM('Cash Flow Model'!O169:P169)</f>
        <v>0</v>
      </c>
      <c r="C159" s="113">
        <f>SUM('Cash Flow Model'!T169:U169)</f>
        <v>0</v>
      </c>
      <c r="D159" s="113">
        <f>'Cash Flow Model'!Y169</f>
        <v>501350.16533455969</v>
      </c>
      <c r="E159" s="113">
        <f>'Cash Flow Model'!A169</f>
        <v>155</v>
      </c>
      <c r="F159" s="113">
        <f>'Cash Flow Model'!Q169</f>
        <v>0</v>
      </c>
      <c r="G159" s="113">
        <f>'Cash Flow Model'!V169</f>
        <v>0</v>
      </c>
      <c r="H159" s="113">
        <f>'Cash Flow Model'!Z169</f>
        <v>87413.200854768176</v>
      </c>
      <c r="I159" s="113">
        <f>'Cash Flow Model'!A169</f>
        <v>155</v>
      </c>
      <c r="J159" s="113">
        <f t="shared" si="6"/>
        <v>0</v>
      </c>
      <c r="K159" s="113">
        <f t="shared" si="7"/>
        <v>0</v>
      </c>
      <c r="L159" s="113">
        <f t="shared" si="8"/>
        <v>588763.36618932791</v>
      </c>
      <c r="M159" s="113">
        <f>'Cash Flow Model'!K169</f>
        <v>17482.640170953604</v>
      </c>
    </row>
    <row r="160" spans="1:13" x14ac:dyDescent="0.3">
      <c r="A160" s="113">
        <f>'Cash Flow Model'!A170</f>
        <v>156</v>
      </c>
      <c r="B160" s="113">
        <f>SUM('Cash Flow Model'!O170:P170)</f>
        <v>0</v>
      </c>
      <c r="C160" s="113">
        <f>SUM('Cash Flow Model'!T170:U170)</f>
        <v>0</v>
      </c>
      <c r="D160" s="113">
        <f>'Cash Flow Model'!Y170</f>
        <v>493624.20402785024</v>
      </c>
      <c r="E160" s="113">
        <f>'Cash Flow Model'!A170</f>
        <v>156</v>
      </c>
      <c r="F160" s="113">
        <f>'Cash Flow Model'!Q170</f>
        <v>0</v>
      </c>
      <c r="G160" s="113">
        <f>'Cash Flow Model'!V170</f>
        <v>0</v>
      </c>
      <c r="H160" s="113">
        <f>'Cash Flow Model'!Z170</f>
        <v>85950.929539209057</v>
      </c>
      <c r="I160" s="113">
        <f>'Cash Flow Model'!A170</f>
        <v>156</v>
      </c>
      <c r="J160" s="113">
        <f t="shared" si="6"/>
        <v>0</v>
      </c>
      <c r="K160" s="113">
        <f t="shared" si="7"/>
        <v>0</v>
      </c>
      <c r="L160" s="113">
        <f t="shared" si="8"/>
        <v>579575.1335670593</v>
      </c>
      <c r="M160" s="113">
        <f>'Cash Flow Model'!K170</f>
        <v>17190.18590784178</v>
      </c>
    </row>
    <row r="161" spans="1:13" x14ac:dyDescent="0.3">
      <c r="A161" s="113">
        <f>'Cash Flow Model'!A171</f>
        <v>157</v>
      </c>
      <c r="B161" s="113">
        <f>SUM('Cash Flow Model'!O171:P171)</f>
        <v>0</v>
      </c>
      <c r="C161" s="113">
        <f>SUM('Cash Flow Model'!T171:U171)</f>
        <v>0</v>
      </c>
      <c r="D161" s="113">
        <f>'Cash Flow Model'!Y171</f>
        <v>486011.98924421385</v>
      </c>
      <c r="E161" s="113">
        <f>'Cash Flow Model'!A171</f>
        <v>157</v>
      </c>
      <c r="F161" s="113">
        <f>'Cash Flow Model'!Q171</f>
        <v>0</v>
      </c>
      <c r="G161" s="113">
        <f>'Cash Flow Model'!V171</f>
        <v>0</v>
      </c>
      <c r="H161" s="113">
        <f>'Cash Flow Model'!Z171</f>
        <v>84511.192277461159</v>
      </c>
      <c r="I161" s="113">
        <f>'Cash Flow Model'!A171</f>
        <v>157</v>
      </c>
      <c r="J161" s="113">
        <f t="shared" si="6"/>
        <v>0</v>
      </c>
      <c r="K161" s="113">
        <f t="shared" si="7"/>
        <v>0</v>
      </c>
      <c r="L161" s="113">
        <f t="shared" si="8"/>
        <v>570523.18152167497</v>
      </c>
      <c r="M161" s="113">
        <f>'Cash Flow Model'!K171</f>
        <v>16902.238455492199</v>
      </c>
    </row>
    <row r="162" spans="1:13" x14ac:dyDescent="0.3">
      <c r="A162" s="113">
        <f>'Cash Flow Model'!A172</f>
        <v>158</v>
      </c>
      <c r="B162" s="113">
        <f>SUM('Cash Flow Model'!O172:P172)</f>
        <v>0</v>
      </c>
      <c r="C162" s="113">
        <f>SUM('Cash Flow Model'!T172:U172)</f>
        <v>0</v>
      </c>
      <c r="D162" s="113">
        <f>'Cash Flow Model'!Y172</f>
        <v>478511.89270797413</v>
      </c>
      <c r="E162" s="113">
        <f>'Cash Flow Model'!A172</f>
        <v>158</v>
      </c>
      <c r="F162" s="113">
        <f>'Cash Flow Model'!Q172</f>
        <v>0</v>
      </c>
      <c r="G162" s="113">
        <f>'Cash Flow Model'!V172</f>
        <v>0</v>
      </c>
      <c r="H162" s="113">
        <f>'Cash Flow Model'!Z172</f>
        <v>83093.657308832204</v>
      </c>
      <c r="I162" s="113">
        <f>'Cash Flow Model'!A172</f>
        <v>158</v>
      </c>
      <c r="J162" s="113">
        <f t="shared" si="6"/>
        <v>0</v>
      </c>
      <c r="K162" s="113">
        <f t="shared" si="7"/>
        <v>0</v>
      </c>
      <c r="L162" s="113">
        <f t="shared" si="8"/>
        <v>561605.55001680634</v>
      </c>
      <c r="M162" s="113">
        <f>'Cash Flow Model'!K172</f>
        <v>16618.731461766412</v>
      </c>
    </row>
    <row r="163" spans="1:13" x14ac:dyDescent="0.3">
      <c r="A163" s="113">
        <f>'Cash Flow Model'!A173</f>
        <v>159</v>
      </c>
      <c r="B163" s="113">
        <f>SUM('Cash Flow Model'!O173:P173)</f>
        <v>0</v>
      </c>
      <c r="C163" s="113">
        <f>SUM('Cash Flow Model'!T173:U173)</f>
        <v>0</v>
      </c>
      <c r="D163" s="113">
        <f>'Cash Flow Model'!Y173</f>
        <v>471122.30902847205</v>
      </c>
      <c r="E163" s="113">
        <f>'Cash Flow Model'!A173</f>
        <v>159</v>
      </c>
      <c r="F163" s="113">
        <f>'Cash Flow Model'!Q173</f>
        <v>0</v>
      </c>
      <c r="G163" s="113">
        <f>'Cash Flow Model'!V173</f>
        <v>0</v>
      </c>
      <c r="H163" s="113">
        <f>'Cash Flow Model'!Z173</f>
        <v>81697.997621767267</v>
      </c>
      <c r="I163" s="113">
        <f>'Cash Flow Model'!A173</f>
        <v>159</v>
      </c>
      <c r="J163" s="113">
        <f t="shared" si="6"/>
        <v>0</v>
      </c>
      <c r="K163" s="113">
        <f t="shared" si="7"/>
        <v>0</v>
      </c>
      <c r="L163" s="113">
        <f t="shared" si="8"/>
        <v>552820.30665023928</v>
      </c>
      <c r="M163" s="113">
        <f>'Cash Flow Model'!K173</f>
        <v>16339.599524353425</v>
      </c>
    </row>
    <row r="164" spans="1:13" x14ac:dyDescent="0.3">
      <c r="A164" s="113">
        <f>'Cash Flow Model'!A174</f>
        <v>160</v>
      </c>
      <c r="B164" s="113">
        <f>SUM('Cash Flow Model'!O174:P174)</f>
        <v>0</v>
      </c>
      <c r="C164" s="113">
        <f>SUM('Cash Flow Model'!T174:U174)</f>
        <v>0</v>
      </c>
      <c r="D164" s="113">
        <f>'Cash Flow Model'!Y174</f>
        <v>463841.65538240375</v>
      </c>
      <c r="E164" s="113">
        <f>'Cash Flow Model'!A174</f>
        <v>160</v>
      </c>
      <c r="F164" s="113">
        <f>'Cash Flow Model'!Q174</f>
        <v>0</v>
      </c>
      <c r="G164" s="113">
        <f>'Cash Flow Model'!V174</f>
        <v>0</v>
      </c>
      <c r="H164" s="113">
        <f>'Cash Flow Model'!Z174</f>
        <v>80323.890887100904</v>
      </c>
      <c r="I164" s="113">
        <f>'Cash Flow Model'!A174</f>
        <v>160</v>
      </c>
      <c r="J164" s="113">
        <f t="shared" si="6"/>
        <v>0</v>
      </c>
      <c r="K164" s="113">
        <f t="shared" si="7"/>
        <v>0</v>
      </c>
      <c r="L164" s="113">
        <f t="shared" si="8"/>
        <v>544165.5462695047</v>
      </c>
      <c r="M164" s="113">
        <f>'Cash Flow Model'!K174</f>
        <v>16064.778177420152</v>
      </c>
    </row>
    <row r="165" spans="1:13" x14ac:dyDescent="0.3">
      <c r="A165" s="113">
        <f>'Cash Flow Model'!A175</f>
        <v>161</v>
      </c>
      <c r="B165" s="113">
        <f>SUM('Cash Flow Model'!O175:P175)</f>
        <v>0</v>
      </c>
      <c r="C165" s="113">
        <f>SUM('Cash Flow Model'!T175:U175)</f>
        <v>0</v>
      </c>
      <c r="D165" s="113">
        <f>'Cash Flow Model'!Y175</f>
        <v>456668.37120052928</v>
      </c>
      <c r="E165" s="113">
        <f>'Cash Flow Model'!A175</f>
        <v>161</v>
      </c>
      <c r="F165" s="113">
        <f>'Cash Flow Model'!Q175</f>
        <v>0</v>
      </c>
      <c r="G165" s="113">
        <f>'Cash Flow Model'!V175</f>
        <v>0</v>
      </c>
      <c r="H165" s="113">
        <f>'Cash Flow Model'!Z175</f>
        <v>78971.019392235554</v>
      </c>
      <c r="I165" s="113">
        <f>'Cash Flow Model'!A175</f>
        <v>161</v>
      </c>
      <c r="J165" s="113">
        <f t="shared" si="6"/>
        <v>0</v>
      </c>
      <c r="K165" s="113">
        <f t="shared" si="7"/>
        <v>0</v>
      </c>
      <c r="L165" s="113">
        <f t="shared" si="8"/>
        <v>535639.39059276483</v>
      </c>
      <c r="M165" s="113">
        <f>'Cash Flow Model'!K175</f>
        <v>15794.203878447084</v>
      </c>
    </row>
    <row r="166" spans="1:13" x14ac:dyDescent="0.3">
      <c r="A166" s="113">
        <f>'Cash Flow Model'!A176</f>
        <v>162</v>
      </c>
      <c r="B166" s="113">
        <f>SUM('Cash Flow Model'!O176:P176)</f>
        <v>0</v>
      </c>
      <c r="C166" s="113">
        <f>SUM('Cash Flow Model'!T176:U176)</f>
        <v>0</v>
      </c>
      <c r="D166" s="113">
        <f>'Cash Flow Model'!Y176</f>
        <v>449600.91785869293</v>
      </c>
      <c r="E166" s="113">
        <f>'Cash Flow Model'!A176</f>
        <v>162</v>
      </c>
      <c r="F166" s="113">
        <f>'Cash Flow Model'!Q176</f>
        <v>0</v>
      </c>
      <c r="G166" s="113">
        <f>'Cash Flow Model'!V176</f>
        <v>0</v>
      </c>
      <c r="H166" s="113">
        <f>'Cash Flow Model'!Z176</f>
        <v>77639.069976234008</v>
      </c>
      <c r="I166" s="113">
        <f>'Cash Flow Model'!A176</f>
        <v>162</v>
      </c>
      <c r="J166" s="113">
        <f t="shared" si="6"/>
        <v>0</v>
      </c>
      <c r="K166" s="113">
        <f t="shared" si="7"/>
        <v>0</v>
      </c>
      <c r="L166" s="113">
        <f t="shared" si="8"/>
        <v>527239.98783492693</v>
      </c>
      <c r="M166" s="113">
        <f>'Cash Flow Model'!K176</f>
        <v>15527.813995246775</v>
      </c>
    </row>
    <row r="167" spans="1:13" x14ac:dyDescent="0.3">
      <c r="A167" s="113">
        <f>'Cash Flow Model'!A177</f>
        <v>163</v>
      </c>
      <c r="B167" s="113">
        <f>SUM('Cash Flow Model'!O177:P177)</f>
        <v>0</v>
      </c>
      <c r="C167" s="113">
        <f>SUM('Cash Flow Model'!T177:U177)</f>
        <v>0</v>
      </c>
      <c r="D167" s="113">
        <f>'Cash Flow Model'!Y177</f>
        <v>442637.77837309614</v>
      </c>
      <c r="E167" s="113">
        <f>'Cash Flow Model'!A177</f>
        <v>163</v>
      </c>
      <c r="F167" s="113">
        <f>'Cash Flow Model'!Q177</f>
        <v>0</v>
      </c>
      <c r="G167" s="113">
        <f>'Cash Flow Model'!V177</f>
        <v>0</v>
      </c>
      <c r="H167" s="113">
        <f>'Cash Flow Model'!Z177</f>
        <v>76327.733965812818</v>
      </c>
      <c r="I167" s="113">
        <f>'Cash Flow Model'!A177</f>
        <v>163</v>
      </c>
      <c r="J167" s="113">
        <f t="shared" si="6"/>
        <v>0</v>
      </c>
      <c r="K167" s="113">
        <f t="shared" si="7"/>
        <v>0</v>
      </c>
      <c r="L167" s="113">
        <f t="shared" si="8"/>
        <v>518965.51233890897</v>
      </c>
      <c r="M167" s="113">
        <f>'Cash Flow Model'!K177</f>
        <v>15265.546793162539</v>
      </c>
    </row>
    <row r="168" spans="1:13" x14ac:dyDescent="0.3">
      <c r="A168" s="113">
        <f>'Cash Flow Model'!A178</f>
        <v>164</v>
      </c>
      <c r="B168" s="113">
        <f>SUM('Cash Flow Model'!O178:P178)</f>
        <v>0</v>
      </c>
      <c r="C168" s="113">
        <f>SUM('Cash Flow Model'!T178:U178)</f>
        <v>0</v>
      </c>
      <c r="D168" s="113">
        <f>'Cash Flow Model'!Y178</f>
        <v>435777.45709976467</v>
      </c>
      <c r="E168" s="113">
        <f>'Cash Flow Model'!A178</f>
        <v>164</v>
      </c>
      <c r="F168" s="113">
        <f>'Cash Flow Model'!Q178</f>
        <v>0</v>
      </c>
      <c r="G168" s="113">
        <f>'Cash Flow Model'!V178</f>
        <v>0</v>
      </c>
      <c r="H168" s="113">
        <f>'Cash Flow Model'!Z178</f>
        <v>75036.707112224627</v>
      </c>
      <c r="I168" s="113">
        <f>'Cash Flow Model'!A178</f>
        <v>164</v>
      </c>
      <c r="J168" s="113">
        <f t="shared" si="6"/>
        <v>0</v>
      </c>
      <c r="K168" s="113">
        <f t="shared" si="7"/>
        <v>0</v>
      </c>
      <c r="L168" s="113">
        <f t="shared" si="8"/>
        <v>510814.16421198926</v>
      </c>
      <c r="M168" s="113">
        <f>'Cash Flow Model'!K178</f>
        <v>15007.341422444901</v>
      </c>
    </row>
    <row r="169" spans="1:13" x14ac:dyDescent="0.3">
      <c r="A169" s="113">
        <f>'Cash Flow Model'!A179</f>
        <v>165</v>
      </c>
      <c r="B169" s="113">
        <f>SUM('Cash Flow Model'!O179:P179)</f>
        <v>0</v>
      </c>
      <c r="C169" s="113">
        <f>SUM('Cash Flow Model'!T179:U179)</f>
        <v>0</v>
      </c>
      <c r="D169" s="113">
        <f>'Cash Flow Model'!Y179</f>
        <v>429018.47943815339</v>
      </c>
      <c r="E169" s="113">
        <f>'Cash Flow Model'!A179</f>
        <v>165</v>
      </c>
      <c r="F169" s="113">
        <f>'Cash Flow Model'!Q179</f>
        <v>0</v>
      </c>
      <c r="G169" s="113">
        <f>'Cash Flow Model'!V179</f>
        <v>0</v>
      </c>
      <c r="H169" s="113">
        <f>'Cash Flow Model'!Z179</f>
        <v>73765.689529016978</v>
      </c>
      <c r="I169" s="113">
        <f>'Cash Flow Model'!A179</f>
        <v>165</v>
      </c>
      <c r="J169" s="113">
        <f t="shared" si="6"/>
        <v>0</v>
      </c>
      <c r="K169" s="113">
        <f t="shared" si="7"/>
        <v>0</v>
      </c>
      <c r="L169" s="113">
        <f t="shared" si="8"/>
        <v>502784.16896717035</v>
      </c>
      <c r="M169" s="113">
        <f>'Cash Flow Model'!K179</f>
        <v>14753.137905803371</v>
      </c>
    </row>
    <row r="170" spans="1:13" x14ac:dyDescent="0.3">
      <c r="A170" s="113">
        <f>'Cash Flow Model'!A180</f>
        <v>166</v>
      </c>
      <c r="B170" s="113">
        <f>SUM('Cash Flow Model'!O180:P180)</f>
        <v>0</v>
      </c>
      <c r="C170" s="113">
        <f>SUM('Cash Flow Model'!T180:U180)</f>
        <v>0</v>
      </c>
      <c r="D170" s="113">
        <f>'Cash Flow Model'!Y180</f>
        <v>422359.39153883053</v>
      </c>
      <c r="E170" s="113">
        <f>'Cash Flow Model'!A180</f>
        <v>166</v>
      </c>
      <c r="F170" s="113">
        <f>'Cash Flow Model'!Q180</f>
        <v>0</v>
      </c>
      <c r="G170" s="113">
        <f>'Cash Flow Model'!V180</f>
        <v>0</v>
      </c>
      <c r="H170" s="113">
        <f>'Cash Flow Model'!Z180</f>
        <v>72514.385630655699</v>
      </c>
      <c r="I170" s="113">
        <f>'Cash Flow Model'!A180</f>
        <v>166</v>
      </c>
      <c r="J170" s="113">
        <f t="shared" si="6"/>
        <v>0</v>
      </c>
      <c r="K170" s="113">
        <f t="shared" si="7"/>
        <v>0</v>
      </c>
      <c r="L170" s="113">
        <f t="shared" si="8"/>
        <v>494873.77716948622</v>
      </c>
      <c r="M170" s="113">
        <f>'Cash Flow Model'!K180</f>
        <v>14502.877126131112</v>
      </c>
    </row>
    <row r="171" spans="1:13" x14ac:dyDescent="0.3">
      <c r="A171" s="113">
        <f>'Cash Flow Model'!A181</f>
        <v>167</v>
      </c>
      <c r="B171" s="113">
        <f>SUM('Cash Flow Model'!O181:P181)</f>
        <v>0</v>
      </c>
      <c r="C171" s="113">
        <f>SUM('Cash Flow Model'!T181:U181)</f>
        <v>0</v>
      </c>
      <c r="D171" s="113">
        <f>'Cash Flow Model'!Y181</f>
        <v>415798.76001518738</v>
      </c>
      <c r="E171" s="113">
        <f>'Cash Flow Model'!A181</f>
        <v>167</v>
      </c>
      <c r="F171" s="113">
        <f>'Cash Flow Model'!Q181</f>
        <v>0</v>
      </c>
      <c r="G171" s="113">
        <f>'Cash Flow Model'!V181</f>
        <v>0</v>
      </c>
      <c r="H171" s="113">
        <f>'Cash Flow Model'!Z181</f>
        <v>71282.504072000782</v>
      </c>
      <c r="I171" s="113">
        <f>'Cash Flow Model'!A181</f>
        <v>167</v>
      </c>
      <c r="J171" s="113">
        <f t="shared" si="6"/>
        <v>0</v>
      </c>
      <c r="K171" s="113">
        <f t="shared" si="7"/>
        <v>0</v>
      </c>
      <c r="L171" s="113">
        <f t="shared" si="8"/>
        <v>487081.26408718817</v>
      </c>
      <c r="M171" s="113">
        <f>'Cash Flow Model'!K181</f>
        <v>14256.500814400128</v>
      </c>
    </row>
    <row r="172" spans="1:13" x14ac:dyDescent="0.3">
      <c r="A172" s="113">
        <f>'Cash Flow Model'!A182</f>
        <v>168</v>
      </c>
      <c r="B172" s="113">
        <f>SUM('Cash Flow Model'!O182:P182)</f>
        <v>0</v>
      </c>
      <c r="C172" s="113">
        <f>SUM('Cash Flow Model'!T182:U182)</f>
        <v>0</v>
      </c>
      <c r="D172" s="113">
        <f>'Cash Flow Model'!Y182</f>
        <v>409335.17165911681</v>
      </c>
      <c r="E172" s="113">
        <f>'Cash Flow Model'!A182</f>
        <v>168</v>
      </c>
      <c r="F172" s="113">
        <f>'Cash Flow Model'!Q182</f>
        <v>0</v>
      </c>
      <c r="G172" s="113">
        <f>'Cash Flow Model'!V182</f>
        <v>0</v>
      </c>
      <c r="H172" s="113">
        <f>'Cash Flow Model'!Z182</f>
        <v>70069.75768862314</v>
      </c>
      <c r="I172" s="113">
        <f>'Cash Flow Model'!A182</f>
        <v>168</v>
      </c>
      <c r="J172" s="113">
        <f t="shared" si="6"/>
        <v>0</v>
      </c>
      <c r="K172" s="113">
        <f t="shared" si="7"/>
        <v>0</v>
      </c>
      <c r="L172" s="113">
        <f t="shared" si="8"/>
        <v>479404.92934773996</v>
      </c>
      <c r="M172" s="113">
        <f>'Cash Flow Model'!K182</f>
        <v>14013.951537724601</v>
      </c>
    </row>
    <row r="173" spans="1:13" x14ac:dyDescent="0.3">
      <c r="A173" s="113">
        <f>'Cash Flow Model'!A183</f>
        <v>169</v>
      </c>
      <c r="B173" s="113">
        <f>SUM('Cash Flow Model'!O183:P183)</f>
        <v>0</v>
      </c>
      <c r="C173" s="113">
        <f>SUM('Cash Flow Model'!T183:U183)</f>
        <v>0</v>
      </c>
      <c r="D173" s="113">
        <f>'Cash Flow Model'!Y183</f>
        <v>402967.23316060787</v>
      </c>
      <c r="E173" s="113">
        <f>'Cash Flow Model'!A183</f>
        <v>169</v>
      </c>
      <c r="F173" s="113">
        <f>'Cash Flow Model'!Q183</f>
        <v>0</v>
      </c>
      <c r="G173" s="113">
        <f>'Cash Flow Model'!V183</f>
        <v>0</v>
      </c>
      <c r="H173" s="113">
        <f>'Cash Flow Model'!Z183</f>
        <v>68875.863437950728</v>
      </c>
      <c r="I173" s="113">
        <f>'Cash Flow Model'!A183</f>
        <v>169</v>
      </c>
      <c r="J173" s="113">
        <f t="shared" si="6"/>
        <v>0</v>
      </c>
      <c r="K173" s="113">
        <f t="shared" si="7"/>
        <v>0</v>
      </c>
      <c r="L173" s="113">
        <f t="shared" si="8"/>
        <v>471843.09659855859</v>
      </c>
      <c r="M173" s="113">
        <f>'Cash Flow Model'!K183</f>
        <v>13775.172687590115</v>
      </c>
    </row>
    <row r="174" spans="1:13" x14ac:dyDescent="0.3">
      <c r="A174" s="113">
        <f>'Cash Flow Model'!A184</f>
        <v>170</v>
      </c>
      <c r="B174" s="113">
        <f>SUM('Cash Flow Model'!O184:P184)</f>
        <v>0</v>
      </c>
      <c r="C174" s="113">
        <f>SUM('Cash Flow Model'!T184:U184)</f>
        <v>0</v>
      </c>
      <c r="D174" s="113">
        <f>'Cash Flow Model'!Y184</f>
        <v>396693.5708312011</v>
      </c>
      <c r="E174" s="113">
        <f>'Cash Flow Model'!A184</f>
        <v>170</v>
      </c>
      <c r="F174" s="113">
        <f>'Cash Flow Model'!Q184</f>
        <v>0</v>
      </c>
      <c r="G174" s="113">
        <f>'Cash Flow Model'!V184</f>
        <v>0</v>
      </c>
      <c r="H174" s="113">
        <f>'Cash Flow Model'!Z184</f>
        <v>67700.542341232285</v>
      </c>
      <c r="I174" s="113">
        <f>'Cash Flow Model'!A184</f>
        <v>170</v>
      </c>
      <c r="J174" s="113">
        <f t="shared" si="6"/>
        <v>0</v>
      </c>
      <c r="K174" s="113">
        <f t="shared" si="7"/>
        <v>0</v>
      </c>
      <c r="L174" s="113">
        <f t="shared" si="8"/>
        <v>464394.1131724334</v>
      </c>
      <c r="M174" s="113">
        <f>'Cash Flow Model'!K184</f>
        <v>13540.108468246428</v>
      </c>
    </row>
    <row r="175" spans="1:13" x14ac:dyDescent="0.3">
      <c r="A175" s="113">
        <f>'Cash Flow Model'!A185</f>
        <v>171</v>
      </c>
      <c r="B175" s="113">
        <f>SUM('Cash Flow Model'!O185:P185)</f>
        <v>0</v>
      </c>
      <c r="C175" s="113">
        <f>SUM('Cash Flow Model'!T185:U185)</f>
        <v>0</v>
      </c>
      <c r="D175" s="113">
        <f>'Cash Flow Model'!Y185</f>
        <v>390512.83033125364</v>
      </c>
      <c r="E175" s="113">
        <f>'Cash Flow Model'!A185</f>
        <v>171</v>
      </c>
      <c r="F175" s="113">
        <f>'Cash Flow Model'!Q185</f>
        <v>0</v>
      </c>
      <c r="G175" s="113">
        <f>'Cash Flow Model'!V185</f>
        <v>0</v>
      </c>
      <c r="H175" s="113">
        <f>'Cash Flow Model'!Z185</f>
        <v>66543.519426307947</v>
      </c>
      <c r="I175" s="113">
        <f>'Cash Flow Model'!A185</f>
        <v>171</v>
      </c>
      <c r="J175" s="113">
        <f t="shared" si="6"/>
        <v>0</v>
      </c>
      <c r="K175" s="113">
        <f t="shared" si="7"/>
        <v>0</v>
      </c>
      <c r="L175" s="113">
        <f t="shared" si="8"/>
        <v>457056.34975756158</v>
      </c>
      <c r="M175" s="113">
        <f>'Cash Flow Model'!K185</f>
        <v>13308.703885261564</v>
      </c>
    </row>
    <row r="176" spans="1:13" x14ac:dyDescent="0.3">
      <c r="A176" s="113">
        <f>'Cash Flow Model'!A186</f>
        <v>172</v>
      </c>
      <c r="B176" s="113">
        <f>SUM('Cash Flow Model'!O186:P186)</f>
        <v>0</v>
      </c>
      <c r="C176" s="113">
        <f>SUM('Cash Flow Model'!T186:U186)</f>
        <v>0</v>
      </c>
      <c r="D176" s="113">
        <f>'Cash Flow Model'!Y186</f>
        <v>384423.6764009599</v>
      </c>
      <c r="E176" s="113">
        <f>'Cash Flow Model'!A186</f>
        <v>172</v>
      </c>
      <c r="F176" s="113">
        <f>'Cash Flow Model'!Q186</f>
        <v>0</v>
      </c>
      <c r="G176" s="113">
        <f>'Cash Flow Model'!V186</f>
        <v>0</v>
      </c>
      <c r="H176" s="113">
        <f>'Cash Flow Model'!Z186</f>
        <v>65404.52367117512</v>
      </c>
      <c r="I176" s="113">
        <f>'Cash Flow Model'!A186</f>
        <v>172</v>
      </c>
      <c r="J176" s="113">
        <f t="shared" si="6"/>
        <v>0</v>
      </c>
      <c r="K176" s="113">
        <f t="shared" si="7"/>
        <v>0</v>
      </c>
      <c r="L176" s="113">
        <f t="shared" si="8"/>
        <v>449828.20007213502</v>
      </c>
      <c r="M176" s="113">
        <f>'Cash Flow Model'!K186</f>
        <v>13080.904734235</v>
      </c>
    </row>
    <row r="177" spans="1:13" x14ac:dyDescent="0.3">
      <c r="A177" s="113">
        <f>'Cash Flow Model'!A187</f>
        <v>173</v>
      </c>
      <c r="B177" s="113">
        <f>SUM('Cash Flow Model'!O187:P187)</f>
        <v>0</v>
      </c>
      <c r="C177" s="113">
        <f>SUM('Cash Flow Model'!T187:U187)</f>
        <v>0</v>
      </c>
      <c r="D177" s="113">
        <f>'Cash Flow Model'!Y187</f>
        <v>378424.79259507847</v>
      </c>
      <c r="E177" s="113">
        <f>'Cash Flow Model'!A187</f>
        <v>173</v>
      </c>
      <c r="F177" s="113">
        <f>'Cash Flow Model'!Q187</f>
        <v>0</v>
      </c>
      <c r="G177" s="113">
        <f>'Cash Flow Model'!V187</f>
        <v>0</v>
      </c>
      <c r="H177" s="113">
        <f>'Cash Flow Model'!Z187</f>
        <v>64283.287948338992</v>
      </c>
      <c r="I177" s="113">
        <f>'Cash Flow Model'!A187</f>
        <v>173</v>
      </c>
      <c r="J177" s="113">
        <f t="shared" si="6"/>
        <v>0</v>
      </c>
      <c r="K177" s="113">
        <f t="shared" si="7"/>
        <v>0</v>
      </c>
      <c r="L177" s="113">
        <f t="shared" si="8"/>
        <v>442708.08054341748</v>
      </c>
      <c r="M177" s="113">
        <f>'Cash Flow Model'!K187</f>
        <v>12856.657589667773</v>
      </c>
    </row>
    <row r="178" spans="1:13" x14ac:dyDescent="0.3">
      <c r="A178" s="113">
        <f>'Cash Flow Model'!A188</f>
        <v>174</v>
      </c>
      <c r="B178" s="113">
        <f>SUM('Cash Flow Model'!O188:P188)</f>
        <v>0</v>
      </c>
      <c r="C178" s="113">
        <f>SUM('Cash Flow Model'!T188:U188)</f>
        <v>0</v>
      </c>
      <c r="D178" s="113">
        <f>'Cash Flow Model'!Y188</f>
        <v>372514.88102131343</v>
      </c>
      <c r="E178" s="113">
        <f>'Cash Flow Model'!A188</f>
        <v>174</v>
      </c>
      <c r="F178" s="113">
        <f>'Cash Flow Model'!Q188</f>
        <v>0</v>
      </c>
      <c r="G178" s="113">
        <f>'Cash Flow Model'!V188</f>
        <v>0</v>
      </c>
      <c r="H178" s="113">
        <f>'Cash Flow Model'!Z188</f>
        <v>63179.548969936681</v>
      </c>
      <c r="I178" s="113">
        <f>'Cash Flow Model'!A188</f>
        <v>174</v>
      </c>
      <c r="J178" s="113">
        <f t="shared" si="6"/>
        <v>0</v>
      </c>
      <c r="K178" s="113">
        <f t="shared" si="7"/>
        <v>0</v>
      </c>
      <c r="L178" s="113">
        <f t="shared" si="8"/>
        <v>435694.4299912501</v>
      </c>
      <c r="M178" s="113">
        <f>'Cash Flow Model'!K188</f>
        <v>12635.909793987312</v>
      </c>
    </row>
    <row r="179" spans="1:13" x14ac:dyDescent="0.3">
      <c r="A179" s="113">
        <f>'Cash Flow Model'!A189</f>
        <v>175</v>
      </c>
      <c r="B179" s="113">
        <f>SUM('Cash Flow Model'!O189:P189)</f>
        <v>0</v>
      </c>
      <c r="C179" s="113">
        <f>SUM('Cash Flow Model'!T189:U189)</f>
        <v>0</v>
      </c>
      <c r="D179" s="113">
        <f>'Cash Flow Model'!Y189</f>
        <v>366692.6620822993</v>
      </c>
      <c r="E179" s="113">
        <f>'Cash Flow Model'!A189</f>
        <v>175</v>
      </c>
      <c r="F179" s="113">
        <f>'Cash Flow Model'!Q189</f>
        <v>0</v>
      </c>
      <c r="G179" s="113">
        <f>'Cash Flow Model'!V189</f>
        <v>0</v>
      </c>
      <c r="H179" s="113">
        <f>'Cash Flow Model'!Z189</f>
        <v>62093.047233624522</v>
      </c>
      <c r="I179" s="113">
        <f>'Cash Flow Model'!A189</f>
        <v>175</v>
      </c>
      <c r="J179" s="113">
        <f t="shared" si="6"/>
        <v>0</v>
      </c>
      <c r="K179" s="113">
        <f t="shared" si="7"/>
        <v>0</v>
      </c>
      <c r="L179" s="113">
        <f t="shared" si="8"/>
        <v>428785.7093159238</v>
      </c>
      <c r="M179" s="113">
        <f>'Cash Flow Model'!K189</f>
        <v>12418.609446724879</v>
      </c>
    </row>
    <row r="180" spans="1:13" x14ac:dyDescent="0.3">
      <c r="A180" s="113">
        <f>'Cash Flow Model'!A190</f>
        <v>176</v>
      </c>
      <c r="B180" s="113">
        <f>SUM('Cash Flow Model'!O190:P190)</f>
        <v>0</v>
      </c>
      <c r="C180" s="113">
        <f>SUM('Cash Flow Model'!T190:U190)</f>
        <v>0</v>
      </c>
      <c r="D180" s="113">
        <f>'Cash Flow Model'!Y190</f>
        <v>360956.87422114279</v>
      </c>
      <c r="E180" s="113">
        <f>'Cash Flow Model'!A190</f>
        <v>176</v>
      </c>
      <c r="F180" s="113">
        <f>'Cash Flow Model'!Q190</f>
        <v>0</v>
      </c>
      <c r="G180" s="113">
        <f>'Cash Flow Model'!V190</f>
        <v>0</v>
      </c>
      <c r="H180" s="113">
        <f>'Cash Flow Model'!Z190</f>
        <v>61023.526969217812</v>
      </c>
      <c r="I180" s="113">
        <f>'Cash Flow Model'!A190</f>
        <v>176</v>
      </c>
      <c r="J180" s="113">
        <f t="shared" si="6"/>
        <v>0</v>
      </c>
      <c r="K180" s="113">
        <f t="shared" si="7"/>
        <v>0</v>
      </c>
      <c r="L180" s="113">
        <f t="shared" si="8"/>
        <v>421980.4011903606</v>
      </c>
      <c r="M180" s="113">
        <f>'Cash Flow Model'!K190</f>
        <v>12204.705393843537</v>
      </c>
    </row>
    <row r="181" spans="1:13" x14ac:dyDescent="0.3">
      <c r="A181" s="113">
        <f>'Cash Flow Model'!A191</f>
        <v>177</v>
      </c>
      <c r="B181" s="113">
        <f>SUM('Cash Flow Model'!O191:P191)</f>
        <v>0</v>
      </c>
      <c r="C181" s="113">
        <f>SUM('Cash Flow Model'!T191:U191)</f>
        <v>0</v>
      </c>
      <c r="D181" s="113">
        <f>'Cash Flow Model'!Y191</f>
        <v>355306.27367046935</v>
      </c>
      <c r="E181" s="113">
        <f>'Cash Flow Model'!A191</f>
        <v>177</v>
      </c>
      <c r="F181" s="113">
        <f>'Cash Flow Model'!Q191</f>
        <v>0</v>
      </c>
      <c r="G181" s="113">
        <f>'Cash Flow Model'!V191</f>
        <v>0</v>
      </c>
      <c r="H181" s="113">
        <f>'Cash Flow Model'!Z191</f>
        <v>59970.736086072808</v>
      </c>
      <c r="I181" s="113">
        <f>'Cash Flow Model'!A191</f>
        <v>177</v>
      </c>
      <c r="J181" s="113">
        <f t="shared" si="6"/>
        <v>0</v>
      </c>
      <c r="K181" s="113">
        <f t="shared" si="7"/>
        <v>0</v>
      </c>
      <c r="L181" s="113">
        <f t="shared" si="8"/>
        <v>415277.00975654216</v>
      </c>
      <c r="M181" s="113">
        <f>'Cash Flow Model'!K191</f>
        <v>11994.147217214537</v>
      </c>
    </row>
    <row r="182" spans="1:13" x14ac:dyDescent="0.3">
      <c r="A182" s="113">
        <f>'Cash Flow Model'!A192</f>
        <v>178</v>
      </c>
      <c r="B182" s="113">
        <f>SUM('Cash Flow Model'!O192:P192)</f>
        <v>0</v>
      </c>
      <c r="C182" s="113">
        <f>SUM('Cash Flow Model'!T192:U192)</f>
        <v>0</v>
      </c>
      <c r="D182" s="113">
        <f>'Cash Flow Model'!Y192</f>
        <v>349739.63420492958</v>
      </c>
      <c r="E182" s="113">
        <f>'Cash Flow Model'!A192</f>
        <v>178</v>
      </c>
      <c r="F182" s="113">
        <f>'Cash Flow Model'!Q192</f>
        <v>0</v>
      </c>
      <c r="G182" s="113">
        <f>'Cash Flow Model'!V192</f>
        <v>0</v>
      </c>
      <c r="H182" s="113">
        <f>'Cash Flow Model'!Z192</f>
        <v>58934.426121200609</v>
      </c>
      <c r="I182" s="113">
        <f>'Cash Flow Model'!A192</f>
        <v>178</v>
      </c>
      <c r="J182" s="113">
        <f t="shared" si="6"/>
        <v>0</v>
      </c>
      <c r="K182" s="113">
        <f t="shared" si="7"/>
        <v>0</v>
      </c>
      <c r="L182" s="113">
        <f t="shared" si="8"/>
        <v>408674.06032613019</v>
      </c>
      <c r="M182" s="113">
        <f>'Cash Flow Model'!K192</f>
        <v>11786.885224240097</v>
      </c>
    </row>
    <row r="183" spans="1:13" x14ac:dyDescent="0.3">
      <c r="A183" s="113">
        <f>'Cash Flow Model'!A193</f>
        <v>179</v>
      </c>
      <c r="B183" s="113">
        <f>SUM('Cash Flow Model'!O193:P193)</f>
        <v>0</v>
      </c>
      <c r="C183" s="113">
        <f>SUM('Cash Flow Model'!T193:U193)</f>
        <v>0</v>
      </c>
      <c r="D183" s="113">
        <f>'Cash Flow Model'!Y193</f>
        <v>344255.74689711619</v>
      </c>
      <c r="E183" s="113">
        <f>'Cash Flow Model'!A193</f>
        <v>179</v>
      </c>
      <c r="F183" s="113">
        <f>'Cash Flow Model'!Q193</f>
        <v>0</v>
      </c>
      <c r="G183" s="113">
        <f>'Cash Flow Model'!V193</f>
        <v>0</v>
      </c>
      <c r="H183" s="113">
        <f>'Cash Flow Model'!Z193</f>
        <v>57914.352188102901</v>
      </c>
      <c r="I183" s="113">
        <f>'Cash Flow Model'!A193</f>
        <v>179</v>
      </c>
      <c r="J183" s="113">
        <f t="shared" si="6"/>
        <v>0</v>
      </c>
      <c r="K183" s="113">
        <f t="shared" si="7"/>
        <v>0</v>
      </c>
      <c r="L183" s="113">
        <f t="shared" si="8"/>
        <v>402170.09908521909</v>
      </c>
      <c r="M183" s="113">
        <f>'Cash Flow Model'!K193</f>
        <v>11582.870437620557</v>
      </c>
    </row>
    <row r="184" spans="1:13" x14ac:dyDescent="0.3">
      <c r="A184" s="113">
        <f>'Cash Flow Model'!A194</f>
        <v>180</v>
      </c>
      <c r="B184" s="113">
        <f>SUM('Cash Flow Model'!O194:P194)</f>
        <v>0</v>
      </c>
      <c r="C184" s="113">
        <f>SUM('Cash Flow Model'!T194:U194)</f>
        <v>0</v>
      </c>
      <c r="D184" s="113">
        <f>'Cash Flow Model'!Y194</f>
        <v>338853.41987684544</v>
      </c>
      <c r="E184" s="113">
        <f>'Cash Flow Model'!A194</f>
        <v>180</v>
      </c>
      <c r="F184" s="113">
        <f>'Cash Flow Model'!Q194</f>
        <v>0</v>
      </c>
      <c r="G184" s="113">
        <f>'Cash Flow Model'!V194</f>
        <v>0</v>
      </c>
      <c r="H184" s="113">
        <f>'Cash Flow Model'!Z194</f>
        <v>56910.272926319652</v>
      </c>
      <c r="I184" s="113">
        <f>'Cash Flow Model'!A194</f>
        <v>180</v>
      </c>
      <c r="J184" s="113">
        <f t="shared" si="6"/>
        <v>0</v>
      </c>
      <c r="K184" s="113">
        <f t="shared" si="7"/>
        <v>0</v>
      </c>
      <c r="L184" s="113">
        <f t="shared" si="8"/>
        <v>395763.69280316506</v>
      </c>
      <c r="M184" s="113">
        <f>'Cash Flow Model'!K194</f>
        <v>11382.054585263904</v>
      </c>
    </row>
    <row r="185" spans="1:13" x14ac:dyDescent="0.3">
      <c r="A185" s="113">
        <f>'Cash Flow Model'!A195</f>
        <v>181</v>
      </c>
      <c r="B185" s="113">
        <f>SUM('Cash Flow Model'!O195:P195)</f>
        <v>0</v>
      </c>
      <c r="C185" s="113">
        <f>SUM('Cash Flow Model'!T195:U195)</f>
        <v>0</v>
      </c>
      <c r="D185" s="113">
        <f>'Cash Flow Model'!Y195</f>
        <v>333531.47809375718</v>
      </c>
      <c r="E185" s="113">
        <f>'Cash Flow Model'!A195</f>
        <v>181</v>
      </c>
      <c r="F185" s="113">
        <f>'Cash Flow Model'!Q195</f>
        <v>0</v>
      </c>
      <c r="G185" s="113">
        <f>'Cash Flow Model'!V195</f>
        <v>0</v>
      </c>
      <c r="H185" s="113">
        <f>'Cash Flow Model'!Z195</f>
        <v>55921.950451678858</v>
      </c>
      <c r="I185" s="113">
        <f>'Cash Flow Model'!A195</f>
        <v>181</v>
      </c>
      <c r="J185" s="113">
        <f t="shared" si="6"/>
        <v>0</v>
      </c>
      <c r="K185" s="113">
        <f t="shared" si="7"/>
        <v>0</v>
      </c>
      <c r="L185" s="113">
        <f t="shared" si="8"/>
        <v>389453.42854543601</v>
      </c>
      <c r="M185" s="113">
        <f>'Cash Flow Model'!K195</f>
        <v>11184.390090335744</v>
      </c>
    </row>
    <row r="186" spans="1:13" x14ac:dyDescent="0.3">
      <c r="A186" s="113">
        <f>'Cash Flow Model'!A196</f>
        <v>182</v>
      </c>
      <c r="B186" s="113">
        <f>SUM('Cash Flow Model'!O196:P196)</f>
        <v>0</v>
      </c>
      <c r="C186" s="113">
        <f>SUM('Cash Flow Model'!T196:U196)</f>
        <v>0</v>
      </c>
      <c r="D186" s="113">
        <f>'Cash Flow Model'!Y196</f>
        <v>328288.76308318763</v>
      </c>
      <c r="E186" s="113">
        <f>'Cash Flow Model'!A196</f>
        <v>182</v>
      </c>
      <c r="F186" s="113">
        <f>'Cash Flow Model'!Q196</f>
        <v>0</v>
      </c>
      <c r="G186" s="113">
        <f>'Cash Flow Model'!V196</f>
        <v>0</v>
      </c>
      <c r="H186" s="113">
        <f>'Cash Flow Model'!Z196</f>
        <v>54949.15030723872</v>
      </c>
      <c r="I186" s="113">
        <f>'Cash Flow Model'!A196</f>
        <v>182</v>
      </c>
      <c r="J186" s="113">
        <f t="shared" si="6"/>
        <v>0</v>
      </c>
      <c r="K186" s="113">
        <f t="shared" si="7"/>
        <v>0</v>
      </c>
      <c r="L186" s="113">
        <f t="shared" si="8"/>
        <v>383237.91339042637</v>
      </c>
      <c r="M186" s="113">
        <f>'Cash Flow Model'!K196</f>
        <v>10989.830061447719</v>
      </c>
    </row>
    <row r="187" spans="1:13" x14ac:dyDescent="0.3">
      <c r="A187" s="113">
        <f>'Cash Flow Model'!A197</f>
        <v>183</v>
      </c>
      <c r="B187" s="113">
        <f>SUM('Cash Flow Model'!O197:P197)</f>
        <v>0</v>
      </c>
      <c r="C187" s="113">
        <f>SUM('Cash Flow Model'!T197:U197)</f>
        <v>0</v>
      </c>
      <c r="D187" s="113">
        <f>'Cash Flow Model'!Y197</f>
        <v>323124.13273527077</v>
      </c>
      <c r="E187" s="113">
        <f>'Cash Flow Model'!A197</f>
        <v>183</v>
      </c>
      <c r="F187" s="113">
        <f>'Cash Flow Model'!Q197</f>
        <v>0</v>
      </c>
      <c r="G187" s="113">
        <f>'Cash Flow Model'!V197</f>
        <v>0</v>
      </c>
      <c r="H187" s="113">
        <f>'Cash Flow Model'!Z197</f>
        <v>53991.641414912767</v>
      </c>
      <c r="I187" s="113">
        <f>'Cash Flow Model'!A197</f>
        <v>183</v>
      </c>
      <c r="J187" s="113">
        <f t="shared" si="6"/>
        <v>0</v>
      </c>
      <c r="K187" s="113">
        <f t="shared" si="7"/>
        <v>0</v>
      </c>
      <c r="L187" s="113">
        <f t="shared" si="8"/>
        <v>377115.77415018354</v>
      </c>
      <c r="M187" s="113">
        <f>'Cash Flow Model'!K197</f>
        <v>10798.328282982524</v>
      </c>
    </row>
    <row r="188" spans="1:13" x14ac:dyDescent="0.3">
      <c r="A188" s="113">
        <f>'Cash Flow Model'!A198</f>
        <v>184</v>
      </c>
      <c r="B188" s="113">
        <f>SUM('Cash Flow Model'!O198:P198)</f>
        <v>0</v>
      </c>
      <c r="C188" s="113">
        <f>SUM('Cash Flow Model'!T198:U198)</f>
        <v>0</v>
      </c>
      <c r="D188" s="113">
        <f>'Cash Flow Model'!Y198</f>
        <v>318036.46106722282</v>
      </c>
      <c r="E188" s="113">
        <f>'Cash Flow Model'!A198</f>
        <v>184</v>
      </c>
      <c r="F188" s="113">
        <f>'Cash Flow Model'!Q198</f>
        <v>0</v>
      </c>
      <c r="G188" s="113">
        <f>'Cash Flow Model'!V198</f>
        <v>0</v>
      </c>
      <c r="H188" s="113">
        <f>'Cash Flow Model'!Z198</f>
        <v>53049.196027768223</v>
      </c>
      <c r="I188" s="113">
        <f>'Cash Flow Model'!A198</f>
        <v>184</v>
      </c>
      <c r="J188" s="113">
        <f t="shared" si="6"/>
        <v>0</v>
      </c>
      <c r="K188" s="113">
        <f t="shared" si="7"/>
        <v>0</v>
      </c>
      <c r="L188" s="113">
        <f t="shared" si="8"/>
        <v>371085.65709499107</v>
      </c>
      <c r="M188" s="113">
        <f>'Cash Flow Model'!K198</f>
        <v>10609.839205553615</v>
      </c>
    </row>
    <row r="189" spans="1:13" x14ac:dyDescent="0.3">
      <c r="A189" s="113">
        <f>'Cash Flow Model'!A199</f>
        <v>185</v>
      </c>
      <c r="B189" s="113">
        <f>SUM('Cash Flow Model'!O199:P199)</f>
        <v>0</v>
      </c>
      <c r="C189" s="113">
        <f>SUM('Cash Flow Model'!T199:U199)</f>
        <v>0</v>
      </c>
      <c r="D189" s="113">
        <f>'Cash Flow Model'!Y199</f>
        <v>313024.63799876755</v>
      </c>
      <c r="E189" s="113">
        <f>'Cash Flow Model'!A199</f>
        <v>185</v>
      </c>
      <c r="F189" s="113">
        <f>'Cash Flow Model'!Q199</f>
        <v>0</v>
      </c>
      <c r="G189" s="113">
        <f>'Cash Flow Model'!V199</f>
        <v>0</v>
      </c>
      <c r="H189" s="113">
        <f>'Cash Flow Model'!Z199</f>
        <v>52121.58968298883</v>
      </c>
      <c r="I189" s="113">
        <f>'Cash Flow Model'!A199</f>
        <v>185</v>
      </c>
      <c r="J189" s="113">
        <f t="shared" si="6"/>
        <v>0</v>
      </c>
      <c r="K189" s="113">
        <f t="shared" si="7"/>
        <v>0</v>
      </c>
      <c r="L189" s="113">
        <f t="shared" si="8"/>
        <v>365146.22768175637</v>
      </c>
      <c r="M189" s="113">
        <f>'Cash Flow Model'!K199</f>
        <v>10424.317936597736</v>
      </c>
    </row>
    <row r="190" spans="1:13" x14ac:dyDescent="0.3">
      <c r="A190" s="113">
        <f>'Cash Flow Model'!A200</f>
        <v>186</v>
      </c>
      <c r="B190" s="113">
        <f>SUM('Cash Flow Model'!O200:P200)</f>
        <v>0</v>
      </c>
      <c r="C190" s="113">
        <f>SUM('Cash Flow Model'!T200:U200)</f>
        <v>0</v>
      </c>
      <c r="D190" s="113">
        <f>'Cash Flow Model'!Y200</f>
        <v>308087.56913065945</v>
      </c>
      <c r="E190" s="113">
        <f>'Cash Flow Model'!A200</f>
        <v>186</v>
      </c>
      <c r="F190" s="113">
        <f>'Cash Flow Model'!Q200</f>
        <v>0</v>
      </c>
      <c r="G190" s="113">
        <f>'Cash Flow Model'!V200</f>
        <v>0</v>
      </c>
      <c r="H190" s="113">
        <f>'Cash Flow Model'!Z200</f>
        <v>51208.601155492426</v>
      </c>
      <c r="I190" s="113">
        <f>'Cash Flow Model'!A200</f>
        <v>186</v>
      </c>
      <c r="J190" s="113">
        <f t="shared" si="6"/>
        <v>0</v>
      </c>
      <c r="K190" s="113">
        <f t="shared" si="7"/>
        <v>0</v>
      </c>
      <c r="L190" s="113">
        <f t="shared" si="8"/>
        <v>359296.17028615187</v>
      </c>
      <c r="M190" s="113">
        <f>'Cash Flow Model'!K200</f>
        <v>10241.720231098456</v>
      </c>
    </row>
    <row r="191" spans="1:13" x14ac:dyDescent="0.3">
      <c r="A191" s="113">
        <f>'Cash Flow Model'!A201</f>
        <v>187</v>
      </c>
      <c r="B191" s="113">
        <f>SUM('Cash Flow Model'!O201:P201)</f>
        <v>0</v>
      </c>
      <c r="C191" s="113">
        <f>SUM('Cash Flow Model'!T201:U201)</f>
        <v>0</v>
      </c>
      <c r="D191" s="113">
        <f>'Cash Flow Model'!Y201</f>
        <v>303224.1755262604</v>
      </c>
      <c r="E191" s="113">
        <f>'Cash Flow Model'!A201</f>
        <v>187</v>
      </c>
      <c r="F191" s="113">
        <f>'Cash Flow Model'!Q201</f>
        <v>0</v>
      </c>
      <c r="G191" s="113">
        <f>'Cash Flow Model'!V201</f>
        <v>0</v>
      </c>
      <c r="H191" s="113">
        <f>'Cash Flow Model'!Z201</f>
        <v>50310.012412194665</v>
      </c>
      <c r="I191" s="113">
        <f>'Cash Flow Model'!A201</f>
        <v>187</v>
      </c>
      <c r="J191" s="113">
        <f t="shared" si="6"/>
        <v>0</v>
      </c>
      <c r="K191" s="113">
        <f t="shared" si="7"/>
        <v>0</v>
      </c>
      <c r="L191" s="113">
        <f t="shared" si="8"/>
        <v>353534.18793845508</v>
      </c>
      <c r="M191" s="113">
        <f>'Cash Flow Model'!K201</f>
        <v>10062.002482438906</v>
      </c>
    </row>
    <row r="192" spans="1:13" x14ac:dyDescent="0.3">
      <c r="A192" s="113">
        <f>'Cash Flow Model'!A202</f>
        <v>188</v>
      </c>
      <c r="B192" s="113">
        <f>SUM('Cash Flow Model'!O202:P202)</f>
        <v>0</v>
      </c>
      <c r="C192" s="113">
        <f>SUM('Cash Flow Model'!T202:U202)</f>
        <v>0</v>
      </c>
      <c r="D192" s="113">
        <f>'Cash Flow Model'!Y202</f>
        <v>298433.39349613071</v>
      </c>
      <c r="E192" s="113">
        <f>'Cash Flow Model'!A202</f>
        <v>188</v>
      </c>
      <c r="F192" s="113">
        <f>'Cash Flow Model'!Q202</f>
        <v>0</v>
      </c>
      <c r="G192" s="113">
        <f>'Cash Flow Model'!V202</f>
        <v>0</v>
      </c>
      <c r="H192" s="113">
        <f>'Cash Flow Model'!Z202</f>
        <v>49425.608566909737</v>
      </c>
      <c r="I192" s="113">
        <f>'Cash Flow Model'!A202</f>
        <v>188</v>
      </c>
      <c r="J192" s="113">
        <f t="shared" si="6"/>
        <v>0</v>
      </c>
      <c r="K192" s="113">
        <f t="shared" si="7"/>
        <v>0</v>
      </c>
      <c r="L192" s="113">
        <f t="shared" si="8"/>
        <v>347859.00206304045</v>
      </c>
      <c r="M192" s="113">
        <f>'Cash Flow Model'!K202</f>
        <v>9885.1217133819191</v>
      </c>
    </row>
    <row r="193" spans="1:13" x14ac:dyDescent="0.3">
      <c r="A193" s="113">
        <f>'Cash Flow Model'!A203</f>
        <v>189</v>
      </c>
      <c r="B193" s="113">
        <f>SUM('Cash Flow Model'!O203:P203)</f>
        <v>0</v>
      </c>
      <c r="C193" s="113">
        <f>SUM('Cash Flow Model'!T203:U203)</f>
        <v>0</v>
      </c>
      <c r="D193" s="113">
        <f>'Cash Flow Model'!Y203</f>
        <v>293714.17438559094</v>
      </c>
      <c r="E193" s="113">
        <f>'Cash Flow Model'!A203</f>
        <v>189</v>
      </c>
      <c r="F193" s="113">
        <f>'Cash Flow Model'!Q203</f>
        <v>0</v>
      </c>
      <c r="G193" s="113">
        <f>'Cash Flow Model'!V203</f>
        <v>0</v>
      </c>
      <c r="H193" s="113">
        <f>'Cash Flow Model'!Z203</f>
        <v>48555.177835879353</v>
      </c>
      <c r="I193" s="113">
        <f>'Cash Flow Model'!A203</f>
        <v>189</v>
      </c>
      <c r="J193" s="113">
        <f t="shared" si="6"/>
        <v>0</v>
      </c>
      <c r="K193" s="113">
        <f t="shared" si="7"/>
        <v>0</v>
      </c>
      <c r="L193" s="113">
        <f t="shared" si="8"/>
        <v>342269.35222147033</v>
      </c>
      <c r="M193" s="113">
        <f>'Cash Flow Model'!K203</f>
        <v>9711.0355671758425</v>
      </c>
    </row>
    <row r="194" spans="1:13" x14ac:dyDescent="0.3">
      <c r="A194" s="113">
        <f>'Cash Flow Model'!A204</f>
        <v>190</v>
      </c>
      <c r="B194" s="113">
        <f>SUM('Cash Flow Model'!O204:P204)</f>
        <v>0</v>
      </c>
      <c r="C194" s="113">
        <f>SUM('Cash Flow Model'!T204:U204)</f>
        <v>0</v>
      </c>
      <c r="D194" s="113">
        <f>'Cash Flow Model'!Y204</f>
        <v>289065.48436521547</v>
      </c>
      <c r="E194" s="113">
        <f>'Cash Flow Model'!A204</f>
        <v>190</v>
      </c>
      <c r="F194" s="113">
        <f>'Cash Flow Model'!Q204</f>
        <v>0</v>
      </c>
      <c r="G194" s="113">
        <f>'Cash Flow Model'!V204</f>
        <v>0</v>
      </c>
      <c r="H194" s="113">
        <f>'Cash Flow Model'!Z204</f>
        <v>47698.511493921389</v>
      </c>
      <c r="I194" s="113">
        <f>'Cash Flow Model'!A204</f>
        <v>190</v>
      </c>
      <c r="J194" s="113">
        <f t="shared" si="6"/>
        <v>0</v>
      </c>
      <c r="K194" s="113">
        <f t="shared" si="7"/>
        <v>0</v>
      </c>
      <c r="L194" s="113">
        <f t="shared" si="8"/>
        <v>336763.99585913686</v>
      </c>
      <c r="M194" s="113">
        <f>'Cash Flow Model'!K204</f>
        <v>9539.7022987842483</v>
      </c>
    </row>
    <row r="195" spans="1:13" x14ac:dyDescent="0.3">
      <c r="A195" s="113">
        <f>'Cash Flow Model'!A205</f>
        <v>191</v>
      </c>
      <c r="B195" s="113">
        <f>SUM('Cash Flow Model'!O205:P205)</f>
        <v>0</v>
      </c>
      <c r="C195" s="113">
        <f>SUM('Cash Flow Model'!T205:U205)</f>
        <v>0</v>
      </c>
      <c r="D195" s="113">
        <f>'Cash Flow Model'!Y205</f>
        <v>284486.30422421632</v>
      </c>
      <c r="E195" s="113">
        <f>'Cash Flow Model'!A205</f>
        <v>191</v>
      </c>
      <c r="F195" s="113">
        <f>'Cash Flow Model'!Q205</f>
        <v>0</v>
      </c>
      <c r="G195" s="113">
        <f>'Cash Flow Model'!V205</f>
        <v>0</v>
      </c>
      <c r="H195" s="113">
        <f>'Cash Flow Model'!Z205</f>
        <v>46855.403831189506</v>
      </c>
      <c r="I195" s="113">
        <f>'Cash Flow Model'!A205</f>
        <v>191</v>
      </c>
      <c r="J195" s="113">
        <f t="shared" si="6"/>
        <v>0</v>
      </c>
      <c r="K195" s="113">
        <f t="shared" si="7"/>
        <v>0</v>
      </c>
      <c r="L195" s="113">
        <f t="shared" si="8"/>
        <v>331341.70805540582</v>
      </c>
      <c r="M195" s="113">
        <f>'Cash Flow Model'!K205</f>
        <v>9371.080766237872</v>
      </c>
    </row>
    <row r="196" spans="1:13" x14ac:dyDescent="0.3">
      <c r="A196" s="113">
        <f>'Cash Flow Model'!A206</f>
        <v>192</v>
      </c>
      <c r="B196" s="113">
        <f>SUM('Cash Flow Model'!O206:P206)</f>
        <v>0</v>
      </c>
      <c r="C196" s="113">
        <f>SUM('Cash Flow Model'!T206:U206)</f>
        <v>0</v>
      </c>
      <c r="D196" s="113">
        <f>'Cash Flow Model'!Y206</f>
        <v>279975.62916667876</v>
      </c>
      <c r="E196" s="113">
        <f>'Cash Flow Model'!A206</f>
        <v>192</v>
      </c>
      <c r="F196" s="113">
        <f>'Cash Flow Model'!Q206</f>
        <v>0</v>
      </c>
      <c r="G196" s="113">
        <f>'Cash Flow Model'!V206</f>
        <v>0</v>
      </c>
      <c r="H196" s="113">
        <f>'Cash Flow Model'!Z206</f>
        <v>46025.652110535542</v>
      </c>
      <c r="I196" s="113">
        <f>'Cash Flow Model'!A206</f>
        <v>192</v>
      </c>
      <c r="J196" s="113">
        <f t="shared" ref="J196:J259" si="9">B196+F196</f>
        <v>0</v>
      </c>
      <c r="K196" s="113">
        <f t="shared" ref="K196:K259" si="10">C196+G196</f>
        <v>0</v>
      </c>
      <c r="L196" s="113">
        <f t="shared" ref="L196:L259" si="11">D196+H196</f>
        <v>326001.28127721429</v>
      </c>
      <c r="M196" s="113">
        <f>'Cash Flow Model'!K206</f>
        <v>9205.1304221070804</v>
      </c>
    </row>
    <row r="197" spans="1:13" x14ac:dyDescent="0.3">
      <c r="A197" s="113">
        <f>'Cash Flow Model'!A207</f>
        <v>193</v>
      </c>
      <c r="B197" s="113">
        <f>SUM('Cash Flow Model'!O207:P207)</f>
        <v>0</v>
      </c>
      <c r="C197" s="113">
        <f>SUM('Cash Flow Model'!T207:U207)</f>
        <v>0</v>
      </c>
      <c r="D197" s="113">
        <f>'Cash Flow Model'!Y207</f>
        <v>275532.4686106086</v>
      </c>
      <c r="E197" s="113">
        <f>'Cash Flow Model'!A207</f>
        <v>193</v>
      </c>
      <c r="F197" s="113">
        <f>'Cash Flow Model'!Q207</f>
        <v>0</v>
      </c>
      <c r="G197" s="113">
        <f>'Cash Flow Model'!V207</f>
        <v>0</v>
      </c>
      <c r="H197" s="113">
        <f>'Cash Flow Model'!Z207</f>
        <v>45209.056525466061</v>
      </c>
      <c r="I197" s="113">
        <f>'Cash Flow Model'!A207</f>
        <v>193</v>
      </c>
      <c r="J197" s="113">
        <f t="shared" si="9"/>
        <v>0</v>
      </c>
      <c r="K197" s="113">
        <f t="shared" si="10"/>
        <v>0</v>
      </c>
      <c r="L197" s="113">
        <f t="shared" si="11"/>
        <v>320741.52513607463</v>
      </c>
      <c r="M197" s="113">
        <f>'Cash Flow Model'!K207</f>
        <v>9041.8113050931843</v>
      </c>
    </row>
    <row r="198" spans="1:13" x14ac:dyDescent="0.3">
      <c r="A198" s="113">
        <f>'Cash Flow Model'!A208</f>
        <v>194</v>
      </c>
      <c r="B198" s="113">
        <f>SUM('Cash Flow Model'!O208:P208)</f>
        <v>0</v>
      </c>
      <c r="C198" s="113">
        <f>SUM('Cash Flow Model'!T208:U208)</f>
        <v>0</v>
      </c>
      <c r="D198" s="113">
        <f>'Cash Flow Model'!Y208</f>
        <v>271155.84598975361</v>
      </c>
      <c r="E198" s="113">
        <f>'Cash Flow Model'!A208</f>
        <v>194</v>
      </c>
      <c r="F198" s="113">
        <f>'Cash Flow Model'!Q208</f>
        <v>0</v>
      </c>
      <c r="G198" s="113">
        <f>'Cash Flow Model'!V208</f>
        <v>0</v>
      </c>
      <c r="H198" s="113">
        <f>'Cash Flow Model'!Z208</f>
        <v>44405.42015868512</v>
      </c>
      <c r="I198" s="113">
        <f>'Cash Flow Model'!A208</f>
        <v>194</v>
      </c>
      <c r="J198" s="113">
        <f t="shared" si="9"/>
        <v>0</v>
      </c>
      <c r="K198" s="113">
        <f t="shared" si="10"/>
        <v>0</v>
      </c>
      <c r="L198" s="113">
        <f t="shared" si="11"/>
        <v>315561.26614843874</v>
      </c>
      <c r="M198" s="113">
        <f>'Cash Flow Model'!K208</f>
        <v>8881.0840317369948</v>
      </c>
    </row>
    <row r="199" spans="1:13" x14ac:dyDescent="0.3">
      <c r="A199" s="113">
        <f>'Cash Flow Model'!A209</f>
        <v>195</v>
      </c>
      <c r="B199" s="113">
        <f>SUM('Cash Flow Model'!O209:P209)</f>
        <v>0</v>
      </c>
      <c r="C199" s="113">
        <f>SUM('Cash Flow Model'!T209:U209)</f>
        <v>0</v>
      </c>
      <c r="D199" s="113">
        <f>'Cash Flow Model'!Y209</f>
        <v>266844.79855816008</v>
      </c>
      <c r="E199" s="113">
        <f>'Cash Flow Model'!A209</f>
        <v>195</v>
      </c>
      <c r="F199" s="113">
        <f>'Cash Flow Model'!Q209</f>
        <v>0</v>
      </c>
      <c r="G199" s="113">
        <f>'Cash Flow Model'!V209</f>
        <v>0</v>
      </c>
      <c r="H199" s="113">
        <f>'Cash Flow Model'!Z209</f>
        <v>43614.548941214998</v>
      </c>
      <c r="I199" s="113">
        <f>'Cash Flow Model'!A209</f>
        <v>195</v>
      </c>
      <c r="J199" s="113">
        <f t="shared" si="9"/>
        <v>0</v>
      </c>
      <c r="K199" s="113">
        <f t="shared" si="10"/>
        <v>0</v>
      </c>
      <c r="L199" s="113">
        <f t="shared" si="11"/>
        <v>310459.34749937506</v>
      </c>
      <c r="M199" s="113">
        <f>'Cash Flow Model'!K209</f>
        <v>8722.9097882429724</v>
      </c>
    </row>
    <row r="200" spans="1:13" x14ac:dyDescent="0.3">
      <c r="A200" s="113">
        <f>'Cash Flow Model'!A210</f>
        <v>196</v>
      </c>
      <c r="B200" s="113">
        <f>SUM('Cash Flow Model'!O210:P210)</f>
        <v>0</v>
      </c>
      <c r="C200" s="113">
        <f>SUM('Cash Flow Model'!T210:U210)</f>
        <v>0</v>
      </c>
      <c r="D200" s="113">
        <f>'Cash Flow Model'!Y210</f>
        <v>262598.37719742808</v>
      </c>
      <c r="E200" s="113">
        <f>'Cash Flow Model'!A210</f>
        <v>196</v>
      </c>
      <c r="F200" s="113">
        <f>'Cash Flow Model'!Q210</f>
        <v>0</v>
      </c>
      <c r="G200" s="113">
        <f>'Cash Flow Model'!V210</f>
        <v>0</v>
      </c>
      <c r="H200" s="113">
        <f>'Cash Flow Model'!Z210</f>
        <v>42836.251612087035</v>
      </c>
      <c r="I200" s="113">
        <f>'Cash Flow Model'!A210</f>
        <v>196</v>
      </c>
      <c r="J200" s="113">
        <f t="shared" si="9"/>
        <v>0</v>
      </c>
      <c r="K200" s="113">
        <f t="shared" si="10"/>
        <v>0</v>
      </c>
      <c r="L200" s="113">
        <f t="shared" si="11"/>
        <v>305434.6288095151</v>
      </c>
      <c r="M200" s="113">
        <f>'Cash Flow Model'!K210</f>
        <v>8567.2503224173779</v>
      </c>
    </row>
    <row r="201" spans="1:13" x14ac:dyDescent="0.3">
      <c r="A201" s="113">
        <f>'Cash Flow Model'!A211</f>
        <v>197</v>
      </c>
      <c r="B201" s="113">
        <f>SUM('Cash Flow Model'!O211:P211)</f>
        <v>0</v>
      </c>
      <c r="C201" s="113">
        <f>SUM('Cash Flow Model'!T211:U211)</f>
        <v>0</v>
      </c>
      <c r="D201" s="113">
        <f>'Cash Flow Model'!Y211</f>
        <v>258415.64622662708</v>
      </c>
      <c r="E201" s="113">
        <f>'Cash Flow Model'!A211</f>
        <v>197</v>
      </c>
      <c r="F201" s="113">
        <f>'Cash Flow Model'!Q211</f>
        <v>0</v>
      </c>
      <c r="G201" s="113">
        <f>'Cash Flow Model'!V211</f>
        <v>0</v>
      </c>
      <c r="H201" s="113">
        <f>'Cash Flow Model'!Z211</f>
        <v>42070.339678594537</v>
      </c>
      <c r="I201" s="113">
        <f>'Cash Flow Model'!A211</f>
        <v>197</v>
      </c>
      <c r="J201" s="113">
        <f t="shared" si="9"/>
        <v>0</v>
      </c>
      <c r="K201" s="113">
        <f t="shared" si="10"/>
        <v>0</v>
      </c>
      <c r="L201" s="113">
        <f t="shared" si="11"/>
        <v>300485.98590522161</v>
      </c>
      <c r="M201" s="113">
        <f>'Cash Flow Model'!K211</f>
        <v>8414.0679357188783</v>
      </c>
    </row>
    <row r="202" spans="1:13" x14ac:dyDescent="0.3">
      <c r="A202" s="113">
        <f>'Cash Flow Model'!A212</f>
        <v>198</v>
      </c>
      <c r="B202" s="113">
        <f>SUM('Cash Flow Model'!O212:P212)</f>
        <v>0</v>
      </c>
      <c r="C202" s="113">
        <f>SUM('Cash Flow Model'!T212:U212)</f>
        <v>0</v>
      </c>
      <c r="D202" s="113">
        <f>'Cash Flow Model'!Y212</f>
        <v>254295.68321483704</v>
      </c>
      <c r="E202" s="113">
        <f>'Cash Flow Model'!A212</f>
        <v>198</v>
      </c>
      <c r="F202" s="113">
        <f>'Cash Flow Model'!Q212</f>
        <v>0</v>
      </c>
      <c r="G202" s="113">
        <f>'Cash Flow Model'!V212</f>
        <v>0</v>
      </c>
      <c r="H202" s="113">
        <f>'Cash Flow Model'!Z212</f>
        <v>41316.627377100209</v>
      </c>
      <c r="I202" s="113">
        <f>'Cash Flow Model'!A212</f>
        <v>198</v>
      </c>
      <c r="J202" s="113">
        <f t="shared" si="9"/>
        <v>0</v>
      </c>
      <c r="K202" s="113">
        <f t="shared" si="10"/>
        <v>0</v>
      </c>
      <c r="L202" s="113">
        <f t="shared" si="11"/>
        <v>295612.31059193728</v>
      </c>
      <c r="M202" s="113">
        <f>'Cash Flow Model'!K212</f>
        <v>8263.3254754200116</v>
      </c>
    </row>
    <row r="203" spans="1:13" x14ac:dyDescent="0.3">
      <c r="A203" s="113">
        <f>'Cash Flow Model'!A213</f>
        <v>199</v>
      </c>
      <c r="B203" s="113">
        <f>SUM('Cash Flow Model'!O213:P213)</f>
        <v>0</v>
      </c>
      <c r="C203" s="113">
        <f>SUM('Cash Flow Model'!T213:U213)</f>
        <v>0</v>
      </c>
      <c r="D203" s="113">
        <f>'Cash Flow Model'!Y213</f>
        <v>250237.57879627772</v>
      </c>
      <c r="E203" s="113">
        <f>'Cash Flow Model'!A213</f>
        <v>199</v>
      </c>
      <c r="F203" s="113">
        <f>'Cash Flow Model'!Q213</f>
        <v>0</v>
      </c>
      <c r="G203" s="113">
        <f>'Cash Flow Model'!V213</f>
        <v>0</v>
      </c>
      <c r="H203" s="113">
        <f>'Cash Flow Model'!Z213</f>
        <v>40574.931634390261</v>
      </c>
      <c r="I203" s="113">
        <f>'Cash Flow Model'!A213</f>
        <v>199</v>
      </c>
      <c r="J203" s="113">
        <f t="shared" si="9"/>
        <v>0</v>
      </c>
      <c r="K203" s="113">
        <f t="shared" si="10"/>
        <v>0</v>
      </c>
      <c r="L203" s="113">
        <f t="shared" si="11"/>
        <v>290812.51043066802</v>
      </c>
      <c r="M203" s="113">
        <f>'Cash Flow Model'!K213</f>
        <v>8114.9863268780236</v>
      </c>
    </row>
    <row r="204" spans="1:13" x14ac:dyDescent="0.3">
      <c r="A204" s="113">
        <f>'Cash Flow Model'!A214</f>
        <v>200</v>
      </c>
      <c r="B204" s="113">
        <f>SUM('Cash Flow Model'!O214:P214)</f>
        <v>0</v>
      </c>
      <c r="C204" s="113">
        <f>SUM('Cash Flow Model'!T214:U214)</f>
        <v>0</v>
      </c>
      <c r="D204" s="113">
        <f>'Cash Flow Model'!Y214</f>
        <v>246240.43648799122</v>
      </c>
      <c r="E204" s="113">
        <f>'Cash Flow Model'!A214</f>
        <v>200</v>
      </c>
      <c r="F204" s="113">
        <f>'Cash Flow Model'!Q214</f>
        <v>0</v>
      </c>
      <c r="G204" s="113">
        <f>'Cash Flow Model'!V214</f>
        <v>0</v>
      </c>
      <c r="H204" s="113">
        <f>'Cash Flow Model'!Z214</f>
        <v>39845.072029567789</v>
      </c>
      <c r="I204" s="113">
        <f>'Cash Flow Model'!A214</f>
        <v>200</v>
      </c>
      <c r="J204" s="113">
        <f t="shared" si="9"/>
        <v>0</v>
      </c>
      <c r="K204" s="113">
        <f t="shared" si="10"/>
        <v>0</v>
      </c>
      <c r="L204" s="113">
        <f t="shared" si="11"/>
        <v>286085.50851755904</v>
      </c>
      <c r="M204" s="113">
        <f>'Cash Flow Model'!K214</f>
        <v>7969.0144059135273</v>
      </c>
    </row>
    <row r="205" spans="1:13" x14ac:dyDescent="0.3">
      <c r="A205" s="113">
        <f>'Cash Flow Model'!A215</f>
        <v>201</v>
      </c>
      <c r="B205" s="113">
        <f>SUM('Cash Flow Model'!O215:P215)</f>
        <v>0</v>
      </c>
      <c r="C205" s="113">
        <f>SUM('Cash Flow Model'!T215:U215)</f>
        <v>0</v>
      </c>
      <c r="D205" s="113">
        <f>'Cash Flow Model'!Y215</f>
        <v>242303.37251004274</v>
      </c>
      <c r="E205" s="113">
        <f>'Cash Flow Model'!A215</f>
        <v>201</v>
      </c>
      <c r="F205" s="113">
        <f>'Cash Flow Model'!Q215</f>
        <v>0</v>
      </c>
      <c r="G205" s="113">
        <f>'Cash Flow Model'!V215</f>
        <v>0</v>
      </c>
      <c r="H205" s="113">
        <f>'Cash Flow Model'!Z215</f>
        <v>39126.870756477809</v>
      </c>
      <c r="I205" s="113">
        <f>'Cash Flow Model'!A215</f>
        <v>201</v>
      </c>
      <c r="J205" s="113">
        <f t="shared" si="9"/>
        <v>0</v>
      </c>
      <c r="K205" s="113">
        <f t="shared" si="10"/>
        <v>0</v>
      </c>
      <c r="L205" s="113">
        <f t="shared" si="11"/>
        <v>281430.24326652056</v>
      </c>
      <c r="M205" s="113">
        <f>'Cash Flow Model'!K215</f>
        <v>7825.3741512955339</v>
      </c>
    </row>
    <row r="206" spans="1:13" x14ac:dyDescent="0.3">
      <c r="A206" s="113">
        <f>'Cash Flow Model'!A216</f>
        <v>202</v>
      </c>
      <c r="B206" s="113">
        <f>SUM('Cash Flow Model'!O216:P216)</f>
        <v>0</v>
      </c>
      <c r="C206" s="113">
        <f>SUM('Cash Flow Model'!T216:U216)</f>
        <v>0</v>
      </c>
      <c r="D206" s="113">
        <f>'Cash Flow Model'!Y216</f>
        <v>238425.51560820505</v>
      </c>
      <c r="E206" s="113">
        <f>'Cash Flow Model'!A216</f>
        <v>202</v>
      </c>
      <c r="F206" s="113">
        <f>'Cash Flow Model'!Q216</f>
        <v>0</v>
      </c>
      <c r="G206" s="113">
        <f>'Cash Flow Model'!V216</f>
        <v>0</v>
      </c>
      <c r="H206" s="113">
        <f>'Cash Flow Model'!Z216</f>
        <v>38420.152586656855</v>
      </c>
      <c r="I206" s="113">
        <f>'Cash Flow Model'!A216</f>
        <v>202</v>
      </c>
      <c r="J206" s="113">
        <f t="shared" si="9"/>
        <v>0</v>
      </c>
      <c r="K206" s="113">
        <f t="shared" si="10"/>
        <v>0</v>
      </c>
      <c r="L206" s="113">
        <f t="shared" si="11"/>
        <v>276845.66819486191</v>
      </c>
      <c r="M206" s="113">
        <f>'Cash Flow Model'!K216</f>
        <v>7684.0305173313427</v>
      </c>
    </row>
    <row r="207" spans="1:13" x14ac:dyDescent="0.3">
      <c r="A207" s="113">
        <f>'Cash Flow Model'!A217</f>
        <v>203</v>
      </c>
      <c r="B207" s="113">
        <f>SUM('Cash Flow Model'!O217:P217)</f>
        <v>0</v>
      </c>
      <c r="C207" s="113">
        <f>SUM('Cash Flow Model'!T217:U217)</f>
        <v>0</v>
      </c>
      <c r="D207" s="113">
        <f>'Cash Flow Model'!Y217</f>
        <v>234606.00687909246</v>
      </c>
      <c r="E207" s="113">
        <f>'Cash Flow Model'!A217</f>
        <v>203</v>
      </c>
      <c r="F207" s="113">
        <f>'Cash Flow Model'!Q217</f>
        <v>0</v>
      </c>
      <c r="G207" s="113">
        <f>'Cash Flow Model'!V217</f>
        <v>0</v>
      </c>
      <c r="H207" s="113">
        <f>'Cash Flow Model'!Z217</f>
        <v>37724.744832799588</v>
      </c>
      <c r="I207" s="113">
        <f>'Cash Flow Model'!A217</f>
        <v>203</v>
      </c>
      <c r="J207" s="113">
        <f t="shared" si="9"/>
        <v>0</v>
      </c>
      <c r="K207" s="113">
        <f t="shared" si="10"/>
        <v>0</v>
      </c>
      <c r="L207" s="113">
        <f t="shared" si="11"/>
        <v>272330.75171189202</v>
      </c>
      <c r="M207" s="113">
        <f>'Cash Flow Model'!K217</f>
        <v>7544.9489665598894</v>
      </c>
    </row>
    <row r="208" spans="1:13" x14ac:dyDescent="0.3">
      <c r="A208" s="113">
        <f>'Cash Flow Model'!A218</f>
        <v>204</v>
      </c>
      <c r="B208" s="113">
        <f>SUM('Cash Flow Model'!O218:P218)</f>
        <v>0</v>
      </c>
      <c r="C208" s="113">
        <f>SUM('Cash Flow Model'!T218:U218)</f>
        <v>0</v>
      </c>
      <c r="D208" s="113">
        <f>'Cash Flow Model'!Y218</f>
        <v>230843.99959771079</v>
      </c>
      <c r="E208" s="113">
        <f>'Cash Flow Model'!A218</f>
        <v>204</v>
      </c>
      <c r="F208" s="113">
        <f>'Cash Flow Model'!Q218</f>
        <v>0</v>
      </c>
      <c r="G208" s="113">
        <f>'Cash Flow Model'!V218</f>
        <v>0</v>
      </c>
      <c r="H208" s="113">
        <f>'Cash Flow Model'!Z218</f>
        <v>37040.477312735573</v>
      </c>
      <c r="I208" s="113">
        <f>'Cash Flow Model'!A218</f>
        <v>204</v>
      </c>
      <c r="J208" s="113">
        <f t="shared" si="9"/>
        <v>0</v>
      </c>
      <c r="K208" s="113">
        <f t="shared" si="10"/>
        <v>0</v>
      </c>
      <c r="L208" s="113">
        <f t="shared" si="11"/>
        <v>267884.47691044636</v>
      </c>
      <c r="M208" s="113">
        <f>'Cash Flow Model'!K218</f>
        <v>7408.0954625470868</v>
      </c>
    </row>
    <row r="209" spans="1:13" x14ac:dyDescent="0.3">
      <c r="A209" s="113">
        <f>'Cash Flow Model'!A219</f>
        <v>205</v>
      </c>
      <c r="B209" s="113">
        <f>SUM('Cash Flow Model'!O219:P219)</f>
        <v>0</v>
      </c>
      <c r="C209" s="113">
        <f>SUM('Cash Flow Model'!T219:U219)</f>
        <v>0</v>
      </c>
      <c r="D209" s="113">
        <f>'Cash Flow Model'!Y219</f>
        <v>227138.65904739033</v>
      </c>
      <c r="E209" s="113">
        <f>'Cash Flow Model'!A219</f>
        <v>205</v>
      </c>
      <c r="F209" s="113">
        <f>'Cash Flow Model'!Q219</f>
        <v>0</v>
      </c>
      <c r="G209" s="113">
        <f>'Cash Flow Model'!V219</f>
        <v>0</v>
      </c>
      <c r="H209" s="113">
        <f>'Cash Flow Model'!Z219</f>
        <v>36367.18231390891</v>
      </c>
      <c r="I209" s="113">
        <f>'Cash Flow Model'!A219</f>
        <v>205</v>
      </c>
      <c r="J209" s="113">
        <f t="shared" si="9"/>
        <v>0</v>
      </c>
      <c r="K209" s="113">
        <f t="shared" si="10"/>
        <v>0</v>
      </c>
      <c r="L209" s="113">
        <f t="shared" si="11"/>
        <v>263505.84136129927</v>
      </c>
      <c r="M209" s="113">
        <f>'Cash Flow Model'!K219</f>
        <v>7273.4364627817558</v>
      </c>
    </row>
    <row r="210" spans="1:13" x14ac:dyDescent="0.3">
      <c r="A210" s="113">
        <f>'Cash Flow Model'!A220</f>
        <v>206</v>
      </c>
      <c r="B210" s="113">
        <f>SUM('Cash Flow Model'!O220:P220)</f>
        <v>0</v>
      </c>
      <c r="C210" s="113">
        <f>SUM('Cash Flow Model'!T220:U220)</f>
        <v>0</v>
      </c>
      <c r="D210" s="113">
        <f>'Cash Flow Model'!Y220</f>
        <v>223489.16235206864</v>
      </c>
      <c r="E210" s="113">
        <f>'Cash Flow Model'!A220</f>
        <v>206</v>
      </c>
      <c r="F210" s="113">
        <f>'Cash Flow Model'!Q220</f>
        <v>0</v>
      </c>
      <c r="G210" s="113">
        <f>'Cash Flow Model'!V220</f>
        <v>0</v>
      </c>
      <c r="H210" s="113">
        <f>'Cash Flow Model'!Z220</f>
        <v>35704.694558354029</v>
      </c>
      <c r="I210" s="113">
        <f>'Cash Flow Model'!A220</f>
        <v>206</v>
      </c>
      <c r="J210" s="113">
        <f t="shared" si="9"/>
        <v>0</v>
      </c>
      <c r="K210" s="113">
        <f t="shared" si="10"/>
        <v>0</v>
      </c>
      <c r="L210" s="113">
        <f t="shared" si="11"/>
        <v>259193.85691042268</v>
      </c>
      <c r="M210" s="113">
        <f>'Cash Flow Model'!K220</f>
        <v>7140.9389116707789</v>
      </c>
    </row>
    <row r="211" spans="1:13" x14ac:dyDescent="0.3">
      <c r="A211" s="113">
        <f>'Cash Flow Model'!A221</f>
        <v>207</v>
      </c>
      <c r="B211" s="113">
        <f>SUM('Cash Flow Model'!O221:P221)</f>
        <v>0</v>
      </c>
      <c r="C211" s="113">
        <f>SUM('Cash Flow Model'!T221:U221)</f>
        <v>0</v>
      </c>
      <c r="D211" s="113">
        <f>'Cash Flow Model'!Y221</f>
        <v>219894.69831089157</v>
      </c>
      <c r="E211" s="113">
        <f>'Cash Flow Model'!A221</f>
        <v>207</v>
      </c>
      <c r="F211" s="113">
        <f>'Cash Flow Model'!Q221</f>
        <v>0</v>
      </c>
      <c r="G211" s="113">
        <f>'Cash Flow Model'!V221</f>
        <v>0</v>
      </c>
      <c r="H211" s="113">
        <f>'Cash Flow Model'!Z221</f>
        <v>35052.851168160494</v>
      </c>
      <c r="I211" s="113">
        <f>'Cash Flow Model'!A221</f>
        <v>207</v>
      </c>
      <c r="J211" s="113">
        <f t="shared" si="9"/>
        <v>0</v>
      </c>
      <c r="K211" s="113">
        <f t="shared" si="10"/>
        <v>0</v>
      </c>
      <c r="L211" s="113">
        <f t="shared" si="11"/>
        <v>254947.54947905208</v>
      </c>
      <c r="M211" s="113">
        <f>'Cash Flow Model'!K221</f>
        <v>7010.5702336320719</v>
      </c>
    </row>
    <row r="212" spans="1:13" x14ac:dyDescent="0.3">
      <c r="A212" s="113">
        <f>'Cash Flow Model'!A222</f>
        <v>208</v>
      </c>
      <c r="B212" s="113">
        <f>SUM('Cash Flow Model'!O222:P222)</f>
        <v>0</v>
      </c>
      <c r="C212" s="113">
        <f>SUM('Cash Flow Model'!T222:U222)</f>
        <v>0</v>
      </c>
      <c r="D212" s="113">
        <f>'Cash Flow Model'!Y222</f>
        <v>216354.46723510051</v>
      </c>
      <c r="E212" s="113">
        <f>'Cash Flow Model'!A222</f>
        <v>208</v>
      </c>
      <c r="F212" s="113">
        <f>'Cash Flow Model'!Q222</f>
        <v>0</v>
      </c>
      <c r="G212" s="113">
        <f>'Cash Flow Model'!V222</f>
        <v>0</v>
      </c>
      <c r="H212" s="113">
        <f>'Cash Flow Model'!Z222</f>
        <v>34411.491631420395</v>
      </c>
      <c r="I212" s="113">
        <f>'Cash Flow Model'!A222</f>
        <v>208</v>
      </c>
      <c r="J212" s="113">
        <f t="shared" si="9"/>
        <v>0</v>
      </c>
      <c r="K212" s="113">
        <f t="shared" si="10"/>
        <v>0</v>
      </c>
      <c r="L212" s="113">
        <f t="shared" si="11"/>
        <v>250765.9588665209</v>
      </c>
      <c r="M212" s="113">
        <f>'Cash Flow Model'!K222</f>
        <v>6882.2983262840526</v>
      </c>
    </row>
    <row r="213" spans="1:13" x14ac:dyDescent="0.3">
      <c r="A213" s="113">
        <f>'Cash Flow Model'!A223</f>
        <v>209</v>
      </c>
      <c r="B213" s="113">
        <f>SUM('Cash Flow Model'!O223:P223)</f>
        <v>0</v>
      </c>
      <c r="C213" s="113">
        <f>SUM('Cash Flow Model'!T223:U223)</f>
        <v>0</v>
      </c>
      <c r="D213" s="113">
        <f>'Cash Flow Model'!Y223</f>
        <v>212867.68078717406</v>
      </c>
      <c r="E213" s="113">
        <f>'Cash Flow Model'!A223</f>
        <v>209</v>
      </c>
      <c r="F213" s="113">
        <f>'Cash Flow Model'!Q223</f>
        <v>0</v>
      </c>
      <c r="G213" s="113">
        <f>'Cash Flow Model'!V223</f>
        <v>0</v>
      </c>
      <c r="H213" s="113">
        <f>'Cash Flow Model'!Z223</f>
        <v>33780.457768651351</v>
      </c>
      <c r="I213" s="113">
        <f>'Cash Flow Model'!A223</f>
        <v>209</v>
      </c>
      <c r="J213" s="113">
        <f t="shared" si="9"/>
        <v>0</v>
      </c>
      <c r="K213" s="113">
        <f t="shared" si="10"/>
        <v>0</v>
      </c>
      <c r="L213" s="113">
        <f t="shared" si="11"/>
        <v>246648.1385558254</v>
      </c>
      <c r="M213" s="113">
        <f>'Cash Flow Model'!K223</f>
        <v>6756.0915537302426</v>
      </c>
    </row>
    <row r="214" spans="1:13" x14ac:dyDescent="0.3">
      <c r="A214" s="113">
        <f>'Cash Flow Model'!A224</f>
        <v>210</v>
      </c>
      <c r="B214" s="113">
        <f>SUM('Cash Flow Model'!O224:P224)</f>
        <v>0</v>
      </c>
      <c r="C214" s="113">
        <f>SUM('Cash Flow Model'!T224:U224)</f>
        <v>0</v>
      </c>
      <c r="D214" s="113">
        <f>'Cash Flow Model'!Y224</f>
        <v>209433.56182219365</v>
      </c>
      <c r="E214" s="113">
        <f>'Cash Flow Model'!A224</f>
        <v>210</v>
      </c>
      <c r="F214" s="113">
        <f>'Cash Flow Model'!Q224</f>
        <v>0</v>
      </c>
      <c r="G214" s="113">
        <f>'Cash Flow Model'!V224</f>
        <v>0</v>
      </c>
      <c r="H214" s="113">
        <f>'Cash Flow Model'!Z224</f>
        <v>33159.593699688754</v>
      </c>
      <c r="I214" s="113">
        <f>'Cash Flow Model'!A224</f>
        <v>210</v>
      </c>
      <c r="J214" s="113">
        <f t="shared" si="9"/>
        <v>0</v>
      </c>
      <c r="K214" s="113">
        <f t="shared" si="10"/>
        <v>0</v>
      </c>
      <c r="L214" s="113">
        <f t="shared" si="11"/>
        <v>242593.15552188241</v>
      </c>
      <c r="M214" s="113">
        <f>'Cash Flow Model'!K224</f>
        <v>6631.9187399377251</v>
      </c>
    </row>
    <row r="215" spans="1:13" x14ac:dyDescent="0.3">
      <c r="A215" s="113">
        <f>'Cash Flow Model'!A225</f>
        <v>211</v>
      </c>
      <c r="B215" s="113">
        <f>SUM('Cash Flow Model'!O225:P225)</f>
        <v>0</v>
      </c>
      <c r="C215" s="113">
        <f>SUM('Cash Flow Model'!T225:U225)</f>
        <v>0</v>
      </c>
      <c r="D215" s="113">
        <f>'Cash Flow Model'!Y225</f>
        <v>206051.34423140265</v>
      </c>
      <c r="E215" s="113">
        <f>'Cash Flow Model'!A225</f>
        <v>211</v>
      </c>
      <c r="F215" s="113">
        <f>'Cash Flow Model'!Q225</f>
        <v>0</v>
      </c>
      <c r="G215" s="113">
        <f>'Cash Flow Model'!V225</f>
        <v>0</v>
      </c>
      <c r="H215" s="113">
        <f>'Cash Flow Model'!Z225</f>
        <v>32548.745811040699</v>
      </c>
      <c r="I215" s="113">
        <f>'Cash Flow Model'!A225</f>
        <v>211</v>
      </c>
      <c r="J215" s="113">
        <f t="shared" si="9"/>
        <v>0</v>
      </c>
      <c r="K215" s="113">
        <f t="shared" si="10"/>
        <v>0</v>
      </c>
      <c r="L215" s="113">
        <f t="shared" si="11"/>
        <v>238600.09004244333</v>
      </c>
      <c r="M215" s="113">
        <f>'Cash Flow Model'!K225</f>
        <v>6509.7491622081116</v>
      </c>
    </row>
    <row r="216" spans="1:13" x14ac:dyDescent="0.3">
      <c r="A216" s="113">
        <f>'Cash Flow Model'!A226</f>
        <v>212</v>
      </c>
      <c r="B216" s="113">
        <f>SUM('Cash Flow Model'!O226:P226)</f>
        <v>0</v>
      </c>
      <c r="C216" s="113">
        <f>SUM('Cash Flow Model'!T226:U226)</f>
        <v>0</v>
      </c>
      <c r="D216" s="113">
        <f>'Cash Flow Model'!Y226</f>
        <v>202720.27278792858</v>
      </c>
      <c r="E216" s="113">
        <f>'Cash Flow Model'!A226</f>
        <v>212</v>
      </c>
      <c r="F216" s="113">
        <f>'Cash Flow Model'!Q226</f>
        <v>0</v>
      </c>
      <c r="G216" s="113">
        <f>'Cash Flow Model'!V226</f>
        <v>0</v>
      </c>
      <c r="H216" s="113">
        <f>'Cash Flow Model'!Z226</f>
        <v>31947.762723699107</v>
      </c>
      <c r="I216" s="113">
        <f>'Cash Flow Model'!A226</f>
        <v>212</v>
      </c>
      <c r="J216" s="113">
        <f t="shared" si="9"/>
        <v>0</v>
      </c>
      <c r="K216" s="113">
        <f t="shared" si="10"/>
        <v>0</v>
      </c>
      <c r="L216" s="113">
        <f t="shared" si="11"/>
        <v>234668.03551162768</v>
      </c>
      <c r="M216" s="113">
        <f>'Cash Flow Model'!K226</f>
        <v>6389.5525447397931</v>
      </c>
    </row>
    <row r="217" spans="1:13" x14ac:dyDescent="0.3">
      <c r="A217" s="113">
        <f>'Cash Flow Model'!A227</f>
        <v>213</v>
      </c>
      <c r="B217" s="113">
        <f>SUM('Cash Flow Model'!O227:P227)</f>
        <v>0</v>
      </c>
      <c r="C217" s="113">
        <f>SUM('Cash Flow Model'!T227:U227)</f>
        <v>0</v>
      </c>
      <c r="D217" s="113">
        <f>'Cash Flow Model'!Y227</f>
        <v>199439.60299463867</v>
      </c>
      <c r="E217" s="113">
        <f>'Cash Flow Model'!A227</f>
        <v>213</v>
      </c>
      <c r="F217" s="113">
        <f>'Cash Flow Model'!Q227</f>
        <v>0</v>
      </c>
      <c r="G217" s="113">
        <f>'Cash Flow Model'!V227</f>
        <v>0</v>
      </c>
      <c r="H217" s="113">
        <f>'Cash Flow Model'!Z227</f>
        <v>31356.495261400982</v>
      </c>
      <c r="I217" s="113">
        <f>'Cash Flow Model'!A227</f>
        <v>213</v>
      </c>
      <c r="J217" s="113">
        <f t="shared" si="9"/>
        <v>0</v>
      </c>
      <c r="K217" s="113">
        <f t="shared" si="10"/>
        <v>0</v>
      </c>
      <c r="L217" s="113">
        <f t="shared" si="11"/>
        <v>230796.09825603967</v>
      </c>
      <c r="M217" s="113">
        <f>'Cash Flow Model'!K227</f>
        <v>6271.2990522801692</v>
      </c>
    </row>
    <row r="218" spans="1:13" x14ac:dyDescent="0.3">
      <c r="A218" s="113">
        <f>'Cash Flow Model'!A228</f>
        <v>214</v>
      </c>
      <c r="B218" s="113">
        <f>SUM('Cash Flow Model'!O228:P228)</f>
        <v>0</v>
      </c>
      <c r="C218" s="113">
        <f>SUM('Cash Flow Model'!T228:U228)</f>
        <v>0</v>
      </c>
      <c r="D218" s="113">
        <f>'Cash Flow Model'!Y228</f>
        <v>196208.60093410013</v>
      </c>
      <c r="E218" s="113">
        <f>'Cash Flow Model'!A228</f>
        <v>214</v>
      </c>
      <c r="F218" s="113">
        <f>'Cash Flow Model'!Q228</f>
        <v>0</v>
      </c>
      <c r="G218" s="113">
        <f>'Cash Flow Model'!V228</f>
        <v>0</v>
      </c>
      <c r="H218" s="113">
        <f>'Cash Flow Model'!Z228</f>
        <v>30774.796419333285</v>
      </c>
      <c r="I218" s="113">
        <f>'Cash Flow Model'!A228</f>
        <v>214</v>
      </c>
      <c r="J218" s="113">
        <f t="shared" si="9"/>
        <v>0</v>
      </c>
      <c r="K218" s="113">
        <f t="shared" si="10"/>
        <v>0</v>
      </c>
      <c r="L218" s="113">
        <f t="shared" si="11"/>
        <v>226983.39735343342</v>
      </c>
      <c r="M218" s="113">
        <f>'Cash Flow Model'!K228</f>
        <v>6154.9592838666294</v>
      </c>
    </row>
    <row r="219" spans="1:13" x14ac:dyDescent="0.3">
      <c r="A219" s="113">
        <f>'Cash Flow Model'!A229</f>
        <v>215</v>
      </c>
      <c r="B219" s="113">
        <f>SUM('Cash Flow Model'!O229:P229)</f>
        <v>0</v>
      </c>
      <c r="C219" s="113">
        <f>SUM('Cash Flow Model'!T229:U229)</f>
        <v>0</v>
      </c>
      <c r="D219" s="113">
        <f>'Cash Flow Model'!Y229</f>
        <v>193026.54312061518</v>
      </c>
      <c r="E219" s="113">
        <f>'Cash Flow Model'!A229</f>
        <v>215</v>
      </c>
      <c r="F219" s="113">
        <f>'Cash Flow Model'!Q229</f>
        <v>0</v>
      </c>
      <c r="G219" s="113">
        <f>'Cash Flow Model'!V229</f>
        <v>0</v>
      </c>
      <c r="H219" s="113">
        <f>'Cash Flow Model'!Z229</f>
        <v>30202.521333275494</v>
      </c>
      <c r="I219" s="113">
        <f>'Cash Flow Model'!A229</f>
        <v>215</v>
      </c>
      <c r="J219" s="113">
        <f t="shared" si="9"/>
        <v>0</v>
      </c>
      <c r="K219" s="113">
        <f t="shared" si="10"/>
        <v>0</v>
      </c>
      <c r="L219" s="113">
        <f t="shared" si="11"/>
        <v>223229.06445389066</v>
      </c>
      <c r="M219" s="113">
        <f>'Cash Flow Model'!K229</f>
        <v>6040.5042666550717</v>
      </c>
    </row>
    <row r="220" spans="1:13" x14ac:dyDescent="0.3">
      <c r="A220" s="113">
        <f>'Cash Flow Model'!A230</f>
        <v>216</v>
      </c>
      <c r="B220" s="113">
        <f>SUM('Cash Flow Model'!O230:P230)</f>
        <v>0</v>
      </c>
      <c r="C220" s="113">
        <f>SUM('Cash Flow Model'!T230:U230)</f>
        <v>0</v>
      </c>
      <c r="D220" s="113">
        <f>'Cash Flow Model'!Y230</f>
        <v>189892.71635430353</v>
      </c>
      <c r="E220" s="113">
        <f>'Cash Flow Model'!A230</f>
        <v>216</v>
      </c>
      <c r="F220" s="113">
        <f>'Cash Flow Model'!Q230</f>
        <v>0</v>
      </c>
      <c r="G220" s="113">
        <f>'Cash Flow Model'!V230</f>
        <v>0</v>
      </c>
      <c r="H220" s="113">
        <f>'Cash Flow Model'!Z230</f>
        <v>29639.527249173698</v>
      </c>
      <c r="I220" s="113">
        <f>'Cash Flow Model'!A230</f>
        <v>216</v>
      </c>
      <c r="J220" s="113">
        <f t="shared" si="9"/>
        <v>0</v>
      </c>
      <c r="K220" s="113">
        <f t="shared" si="10"/>
        <v>0</v>
      </c>
      <c r="L220" s="113">
        <f t="shared" si="11"/>
        <v>219532.24360347723</v>
      </c>
      <c r="M220" s="113">
        <f>'Cash Flow Model'!K230</f>
        <v>5927.9054498347132</v>
      </c>
    </row>
    <row r="221" spans="1:13" x14ac:dyDescent="0.3">
      <c r="A221" s="113">
        <f>'Cash Flow Model'!A231</f>
        <v>217</v>
      </c>
      <c r="B221" s="113">
        <f>SUM('Cash Flow Model'!O231:P231)</f>
        <v>0</v>
      </c>
      <c r="C221" s="113">
        <f>SUM('Cash Flow Model'!T231:U231)</f>
        <v>0</v>
      </c>
      <c r="D221" s="113">
        <f>'Cash Flow Model'!Y231</f>
        <v>186806.41757720322</v>
      </c>
      <c r="E221" s="113">
        <f>'Cash Flow Model'!A231</f>
        <v>217</v>
      </c>
      <c r="F221" s="113">
        <f>'Cash Flow Model'!Q231</f>
        <v>0</v>
      </c>
      <c r="G221" s="113">
        <f>'Cash Flow Model'!V231</f>
        <v>0</v>
      </c>
      <c r="H221" s="113">
        <f>'Cash Flow Model'!Z231</f>
        <v>29085.673493140315</v>
      </c>
      <c r="I221" s="113">
        <f>'Cash Flow Model'!A231</f>
        <v>217</v>
      </c>
      <c r="J221" s="113">
        <f t="shared" si="9"/>
        <v>0</v>
      </c>
      <c r="K221" s="113">
        <f t="shared" si="10"/>
        <v>0</v>
      </c>
      <c r="L221" s="113">
        <f t="shared" si="11"/>
        <v>215892.09107034354</v>
      </c>
      <c r="M221" s="113">
        <f>'Cash Flow Model'!K231</f>
        <v>5817.1346986280359</v>
      </c>
    </row>
    <row r="222" spans="1:13" x14ac:dyDescent="0.3">
      <c r="A222" s="113">
        <f>'Cash Flow Model'!A232</f>
        <v>218</v>
      </c>
      <c r="B222" s="113">
        <f>SUM('Cash Flow Model'!O232:P232)</f>
        <v>0</v>
      </c>
      <c r="C222" s="113">
        <f>SUM('Cash Flow Model'!T232:U232)</f>
        <v>0</v>
      </c>
      <c r="D222" s="113">
        <f>'Cash Flow Model'!Y232</f>
        <v>183766.9537313628</v>
      </c>
      <c r="E222" s="113">
        <f>'Cash Flow Model'!A232</f>
        <v>218</v>
      </c>
      <c r="F222" s="113">
        <f>'Cash Flow Model'!Q232</f>
        <v>0</v>
      </c>
      <c r="G222" s="113">
        <f>'Cash Flow Model'!V232</f>
        <v>0</v>
      </c>
      <c r="H222" s="113">
        <f>'Cash Flow Model'!Z232</f>
        <v>28540.821441873471</v>
      </c>
      <c r="I222" s="113">
        <f>'Cash Flow Model'!A232</f>
        <v>218</v>
      </c>
      <c r="J222" s="113">
        <f t="shared" si="9"/>
        <v>0</v>
      </c>
      <c r="K222" s="113">
        <f t="shared" si="10"/>
        <v>0</v>
      </c>
      <c r="L222" s="113">
        <f t="shared" si="11"/>
        <v>212307.77517323627</v>
      </c>
      <c r="M222" s="113">
        <f>'Cash Flow Model'!K232</f>
        <v>5708.1642883746672</v>
      </c>
    </row>
    <row r="223" spans="1:13" x14ac:dyDescent="0.3">
      <c r="A223" s="113">
        <f>'Cash Flow Model'!A233</f>
        <v>219</v>
      </c>
      <c r="B223" s="113">
        <f>SUM('Cash Flow Model'!O233:P233)</f>
        <v>0</v>
      </c>
      <c r="C223" s="113">
        <f>SUM('Cash Flow Model'!T233:U233)</f>
        <v>0</v>
      </c>
      <c r="D223" s="113">
        <f>'Cash Flow Model'!Y233</f>
        <v>180773.64161889712</v>
      </c>
      <c r="E223" s="113">
        <f>'Cash Flow Model'!A233</f>
        <v>219</v>
      </c>
      <c r="F223" s="113">
        <f>'Cash Flow Model'!Q233</f>
        <v>0</v>
      </c>
      <c r="G223" s="113">
        <f>'Cash Flow Model'!V233</f>
        <v>0</v>
      </c>
      <c r="H223" s="113">
        <f>'Cash Flow Model'!Z233</f>
        <v>28004.834493490325</v>
      </c>
      <c r="I223" s="113">
        <f>'Cash Flow Model'!A233</f>
        <v>219</v>
      </c>
      <c r="J223" s="113">
        <f t="shared" si="9"/>
        <v>0</v>
      </c>
      <c r="K223" s="113">
        <f t="shared" si="10"/>
        <v>0</v>
      </c>
      <c r="L223" s="113">
        <f t="shared" si="11"/>
        <v>208778.47611238743</v>
      </c>
      <c r="M223" s="113">
        <f>'Cash Flow Model'!K233</f>
        <v>5600.9668986980387</v>
      </c>
    </row>
    <row r="224" spans="1:13" x14ac:dyDescent="0.3">
      <c r="A224" s="113">
        <f>'Cash Flow Model'!A234</f>
        <v>220</v>
      </c>
      <c r="B224" s="113">
        <f>SUM('Cash Flow Model'!O234:P234)</f>
        <v>0</v>
      </c>
      <c r="C224" s="113">
        <f>SUM('Cash Flow Model'!T234:U234)</f>
        <v>0</v>
      </c>
      <c r="D224" s="113">
        <f>'Cash Flow Model'!Y234</f>
        <v>177825.8077639798</v>
      </c>
      <c r="E224" s="113">
        <f>'Cash Flow Model'!A234</f>
        <v>220</v>
      </c>
      <c r="F224" s="113">
        <f>'Cash Flow Model'!Q234</f>
        <v>0</v>
      </c>
      <c r="G224" s="113">
        <f>'Cash Flow Model'!V234</f>
        <v>0</v>
      </c>
      <c r="H224" s="113">
        <f>'Cash Flow Model'!Z234</f>
        <v>27477.578038768548</v>
      </c>
      <c r="I224" s="113">
        <f>'Cash Flow Model'!A234</f>
        <v>220</v>
      </c>
      <c r="J224" s="113">
        <f t="shared" si="9"/>
        <v>0</v>
      </c>
      <c r="K224" s="113">
        <f t="shared" si="10"/>
        <v>0</v>
      </c>
      <c r="L224" s="113">
        <f t="shared" si="11"/>
        <v>205303.38580274835</v>
      </c>
      <c r="M224" s="113">
        <f>'Cash Flow Model'!K234</f>
        <v>5495.5156077536813</v>
      </c>
    </row>
    <row r="225" spans="1:13" x14ac:dyDescent="0.3">
      <c r="A225" s="113">
        <f>'Cash Flow Model'!A235</f>
        <v>221</v>
      </c>
      <c r="B225" s="113">
        <f>SUM('Cash Flow Model'!O235:P235)</f>
        <v>0</v>
      </c>
      <c r="C225" s="113">
        <f>SUM('Cash Flow Model'!T235:U235)</f>
        <v>0</v>
      </c>
      <c r="D225" s="113">
        <f>'Cash Flow Model'!Y235</f>
        <v>174922.788276746</v>
      </c>
      <c r="E225" s="113">
        <f>'Cash Flow Model'!A235</f>
        <v>221</v>
      </c>
      <c r="F225" s="113">
        <f>'Cash Flow Model'!Q235</f>
        <v>0</v>
      </c>
      <c r="G225" s="113">
        <f>'Cash Flow Model'!V235</f>
        <v>0</v>
      </c>
      <c r="H225" s="113">
        <f>'Cash Flow Model'!Z235</f>
        <v>26958.919432790266</v>
      </c>
      <c r="I225" s="113">
        <f>'Cash Flow Model'!A235</f>
        <v>221</v>
      </c>
      <c r="J225" s="113">
        <f t="shared" si="9"/>
        <v>0</v>
      </c>
      <c r="K225" s="113">
        <f t="shared" si="10"/>
        <v>0</v>
      </c>
      <c r="L225" s="113">
        <f t="shared" si="11"/>
        <v>201881.70770953625</v>
      </c>
      <c r="M225" s="113">
        <f>'Cash Flow Model'!K235</f>
        <v>5391.7838865580261</v>
      </c>
    </row>
    <row r="226" spans="1:13" x14ac:dyDescent="0.3">
      <c r="A226" s="113">
        <f>'Cash Flow Model'!A236</f>
        <v>222</v>
      </c>
      <c r="B226" s="113">
        <f>SUM('Cash Flow Model'!O236:P236)</f>
        <v>0</v>
      </c>
      <c r="C226" s="113">
        <f>SUM('Cash Flow Model'!T236:U236)</f>
        <v>0</v>
      </c>
      <c r="D226" s="113">
        <f>'Cash Flow Model'!Y236</f>
        <v>172063.92871907918</v>
      </c>
      <c r="E226" s="113">
        <f>'Cash Flow Model'!A236</f>
        <v>222</v>
      </c>
      <c r="F226" s="113">
        <f>'Cash Flow Model'!Q236</f>
        <v>0</v>
      </c>
      <c r="G226" s="113">
        <f>'Cash Flow Model'!V236</f>
        <v>0</v>
      </c>
      <c r="H226" s="113">
        <f>'Cash Flow Model'!Z236</f>
        <v>26448.72796698309</v>
      </c>
      <c r="I226" s="113">
        <f>'Cash Flow Model'!A236</f>
        <v>222</v>
      </c>
      <c r="J226" s="113">
        <f t="shared" si="9"/>
        <v>0</v>
      </c>
      <c r="K226" s="113">
        <f t="shared" si="10"/>
        <v>0</v>
      </c>
      <c r="L226" s="113">
        <f t="shared" si="11"/>
        <v>198512.65668606228</v>
      </c>
      <c r="M226" s="113">
        <f>'Cash Flow Model'!K236</f>
        <v>5289.7455933965903</v>
      </c>
    </row>
    <row r="227" spans="1:13" x14ac:dyDescent="0.3">
      <c r="A227" s="113">
        <f>'Cash Flow Model'!A237</f>
        <v>223</v>
      </c>
      <c r="B227" s="113">
        <f>SUM('Cash Flow Model'!O237:P237)</f>
        <v>0</v>
      </c>
      <c r="C227" s="113">
        <f>SUM('Cash Flow Model'!T237:U237)</f>
        <v>0</v>
      </c>
      <c r="D227" s="113">
        <f>'Cash Flow Model'!Y237</f>
        <v>169248.58397225558</v>
      </c>
      <c r="E227" s="113">
        <f>'Cash Flow Model'!A237</f>
        <v>223</v>
      </c>
      <c r="F227" s="113">
        <f>'Cash Flow Model'!Q237</f>
        <v>0</v>
      </c>
      <c r="G227" s="113">
        <f>'Cash Flow Model'!V237</f>
        <v>0</v>
      </c>
      <c r="H227" s="113">
        <f>'Cash Flow Model'!Z237</f>
        <v>25946.874841552442</v>
      </c>
      <c r="I227" s="113">
        <f>'Cash Flow Model'!A237</f>
        <v>223</v>
      </c>
      <c r="J227" s="113">
        <f t="shared" si="9"/>
        <v>0</v>
      </c>
      <c r="K227" s="113">
        <f t="shared" si="10"/>
        <v>0</v>
      </c>
      <c r="L227" s="113">
        <f t="shared" si="11"/>
        <v>195195.45881380801</v>
      </c>
      <c r="M227" s="113">
        <f>'Cash Flow Model'!K237</f>
        <v>5189.3749683104606</v>
      </c>
    </row>
    <row r="228" spans="1:13" x14ac:dyDescent="0.3">
      <c r="A228" s="113">
        <f>'Cash Flow Model'!A238</f>
        <v>224</v>
      </c>
      <c r="B228" s="113">
        <f>SUM('Cash Flow Model'!O238:P238)</f>
        <v>0</v>
      </c>
      <c r="C228" s="113">
        <f>SUM('Cash Flow Model'!T238:U238)</f>
        <v>0</v>
      </c>
      <c r="D228" s="113">
        <f>'Cash Flow Model'!Y238</f>
        <v>166476.11810642172</v>
      </c>
      <c r="E228" s="113">
        <f>'Cash Flow Model'!A238</f>
        <v>224</v>
      </c>
      <c r="F228" s="113">
        <f>'Cash Flow Model'!Q238</f>
        <v>0</v>
      </c>
      <c r="G228" s="113">
        <f>'Cash Flow Model'!V238</f>
        <v>0</v>
      </c>
      <c r="H228" s="113">
        <f>'Cash Flow Model'!Z238</f>
        <v>25453.233138300031</v>
      </c>
      <c r="I228" s="113">
        <f>'Cash Flow Model'!A238</f>
        <v>224</v>
      </c>
      <c r="J228" s="113">
        <f t="shared" si="9"/>
        <v>0</v>
      </c>
      <c r="K228" s="113">
        <f t="shared" si="10"/>
        <v>0</v>
      </c>
      <c r="L228" s="113">
        <f t="shared" si="11"/>
        <v>191929.35124472177</v>
      </c>
      <c r="M228" s="113">
        <f>'Cash Flow Model'!K238</f>
        <v>5090.6466276599776</v>
      </c>
    </row>
    <row r="229" spans="1:13" x14ac:dyDescent="0.3">
      <c r="A229" s="113">
        <f>'Cash Flow Model'!A239</f>
        <v>225</v>
      </c>
      <c r="B229" s="113">
        <f>SUM('Cash Flow Model'!O239:P239)</f>
        <v>0</v>
      </c>
      <c r="C229" s="113">
        <f>SUM('Cash Flow Model'!T239:U239)</f>
        <v>0</v>
      </c>
      <c r="D229" s="113">
        <f>'Cash Flow Model'!Y239</f>
        <v>163745.90425187891</v>
      </c>
      <c r="E229" s="113">
        <f>'Cash Flow Model'!A239</f>
        <v>225</v>
      </c>
      <c r="F229" s="113">
        <f>'Cash Flow Model'!Q239</f>
        <v>0</v>
      </c>
      <c r="G229" s="113">
        <f>'Cash Flow Model'!V239</f>
        <v>0</v>
      </c>
      <c r="H229" s="113">
        <f>'Cash Flow Model'!Z239</f>
        <v>24967.677793822968</v>
      </c>
      <c r="I229" s="113">
        <f>'Cash Flow Model'!A239</f>
        <v>225</v>
      </c>
      <c r="J229" s="113">
        <f t="shared" si="9"/>
        <v>0</v>
      </c>
      <c r="K229" s="113">
        <f t="shared" si="10"/>
        <v>0</v>
      </c>
      <c r="L229" s="113">
        <f t="shared" si="11"/>
        <v>188713.58204570189</v>
      </c>
      <c r="M229" s="113">
        <f>'Cash Flow Model'!K239</f>
        <v>4993.5355587645654</v>
      </c>
    </row>
    <row r="230" spans="1:13" x14ac:dyDescent="0.3">
      <c r="A230" s="113">
        <f>'Cash Flow Model'!A240</f>
        <v>226</v>
      </c>
      <c r="B230" s="113">
        <f>SUM('Cash Flow Model'!O240:P240)</f>
        <v>0</v>
      </c>
      <c r="C230" s="113">
        <f>SUM('Cash Flow Model'!T240:U240)</f>
        <v>0</v>
      </c>
      <c r="D230" s="113">
        <f>'Cash Flow Model'!Y240</f>
        <v>161057.32447215053</v>
      </c>
      <c r="E230" s="113">
        <f>'Cash Flow Model'!A240</f>
        <v>226</v>
      </c>
      <c r="F230" s="113">
        <f>'Cash Flow Model'!Q240</f>
        <v>0</v>
      </c>
      <c r="G230" s="113">
        <f>'Cash Flow Model'!V240</f>
        <v>0</v>
      </c>
      <c r="H230" s="113">
        <f>'Cash Flow Model'!Z240</f>
        <v>24490.085573088323</v>
      </c>
      <c r="I230" s="113">
        <f>'Cash Flow Model'!A240</f>
        <v>226</v>
      </c>
      <c r="J230" s="113">
        <f t="shared" si="9"/>
        <v>0</v>
      </c>
      <c r="K230" s="113">
        <f t="shared" si="10"/>
        <v>0</v>
      </c>
      <c r="L230" s="113">
        <f t="shared" si="11"/>
        <v>185547.41004523885</v>
      </c>
      <c r="M230" s="113">
        <f>'Cash Flow Model'!K240</f>
        <v>4898.0171146176363</v>
      </c>
    </row>
    <row r="231" spans="1:13" x14ac:dyDescent="0.3">
      <c r="A231" s="113">
        <f>'Cash Flow Model'!A241</f>
        <v>227</v>
      </c>
      <c r="B231" s="113">
        <f>SUM('Cash Flow Model'!O241:P241)</f>
        <v>0</v>
      </c>
      <c r="C231" s="113">
        <f>SUM('Cash Flow Model'!T241:U241)</f>
        <v>0</v>
      </c>
      <c r="D231" s="113">
        <f>'Cash Flow Model'!Y241</f>
        <v>158409.76963880699</v>
      </c>
      <c r="E231" s="113">
        <f>'Cash Flow Model'!A241</f>
        <v>227</v>
      </c>
      <c r="F231" s="113">
        <f>'Cash Flow Model'!Q241</f>
        <v>0</v>
      </c>
      <c r="G231" s="113">
        <f>'Cash Flow Model'!V241</f>
        <v>0</v>
      </c>
      <c r="H231" s="113">
        <f>'Cash Flow Model'!Z241</f>
        <v>24020.335043377883</v>
      </c>
      <c r="I231" s="113">
        <f>'Cash Flow Model'!A241</f>
        <v>227</v>
      </c>
      <c r="J231" s="113">
        <f t="shared" si="9"/>
        <v>0</v>
      </c>
      <c r="K231" s="113">
        <f t="shared" si="10"/>
        <v>0</v>
      </c>
      <c r="L231" s="113">
        <f t="shared" si="11"/>
        <v>182430.10468218487</v>
      </c>
      <c r="M231" s="113">
        <f>'Cash Flow Model'!K241</f>
        <v>4804.0670086755481</v>
      </c>
    </row>
    <row r="232" spans="1:13" x14ac:dyDescent="0.3">
      <c r="A232" s="113">
        <f>'Cash Flow Model'!A242</f>
        <v>228</v>
      </c>
      <c r="B232" s="113">
        <f>SUM('Cash Flow Model'!O242:P242)</f>
        <v>0</v>
      </c>
      <c r="C232" s="113">
        <f>SUM('Cash Flow Model'!T242:U242)</f>
        <v>0</v>
      </c>
      <c r="D232" s="113">
        <f>'Cash Flow Model'!Y242</f>
        <v>155802.63930802519</v>
      </c>
      <c r="E232" s="113">
        <f>'Cash Flow Model'!A242</f>
        <v>228</v>
      </c>
      <c r="F232" s="113">
        <f>'Cash Flow Model'!Q242</f>
        <v>0</v>
      </c>
      <c r="G232" s="113">
        <f>'Cash Flow Model'!V242</f>
        <v>0</v>
      </c>
      <c r="H232" s="113">
        <f>'Cash Flow Model'!Z242</f>
        <v>23558.306548598033</v>
      </c>
      <c r="I232" s="113">
        <f>'Cash Flow Model'!A242</f>
        <v>228</v>
      </c>
      <c r="J232" s="113">
        <f t="shared" si="9"/>
        <v>0</v>
      </c>
      <c r="K232" s="113">
        <f t="shared" si="10"/>
        <v>0</v>
      </c>
      <c r="L232" s="113">
        <f t="shared" si="11"/>
        <v>179360.94585662324</v>
      </c>
      <c r="M232" s="113">
        <f>'Cash Flow Model'!K242</f>
        <v>4711.6613097195777</v>
      </c>
    </row>
    <row r="233" spans="1:13" x14ac:dyDescent="0.3">
      <c r="A233" s="113">
        <f>'Cash Flow Model'!A243</f>
        <v>229</v>
      </c>
      <c r="B233" s="113">
        <f>SUM('Cash Flow Model'!O243:P243)</f>
        <v>0</v>
      </c>
      <c r="C233" s="113">
        <f>SUM('Cash Flow Model'!T243:U243)</f>
        <v>0</v>
      </c>
      <c r="D233" s="113">
        <f>'Cash Flow Model'!Y243</f>
        <v>153235.34159885743</v>
      </c>
      <c r="E233" s="113">
        <f>'Cash Flow Model'!A243</f>
        <v>229</v>
      </c>
      <c r="F233" s="113">
        <f>'Cash Flow Model'!Q243</f>
        <v>0</v>
      </c>
      <c r="G233" s="113">
        <f>'Cash Flow Model'!V243</f>
        <v>0</v>
      </c>
      <c r="H233" s="113">
        <f>'Cash Flow Model'!Z243</f>
        <v>23103.882183949623</v>
      </c>
      <c r="I233" s="113">
        <f>'Cash Flow Model'!A243</f>
        <v>229</v>
      </c>
      <c r="J233" s="113">
        <f t="shared" si="9"/>
        <v>0</v>
      </c>
      <c r="K233" s="113">
        <f t="shared" si="10"/>
        <v>0</v>
      </c>
      <c r="L233" s="113">
        <f t="shared" si="11"/>
        <v>176339.22378280706</v>
      </c>
      <c r="M233" s="113">
        <f>'Cash Flow Model'!K243</f>
        <v>4620.7764367898963</v>
      </c>
    </row>
    <row r="234" spans="1:13" x14ac:dyDescent="0.3">
      <c r="A234" s="113">
        <f>'Cash Flow Model'!A244</f>
        <v>230</v>
      </c>
      <c r="B234" s="113">
        <f>SUM('Cash Flow Model'!O244:P244)</f>
        <v>0</v>
      </c>
      <c r="C234" s="113">
        <f>SUM('Cash Flow Model'!T244:U244)</f>
        <v>0</v>
      </c>
      <c r="D234" s="113">
        <f>'Cash Flow Model'!Y244</f>
        <v>150707.29307318723</v>
      </c>
      <c r="E234" s="113">
        <f>'Cash Flow Model'!A244</f>
        <v>230</v>
      </c>
      <c r="F234" s="113">
        <f>'Cash Flow Model'!Q244</f>
        <v>0</v>
      </c>
      <c r="G234" s="113">
        <f>'Cash Flow Model'!V244</f>
        <v>0</v>
      </c>
      <c r="H234" s="113">
        <f>'Cash Flow Model'!Z244</f>
        <v>22656.945770952956</v>
      </c>
      <c r="I234" s="113">
        <f>'Cash Flow Model'!A244</f>
        <v>230</v>
      </c>
      <c r="J234" s="113">
        <f t="shared" si="9"/>
        <v>0</v>
      </c>
      <c r="K234" s="113">
        <f t="shared" si="10"/>
        <v>0</v>
      </c>
      <c r="L234" s="113">
        <f t="shared" si="11"/>
        <v>173364.2388441402</v>
      </c>
      <c r="M234" s="113">
        <f>'Cash Flow Model'!K244</f>
        <v>4531.3891541905632</v>
      </c>
    </row>
    <row r="235" spans="1:13" x14ac:dyDescent="0.3">
      <c r="A235" s="113">
        <f>'Cash Flow Model'!A245</f>
        <v>231</v>
      </c>
      <c r="B235" s="113">
        <f>SUM('Cash Flow Model'!O245:P245)</f>
        <v>0</v>
      </c>
      <c r="C235" s="113">
        <f>SUM('Cash Flow Model'!T245:U245)</f>
        <v>0</v>
      </c>
      <c r="D235" s="113">
        <f>'Cash Flow Model'!Y245</f>
        <v>148217.91861734865</v>
      </c>
      <c r="E235" s="113">
        <f>'Cash Flow Model'!A245</f>
        <v>231</v>
      </c>
      <c r="F235" s="113">
        <f>'Cash Flow Model'!Q245</f>
        <v>0</v>
      </c>
      <c r="G235" s="113">
        <f>'Cash Flow Model'!V245</f>
        <v>0</v>
      </c>
      <c r="H235" s="113">
        <f>'Cash Flow Model'!Z245</f>
        <v>22217.382832822826</v>
      </c>
      <c r="I235" s="113">
        <f>'Cash Flow Model'!A245</f>
        <v>231</v>
      </c>
      <c r="J235" s="113">
        <f t="shared" si="9"/>
        <v>0</v>
      </c>
      <c r="K235" s="113">
        <f t="shared" si="10"/>
        <v>0</v>
      </c>
      <c r="L235" s="113">
        <f t="shared" si="11"/>
        <v>170435.30145017148</v>
      </c>
      <c r="M235" s="113">
        <f>'Cash Flow Model'!K245</f>
        <v>4443.4765665645364</v>
      </c>
    </row>
    <row r="236" spans="1:13" x14ac:dyDescent="0.3">
      <c r="A236" s="113">
        <f>'Cash Flow Model'!A246</f>
        <v>232</v>
      </c>
      <c r="B236" s="113">
        <f>SUM('Cash Flow Model'!O246:P246)</f>
        <v>0</v>
      </c>
      <c r="C236" s="113">
        <f>SUM('Cash Flow Model'!T246:U246)</f>
        <v>0</v>
      </c>
      <c r="D236" s="113">
        <f>'Cash Flow Model'!Y246</f>
        <v>145766.65132538567</v>
      </c>
      <c r="E236" s="113">
        <f>'Cash Flow Model'!A246</f>
        <v>232</v>
      </c>
      <c r="F236" s="113">
        <f>'Cash Flow Model'!Q246</f>
        <v>0</v>
      </c>
      <c r="G236" s="113">
        <f>'Cash Flow Model'!V246</f>
        <v>0</v>
      </c>
      <c r="H236" s="113">
        <f>'Cash Flow Model'!Z246</f>
        <v>21785.080570188893</v>
      </c>
      <c r="I236" s="113">
        <f>'Cash Flow Model'!A246</f>
        <v>232</v>
      </c>
      <c r="J236" s="113">
        <f t="shared" si="9"/>
        <v>0</v>
      </c>
      <c r="K236" s="113">
        <f t="shared" si="10"/>
        <v>0</v>
      </c>
      <c r="L236" s="113">
        <f t="shared" si="11"/>
        <v>167551.73189557457</v>
      </c>
      <c r="M236" s="113">
        <f>'Cash Flow Model'!K246</f>
        <v>4357.0161140377504</v>
      </c>
    </row>
    <row r="237" spans="1:13" x14ac:dyDescent="0.3">
      <c r="A237" s="113">
        <f>'Cash Flow Model'!A247</f>
        <v>233</v>
      </c>
      <c r="B237" s="113">
        <f>SUM('Cash Flow Model'!O247:P247)</f>
        <v>0</v>
      </c>
      <c r="C237" s="113">
        <f>SUM('Cash Flow Model'!T247:U247)</f>
        <v>0</v>
      </c>
      <c r="D237" s="113">
        <f>'Cash Flow Model'!Y247</f>
        <v>143352.93238393008</v>
      </c>
      <c r="E237" s="113">
        <f>'Cash Flow Model'!A247</f>
        <v>233</v>
      </c>
      <c r="F237" s="113">
        <f>'Cash Flow Model'!Q247</f>
        <v>0</v>
      </c>
      <c r="G237" s="113">
        <f>'Cash Flow Model'!V247</f>
        <v>0</v>
      </c>
      <c r="H237" s="113">
        <f>'Cash Flow Model'!Z247</f>
        <v>21359.92783715652</v>
      </c>
      <c r="I237" s="113">
        <f>'Cash Flow Model'!A247</f>
        <v>233</v>
      </c>
      <c r="J237" s="113">
        <f t="shared" si="9"/>
        <v>0</v>
      </c>
      <c r="K237" s="113">
        <f t="shared" si="10"/>
        <v>0</v>
      </c>
      <c r="L237" s="113">
        <f t="shared" si="11"/>
        <v>164712.86022108659</v>
      </c>
      <c r="M237" s="113">
        <f>'Cash Flow Model'!K247</f>
        <v>4271.9855674312748</v>
      </c>
    </row>
    <row r="238" spans="1:13" x14ac:dyDescent="0.3">
      <c r="A238" s="113">
        <f>'Cash Flow Model'!A248</f>
        <v>234</v>
      </c>
      <c r="B238" s="113">
        <f>SUM('Cash Flow Model'!O248:P248)</f>
        <v>0</v>
      </c>
      <c r="C238" s="113">
        <f>SUM('Cash Flow Model'!T248:U248)</f>
        <v>0</v>
      </c>
      <c r="D238" s="113">
        <f>'Cash Flow Model'!Y248</f>
        <v>140976.2109586749</v>
      </c>
      <c r="E238" s="113">
        <f>'Cash Flow Model'!A248</f>
        <v>234</v>
      </c>
      <c r="F238" s="113">
        <f>'Cash Flow Model'!Q248</f>
        <v>0</v>
      </c>
      <c r="G238" s="113">
        <f>'Cash Flow Model'!V248</f>
        <v>0</v>
      </c>
      <c r="H238" s="113">
        <f>'Cash Flow Model'!Z248</f>
        <v>20941.815117703391</v>
      </c>
      <c r="I238" s="113">
        <f>'Cash Flow Model'!A248</f>
        <v>234</v>
      </c>
      <c r="J238" s="113">
        <f t="shared" si="9"/>
        <v>0</v>
      </c>
      <c r="K238" s="113">
        <f t="shared" si="10"/>
        <v>0</v>
      </c>
      <c r="L238" s="113">
        <f t="shared" si="11"/>
        <v>161918.0260763783</v>
      </c>
      <c r="M238" s="113">
        <f>'Cash Flow Model'!K248</f>
        <v>4188.3630235406481</v>
      </c>
    </row>
    <row r="239" spans="1:13" x14ac:dyDescent="0.3">
      <c r="A239" s="113">
        <f>'Cash Flow Model'!A249</f>
        <v>235</v>
      </c>
      <c r="B239" s="113">
        <f>SUM('Cash Flow Model'!O249:P249)</f>
        <v>0</v>
      </c>
      <c r="C239" s="113">
        <f>SUM('Cash Flow Model'!T249:U249)</f>
        <v>0</v>
      </c>
      <c r="D239" s="113">
        <f>'Cash Flow Model'!Y249</f>
        <v>138635.94408242131</v>
      </c>
      <c r="E239" s="113">
        <f>'Cash Flow Model'!A249</f>
        <v>235</v>
      </c>
      <c r="F239" s="113">
        <f>'Cash Flow Model'!Q249</f>
        <v>0</v>
      </c>
      <c r="G239" s="113">
        <f>'Cash Flow Model'!V249</f>
        <v>0</v>
      </c>
      <c r="H239" s="113">
        <f>'Cash Flow Model'!Z249</f>
        <v>20530.634502407254</v>
      </c>
      <c r="I239" s="113">
        <f>'Cash Flow Model'!A249</f>
        <v>235</v>
      </c>
      <c r="J239" s="113">
        <f t="shared" si="9"/>
        <v>0</v>
      </c>
      <c r="K239" s="113">
        <f t="shared" si="10"/>
        <v>0</v>
      </c>
      <c r="L239" s="113">
        <f t="shared" si="11"/>
        <v>159166.57858482856</v>
      </c>
      <c r="M239" s="113">
        <f>'Cash Flow Model'!K249</f>
        <v>4106.1269004814212</v>
      </c>
    </row>
    <row r="240" spans="1:13" x14ac:dyDescent="0.3">
      <c r="A240" s="113">
        <f>'Cash Flow Model'!A250</f>
        <v>236</v>
      </c>
      <c r="B240" s="113">
        <f>SUM('Cash Flow Model'!O250:P250)</f>
        <v>0</v>
      </c>
      <c r="C240" s="113">
        <f>SUM('Cash Flow Model'!T250:U250)</f>
        <v>0</v>
      </c>
      <c r="D240" s="113">
        <f>'Cash Flow Model'!Y250</f>
        <v>136331.59654467832</v>
      </c>
      <c r="E240" s="113">
        <f>'Cash Flow Model'!A250</f>
        <v>236</v>
      </c>
      <c r="F240" s="113">
        <f>'Cash Flow Model'!Q250</f>
        <v>0</v>
      </c>
      <c r="G240" s="113">
        <f>'Cash Flow Model'!V250</f>
        <v>0</v>
      </c>
      <c r="H240" s="113">
        <f>'Cash Flow Model'!Z250</f>
        <v>20126.279665500191</v>
      </c>
      <c r="I240" s="113">
        <f>'Cash Flow Model'!A250</f>
        <v>236</v>
      </c>
      <c r="J240" s="113">
        <f t="shared" si="9"/>
        <v>0</v>
      </c>
      <c r="K240" s="113">
        <f t="shared" si="10"/>
        <v>0</v>
      </c>
      <c r="L240" s="113">
        <f t="shared" si="11"/>
        <v>156457.87621017851</v>
      </c>
      <c r="M240" s="113">
        <f>'Cash Flow Model'!K250</f>
        <v>4025.2559331000098</v>
      </c>
    </row>
    <row r="241" spans="1:13" x14ac:dyDescent="0.3">
      <c r="A241" s="113">
        <f>'Cash Flow Model'!A251</f>
        <v>237</v>
      </c>
      <c r="B241" s="113">
        <f>SUM('Cash Flow Model'!O251:P251)</f>
        <v>0</v>
      </c>
      <c r="C241" s="113">
        <f>SUM('Cash Flow Model'!T251:U251)</f>
        <v>0</v>
      </c>
      <c r="D241" s="113">
        <f>'Cash Flow Model'!Y251</f>
        <v>134062.64078279294</v>
      </c>
      <c r="E241" s="113">
        <f>'Cash Flow Model'!A251</f>
        <v>237</v>
      </c>
      <c r="F241" s="113">
        <f>'Cash Flow Model'!Q251</f>
        <v>0</v>
      </c>
      <c r="G241" s="113">
        <f>'Cash Flow Model'!V251</f>
        <v>0</v>
      </c>
      <c r="H241" s="113">
        <f>'Cash Flow Model'!Z251</f>
        <v>19728.645842244881</v>
      </c>
      <c r="I241" s="113">
        <f>'Cash Flow Model'!A251</f>
        <v>237</v>
      </c>
      <c r="J241" s="113">
        <f t="shared" si="9"/>
        <v>0</v>
      </c>
      <c r="K241" s="113">
        <f t="shared" si="10"/>
        <v>0</v>
      </c>
      <c r="L241" s="113">
        <f t="shared" si="11"/>
        <v>153791.28662503781</v>
      </c>
      <c r="M241" s="113">
        <f>'Cash Flow Model'!K251</f>
        <v>3945.7291684489469</v>
      </c>
    </row>
    <row r="242" spans="1:13" x14ac:dyDescent="0.3">
      <c r="A242" s="113">
        <f>'Cash Flow Model'!A252</f>
        <v>238</v>
      </c>
      <c r="B242" s="113">
        <f>SUM('Cash Flow Model'!O252:P252)</f>
        <v>0</v>
      </c>
      <c r="C242" s="113">
        <f>SUM('Cash Flow Model'!T252:U252)</f>
        <v>0</v>
      </c>
      <c r="D242" s="113">
        <f>'Cash Flow Model'!Y252</f>
        <v>131828.55677458993</v>
      </c>
      <c r="E242" s="113">
        <f>'Cash Flow Model'!A252</f>
        <v>238</v>
      </c>
      <c r="F242" s="113">
        <f>'Cash Flow Model'!Q252</f>
        <v>0</v>
      </c>
      <c r="G242" s="113">
        <f>'Cash Flow Model'!V252</f>
        <v>0</v>
      </c>
      <c r="H242" s="113">
        <f>'Cash Flow Model'!Z252</f>
        <v>19337.6298066284</v>
      </c>
      <c r="I242" s="113">
        <f>'Cash Flow Model'!A252</f>
        <v>238</v>
      </c>
      <c r="J242" s="113">
        <f t="shared" si="9"/>
        <v>0</v>
      </c>
      <c r="K242" s="113">
        <f t="shared" si="10"/>
        <v>0</v>
      </c>
      <c r="L242" s="113">
        <f t="shared" si="11"/>
        <v>151166.18658121832</v>
      </c>
      <c r="M242" s="113">
        <f>'Cash Flow Model'!K252</f>
        <v>3867.5259613256512</v>
      </c>
    </row>
    <row r="243" spans="1:13" x14ac:dyDescent="0.3">
      <c r="A243" s="113">
        <f>'Cash Flow Model'!A253</f>
        <v>239</v>
      </c>
      <c r="B243" s="113">
        <f>SUM('Cash Flow Model'!O253:P253)</f>
        <v>0</v>
      </c>
      <c r="C243" s="113">
        <f>SUM('Cash Flow Model'!T253:U253)</f>
        <v>0</v>
      </c>
      <c r="D243" s="113">
        <f>'Cash Flow Model'!Y253</f>
        <v>129628.83193250108</v>
      </c>
      <c r="E243" s="113">
        <f>'Cash Flow Model'!A253</f>
        <v>239</v>
      </c>
      <c r="F243" s="113">
        <f>'Cash Flow Model'!Q253</f>
        <v>0</v>
      </c>
      <c r="G243" s="113">
        <f>'Cash Flow Model'!V253</f>
        <v>0</v>
      </c>
      <c r="H243" s="113">
        <f>'Cash Flow Model'!Z253</f>
        <v>18953.129849369179</v>
      </c>
      <c r="I243" s="113">
        <f>'Cash Flow Model'!A253</f>
        <v>239</v>
      </c>
      <c r="J243" s="113">
        <f t="shared" si="9"/>
        <v>0</v>
      </c>
      <c r="K243" s="113">
        <f t="shared" si="10"/>
        <v>0</v>
      </c>
      <c r="L243" s="113">
        <f t="shared" si="11"/>
        <v>148581.96178187025</v>
      </c>
      <c r="M243" s="113">
        <f>'Cash Flow Model'!K253</f>
        <v>3790.6259698738068</v>
      </c>
    </row>
    <row r="244" spans="1:13" x14ac:dyDescent="0.3">
      <c r="A244" s="113">
        <f>'Cash Flow Model'!A254</f>
        <v>240</v>
      </c>
      <c r="B244" s="113">
        <f>SUM('Cash Flow Model'!O254:P254)</f>
        <v>0</v>
      </c>
      <c r="C244" s="113">
        <f>SUM('Cash Flow Model'!T254:U254)</f>
        <v>0</v>
      </c>
      <c r="D244" s="113">
        <f>'Cash Flow Model'!Y254</f>
        <v>127462.96099916249</v>
      </c>
      <c r="E244" s="113">
        <f>'Cash Flow Model'!A254</f>
        <v>240</v>
      </c>
      <c r="F244" s="113">
        <f>'Cash Flow Model'!Q254</f>
        <v>0</v>
      </c>
      <c r="G244" s="113">
        <f>'Cash Flow Model'!V254</f>
        <v>0</v>
      </c>
      <c r="H244" s="113">
        <f>'Cash Flow Model'!Z254</f>
        <v>18575.045756232717</v>
      </c>
      <c r="I244" s="113">
        <f>'Cash Flow Model'!A254</f>
        <v>240</v>
      </c>
      <c r="J244" s="113">
        <f t="shared" si="9"/>
        <v>0</v>
      </c>
      <c r="K244" s="113">
        <f t="shared" si="10"/>
        <v>0</v>
      </c>
      <c r="L244" s="113">
        <f t="shared" si="11"/>
        <v>146038.00675539521</v>
      </c>
      <c r="M244" s="113">
        <f>'Cash Flow Model'!K254</f>
        <v>3715.0091512465146</v>
      </c>
    </row>
    <row r="245" spans="1:13" x14ac:dyDescent="0.3">
      <c r="A245" s="113">
        <f>'Cash Flow Model'!A255</f>
        <v>241</v>
      </c>
      <c r="B245" s="113">
        <f>SUM('Cash Flow Model'!O255:P255)</f>
        <v>0</v>
      </c>
      <c r="C245" s="113">
        <f>SUM('Cash Flow Model'!T255:U255)</f>
        <v>0</v>
      </c>
      <c r="D245" s="113">
        <f>'Cash Flow Model'!Y255</f>
        <v>125330.44594446062</v>
      </c>
      <c r="E245" s="113">
        <f>'Cash Flow Model'!A255</f>
        <v>241</v>
      </c>
      <c r="F245" s="113">
        <f>'Cash Flow Model'!Q255</f>
        <v>0</v>
      </c>
      <c r="G245" s="113">
        <f>'Cash Flow Model'!V255</f>
        <v>0</v>
      </c>
      <c r="H245" s="113">
        <f>'Cash Flow Model'!Z255</f>
        <v>18203.278786651827</v>
      </c>
      <c r="I245" s="113">
        <f>'Cash Flow Model'!A255</f>
        <v>241</v>
      </c>
      <c r="J245" s="113">
        <f t="shared" si="9"/>
        <v>0</v>
      </c>
      <c r="K245" s="113">
        <f t="shared" si="10"/>
        <v>0</v>
      </c>
      <c r="L245" s="113">
        <f t="shared" si="11"/>
        <v>143533.72473111245</v>
      </c>
      <c r="M245" s="113">
        <f>'Cash Flow Model'!K255</f>
        <v>3640.6557573303367</v>
      </c>
    </row>
    <row r="246" spans="1:13" x14ac:dyDescent="0.3">
      <c r="A246" s="113">
        <f>'Cash Flow Model'!A256</f>
        <v>242</v>
      </c>
      <c r="B246" s="113">
        <f>SUM('Cash Flow Model'!O256:P256)</f>
        <v>0</v>
      </c>
      <c r="C246" s="113">
        <f>SUM('Cash Flow Model'!T256:U256)</f>
        <v>0</v>
      </c>
      <c r="D246" s="113">
        <f>'Cash Flow Model'!Y256</f>
        <v>123230.79586400649</v>
      </c>
      <c r="E246" s="113">
        <f>'Cash Flow Model'!A256</f>
        <v>242</v>
      </c>
      <c r="F246" s="113">
        <f>'Cash Flow Model'!Q256</f>
        <v>0</v>
      </c>
      <c r="G246" s="113">
        <f>'Cash Flow Model'!V256</f>
        <v>0</v>
      </c>
      <c r="H246" s="113">
        <f>'Cash Flow Model'!Z256</f>
        <v>17837.731652647148</v>
      </c>
      <c r="I246" s="113">
        <f>'Cash Flow Model'!A256</f>
        <v>242</v>
      </c>
      <c r="J246" s="113">
        <f t="shared" si="9"/>
        <v>0</v>
      </c>
      <c r="K246" s="113">
        <f t="shared" si="10"/>
        <v>0</v>
      </c>
      <c r="L246" s="113">
        <f t="shared" si="11"/>
        <v>141068.52751665364</v>
      </c>
      <c r="M246" s="113">
        <f>'Cash Flow Model'!K256</f>
        <v>3567.5463305294015</v>
      </c>
    </row>
    <row r="247" spans="1:13" x14ac:dyDescent="0.3">
      <c r="A247" s="113">
        <f>'Cash Flow Model'!A257</f>
        <v>243</v>
      </c>
      <c r="B247" s="113">
        <f>SUM('Cash Flow Model'!O257:P257)</f>
        <v>0</v>
      </c>
      <c r="C247" s="113">
        <f>SUM('Cash Flow Model'!T257:U257)</f>
        <v>0</v>
      </c>
      <c r="D247" s="113">
        <f>'Cash Flow Model'!Y257</f>
        <v>121163.52687901871</v>
      </c>
      <c r="E247" s="113">
        <f>'Cash Flow Model'!A257</f>
        <v>243</v>
      </c>
      <c r="F247" s="113">
        <f>'Cash Flow Model'!Q257</f>
        <v>0</v>
      </c>
      <c r="G247" s="113">
        <f>'Cash Flow Model'!V257</f>
        <v>0</v>
      </c>
      <c r="H247" s="113">
        <f>'Cash Flow Model'!Z257</f>
        <v>17478.308498043796</v>
      </c>
      <c r="I247" s="113">
        <f>'Cash Flow Model'!A257</f>
        <v>243</v>
      </c>
      <c r="J247" s="113">
        <f t="shared" si="9"/>
        <v>0</v>
      </c>
      <c r="K247" s="113">
        <f t="shared" si="10"/>
        <v>0</v>
      </c>
      <c r="L247" s="113">
        <f t="shared" si="11"/>
        <v>138641.8353770625</v>
      </c>
      <c r="M247" s="113">
        <f>'Cash Flow Model'!K257</f>
        <v>3495.6616996087305</v>
      </c>
    </row>
    <row r="248" spans="1:13" x14ac:dyDescent="0.3">
      <c r="A248" s="113">
        <f>'Cash Flow Model'!A258</f>
        <v>244</v>
      </c>
      <c r="B248" s="113">
        <f>SUM('Cash Flow Model'!O258:P258)</f>
        <v>0</v>
      </c>
      <c r="C248" s="113">
        <f>SUM('Cash Flow Model'!T258:U258)</f>
        <v>0</v>
      </c>
      <c r="D248" s="113">
        <f>'Cash Flow Model'!Y258</f>
        <v>119128.16203759592</v>
      </c>
      <c r="E248" s="113">
        <f>'Cash Flow Model'!A258</f>
        <v>244</v>
      </c>
      <c r="F248" s="113">
        <f>'Cash Flow Model'!Q258</f>
        <v>0</v>
      </c>
      <c r="G248" s="113">
        <f>'Cash Flow Model'!V258</f>
        <v>0</v>
      </c>
      <c r="H248" s="113">
        <f>'Cash Flow Model'!Z258</f>
        <v>17124.914877979991</v>
      </c>
      <c r="I248" s="113">
        <f>'Cash Flow Model'!A258</f>
        <v>244</v>
      </c>
      <c r="J248" s="113">
        <f t="shared" si="9"/>
        <v>0</v>
      </c>
      <c r="K248" s="113">
        <f t="shared" si="10"/>
        <v>0</v>
      </c>
      <c r="L248" s="113">
        <f t="shared" si="11"/>
        <v>136253.07691557592</v>
      </c>
      <c r="M248" s="113">
        <f>'Cash Flow Model'!K258</f>
        <v>3424.9829755959695</v>
      </c>
    </row>
    <row r="249" spans="1:13" x14ac:dyDescent="0.3">
      <c r="A249" s="113">
        <f>'Cash Flow Model'!A259</f>
        <v>245</v>
      </c>
      <c r="B249" s="113">
        <f>SUM('Cash Flow Model'!O259:P259)</f>
        <v>0</v>
      </c>
      <c r="C249" s="113">
        <f>SUM('Cash Flow Model'!T259:U259)</f>
        <v>0</v>
      </c>
      <c r="D249" s="113">
        <f>'Cash Flow Model'!Y259</f>
        <v>117124.23121735954</v>
      </c>
      <c r="E249" s="113">
        <f>'Cash Flow Model'!A259</f>
        <v>245</v>
      </c>
      <c r="F249" s="113">
        <f>'Cash Flow Model'!Q259</f>
        <v>0</v>
      </c>
      <c r="G249" s="113">
        <f>'Cash Flow Model'!V259</f>
        <v>0</v>
      </c>
      <c r="H249" s="113">
        <f>'Cash Flow Model'!Z259</f>
        <v>16777.45773870367</v>
      </c>
      <c r="I249" s="113">
        <f>'Cash Flow Model'!A259</f>
        <v>245</v>
      </c>
      <c r="J249" s="113">
        <f t="shared" si="9"/>
        <v>0</v>
      </c>
      <c r="K249" s="113">
        <f t="shared" si="10"/>
        <v>0</v>
      </c>
      <c r="L249" s="113">
        <f t="shared" si="11"/>
        <v>133901.68895606321</v>
      </c>
      <c r="M249" s="113">
        <f>'Cash Flow Model'!K259</f>
        <v>3355.4915477407053</v>
      </c>
    </row>
    <row r="250" spans="1:13" x14ac:dyDescent="0.3">
      <c r="A250" s="113">
        <f>'Cash Flow Model'!A260</f>
        <v>246</v>
      </c>
      <c r="B250" s="113">
        <f>SUM('Cash Flow Model'!O260:P260)</f>
        <v>0</v>
      </c>
      <c r="C250" s="113">
        <f>SUM('Cash Flow Model'!T260:U260)</f>
        <v>0</v>
      </c>
      <c r="D250" s="113">
        <f>'Cash Flow Model'!Y260</f>
        <v>115151.27102944786</v>
      </c>
      <c r="E250" s="113">
        <f>'Cash Flow Model'!A260</f>
        <v>246</v>
      </c>
      <c r="F250" s="113">
        <f>'Cash Flow Model'!Q260</f>
        <v>0</v>
      </c>
      <c r="G250" s="113">
        <f>'Cash Flow Model'!V260</f>
        <v>0</v>
      </c>
      <c r="H250" s="113">
        <f>'Cash Flow Model'!Z260</f>
        <v>16435.84539765304</v>
      </c>
      <c r="I250" s="113">
        <f>'Cash Flow Model'!A260</f>
        <v>246</v>
      </c>
      <c r="J250" s="113">
        <f t="shared" si="9"/>
        <v>0</v>
      </c>
      <c r="K250" s="113">
        <f t="shared" si="10"/>
        <v>0</v>
      </c>
      <c r="L250" s="113">
        <f t="shared" si="11"/>
        <v>131587.1164271009</v>
      </c>
      <c r="M250" s="113">
        <f>'Cash Flow Model'!K260</f>
        <v>3287.169079530579</v>
      </c>
    </row>
    <row r="251" spans="1:13" x14ac:dyDescent="0.3">
      <c r="A251" s="113">
        <f>'Cash Flow Model'!A261</f>
        <v>247</v>
      </c>
      <c r="B251" s="113">
        <f>SUM('Cash Flow Model'!O261:P261)</f>
        <v>0</v>
      </c>
      <c r="C251" s="113">
        <f>SUM('Cash Flow Model'!T261:U261)</f>
        <v>0</v>
      </c>
      <c r="D251" s="113">
        <f>'Cash Flow Model'!Y261</f>
        <v>113208.82472384287</v>
      </c>
      <c r="E251" s="113">
        <f>'Cash Flow Model'!A261</f>
        <v>247</v>
      </c>
      <c r="F251" s="113">
        <f>'Cash Flow Model'!Q261</f>
        <v>0</v>
      </c>
      <c r="G251" s="113">
        <f>'Cash Flow Model'!V261</f>
        <v>0</v>
      </c>
      <c r="H251" s="113">
        <f>'Cash Flow Model'!Z261</f>
        <v>16099.987523817146</v>
      </c>
      <c r="I251" s="113">
        <f>'Cash Flow Model'!A261</f>
        <v>247</v>
      </c>
      <c r="J251" s="113">
        <f t="shared" si="9"/>
        <v>0</v>
      </c>
      <c r="K251" s="113">
        <f t="shared" si="10"/>
        <v>0</v>
      </c>
      <c r="L251" s="113">
        <f t="shared" si="11"/>
        <v>129308.81224766003</v>
      </c>
      <c r="M251" s="113">
        <f>'Cash Flow Model'!K261</f>
        <v>3219.9975047634011</v>
      </c>
    </row>
    <row r="252" spans="1:13" x14ac:dyDescent="0.3">
      <c r="A252" s="113">
        <f>'Cash Flow Model'!A262</f>
        <v>248</v>
      </c>
      <c r="B252" s="113">
        <f>SUM('Cash Flow Model'!O262:P262)</f>
        <v>0</v>
      </c>
      <c r="C252" s="113">
        <f>SUM('Cash Flow Model'!T262:U262)</f>
        <v>0</v>
      </c>
      <c r="D252" s="113">
        <f>'Cash Flow Model'!Y262</f>
        <v>111296.44209601186</v>
      </c>
      <c r="E252" s="113">
        <f>'Cash Flow Model'!A262</f>
        <v>248</v>
      </c>
      <c r="F252" s="113">
        <f>'Cash Flow Model'!Q262</f>
        <v>0</v>
      </c>
      <c r="G252" s="113">
        <f>'Cash Flow Model'!V262</f>
        <v>0</v>
      </c>
      <c r="H252" s="113">
        <f>'Cash Flow Model'!Z262</f>
        <v>15769.795118372605</v>
      </c>
      <c r="I252" s="113">
        <f>'Cash Flow Model'!A262</f>
        <v>248</v>
      </c>
      <c r="J252" s="113">
        <f t="shared" si="9"/>
        <v>0</v>
      </c>
      <c r="K252" s="113">
        <f t="shared" si="10"/>
        <v>0</v>
      </c>
      <c r="L252" s="113">
        <f t="shared" si="11"/>
        <v>127066.23721438447</v>
      </c>
      <c r="M252" s="113">
        <f>'Cash Flow Model'!K262</f>
        <v>3153.959023674493</v>
      </c>
    </row>
    <row r="253" spans="1:13" x14ac:dyDescent="0.3">
      <c r="A253" s="113">
        <f>'Cash Flow Model'!A263</f>
        <v>249</v>
      </c>
      <c r="B253" s="113">
        <f>SUM('Cash Flow Model'!O263:P263)</f>
        <v>0</v>
      </c>
      <c r="C253" s="113">
        <f>SUM('Cash Flow Model'!T263:U263)</f>
        <v>0</v>
      </c>
      <c r="D253" s="113">
        <f>'Cash Flow Model'!Y263</f>
        <v>109413.67939484499</v>
      </c>
      <c r="E253" s="113">
        <f>'Cash Flow Model'!A263</f>
        <v>249</v>
      </c>
      <c r="F253" s="113">
        <f>'Cash Flow Model'!Q263</f>
        <v>0</v>
      </c>
      <c r="G253" s="113">
        <f>'Cash Flow Model'!V263</f>
        <v>0</v>
      </c>
      <c r="H253" s="113">
        <f>'Cash Flow Model'!Z263</f>
        <v>15445.180495592571</v>
      </c>
      <c r="I253" s="113">
        <f>'Cash Flow Model'!A263</f>
        <v>249</v>
      </c>
      <c r="J253" s="113">
        <f t="shared" si="9"/>
        <v>0</v>
      </c>
      <c r="K253" s="113">
        <f t="shared" si="10"/>
        <v>0</v>
      </c>
      <c r="L253" s="113">
        <f t="shared" si="11"/>
        <v>124858.85989043757</v>
      </c>
      <c r="M253" s="113">
        <f>'Cash Flow Model'!K263</f>
        <v>3089.0360991184857</v>
      </c>
    </row>
    <row r="254" spans="1:13" x14ac:dyDescent="0.3">
      <c r="A254" s="113">
        <f>'Cash Flow Model'!A264</f>
        <v>250</v>
      </c>
      <c r="B254" s="113">
        <f>SUM('Cash Flow Model'!O264:P264)</f>
        <v>0</v>
      </c>
      <c r="C254" s="113">
        <f>SUM('Cash Flow Model'!T264:U264)</f>
        <v>0</v>
      </c>
      <c r="D254" s="113">
        <f>'Cash Flow Model'!Y264</f>
        <v>107560.09923187185</v>
      </c>
      <c r="E254" s="113">
        <f>'Cash Flow Model'!A264</f>
        <v>250</v>
      </c>
      <c r="F254" s="113">
        <f>'Cash Flow Model'!Q264</f>
        <v>0</v>
      </c>
      <c r="G254" s="113">
        <f>'Cash Flow Model'!V264</f>
        <v>0</v>
      </c>
      <c r="H254" s="113">
        <f>'Cash Flow Model'!Z264</f>
        <v>15126.057264024275</v>
      </c>
      <c r="I254" s="113">
        <f>'Cash Flow Model'!A264</f>
        <v>250</v>
      </c>
      <c r="J254" s="113">
        <f t="shared" si="9"/>
        <v>0</v>
      </c>
      <c r="K254" s="113">
        <f t="shared" si="10"/>
        <v>0</v>
      </c>
      <c r="L254" s="113">
        <f t="shared" si="11"/>
        <v>122686.15649589612</v>
      </c>
      <c r="M254" s="113">
        <f>'Cash Flow Model'!K264</f>
        <v>3025.211452804826</v>
      </c>
    </row>
    <row r="255" spans="1:13" x14ac:dyDescent="0.3">
      <c r="A255" s="113">
        <f>'Cash Flow Model'!A265</f>
        <v>251</v>
      </c>
      <c r="B255" s="113">
        <f>SUM('Cash Flow Model'!O265:P265)</f>
        <v>0</v>
      </c>
      <c r="C255" s="113">
        <f>SUM('Cash Flow Model'!T265:U265)</f>
        <v>0</v>
      </c>
      <c r="D255" s="113">
        <f>'Cash Flow Model'!Y265</f>
        <v>105735.27049173848</v>
      </c>
      <c r="E255" s="113">
        <f>'Cash Flow Model'!A265</f>
        <v>251</v>
      </c>
      <c r="F255" s="113">
        <f>'Cash Flow Model'!Q265</f>
        <v>0</v>
      </c>
      <c r="G255" s="113">
        <f>'Cash Flow Model'!V265</f>
        <v>0</v>
      </c>
      <c r="H255" s="113">
        <f>'Cash Flow Model'!Z265</f>
        <v>14812.340307931316</v>
      </c>
      <c r="I255" s="113">
        <f>'Cash Flow Model'!A265</f>
        <v>251</v>
      </c>
      <c r="J255" s="113">
        <f t="shared" si="9"/>
        <v>0</v>
      </c>
      <c r="K255" s="113">
        <f t="shared" si="10"/>
        <v>0</v>
      </c>
      <c r="L255" s="113">
        <f t="shared" si="11"/>
        <v>120547.6107996698</v>
      </c>
      <c r="M255" s="113">
        <f>'Cash Flow Model'!K265</f>
        <v>2962.4680615862339</v>
      </c>
    </row>
    <row r="256" spans="1:13" x14ac:dyDescent="0.3">
      <c r="A256" s="113">
        <f>'Cash Flow Model'!A266</f>
        <v>252</v>
      </c>
      <c r="B256" s="113">
        <f>SUM('Cash Flow Model'!O266:P266)</f>
        <v>0</v>
      </c>
      <c r="C256" s="113">
        <f>SUM('Cash Flow Model'!T266:U266)</f>
        <v>0</v>
      </c>
      <c r="D256" s="113">
        <f>'Cash Flow Model'!Y266</f>
        <v>103938.76824392844</v>
      </c>
      <c r="E256" s="113">
        <f>'Cash Flow Model'!A266</f>
        <v>252</v>
      </c>
      <c r="F256" s="113">
        <f>'Cash Flow Model'!Q266</f>
        <v>0</v>
      </c>
      <c r="G256" s="113">
        <f>'Cash Flow Model'!V266</f>
        <v>0</v>
      </c>
      <c r="H256" s="113">
        <f>'Cash Flow Model'!Z266</f>
        <v>14503.945768997079</v>
      </c>
      <c r="I256" s="113">
        <f>'Cash Flow Model'!A266</f>
        <v>252</v>
      </c>
      <c r="J256" s="113">
        <f t="shared" si="9"/>
        <v>0</v>
      </c>
      <c r="K256" s="113">
        <f t="shared" si="10"/>
        <v>0</v>
      </c>
      <c r="L256" s="113">
        <f t="shared" si="11"/>
        <v>118442.71401292551</v>
      </c>
      <c r="M256" s="113">
        <f>'Cash Flow Model'!K266</f>
        <v>2900.7891537993869</v>
      </c>
    </row>
    <row r="257" spans="1:13" x14ac:dyDescent="0.3">
      <c r="A257" s="113">
        <f>'Cash Flow Model'!A267</f>
        <v>253</v>
      </c>
      <c r="B257" s="113">
        <f>SUM('Cash Flow Model'!O267:P267)</f>
        <v>0</v>
      </c>
      <c r="C257" s="113">
        <f>SUM('Cash Flow Model'!T267:U267)</f>
        <v>0</v>
      </c>
      <c r="D257" s="113">
        <f>'Cash Flow Model'!Y267</f>
        <v>102170.17365570995</v>
      </c>
      <c r="E257" s="113">
        <f>'Cash Flow Model'!A267</f>
        <v>253</v>
      </c>
      <c r="F257" s="113">
        <f>'Cash Flow Model'!Q267</f>
        <v>0</v>
      </c>
      <c r="G257" s="113">
        <f>'Cash Flow Model'!V267</f>
        <v>0</v>
      </c>
      <c r="H257" s="113">
        <f>'Cash Flow Model'!Z267</f>
        <v>14200.791028285619</v>
      </c>
      <c r="I257" s="113">
        <f>'Cash Flow Model'!A267</f>
        <v>253</v>
      </c>
      <c r="J257" s="113">
        <f t="shared" si="9"/>
        <v>0</v>
      </c>
      <c r="K257" s="113">
        <f t="shared" si="10"/>
        <v>0</v>
      </c>
      <c r="L257" s="113">
        <f t="shared" si="11"/>
        <v>116370.96468399557</v>
      </c>
      <c r="M257" s="113">
        <f>'Cash Flow Model'!K267</f>
        <v>2840.1582056570951</v>
      </c>
    </row>
    <row r="258" spans="1:13" x14ac:dyDescent="0.3">
      <c r="A258" s="113">
        <f>'Cash Flow Model'!A268</f>
        <v>254</v>
      </c>
      <c r="B258" s="113">
        <f>SUM('Cash Flow Model'!O268:P268)</f>
        <v>0</v>
      </c>
      <c r="C258" s="113">
        <f>SUM('Cash Flow Model'!T268:U268)</f>
        <v>0</v>
      </c>
      <c r="D258" s="113">
        <f>'Cash Flow Model'!Y268</f>
        <v>100429.07390629285</v>
      </c>
      <c r="E258" s="113">
        <f>'Cash Flow Model'!A268</f>
        <v>254</v>
      </c>
      <c r="F258" s="113">
        <f>'Cash Flow Model'!Q268</f>
        <v>0</v>
      </c>
      <c r="G258" s="113">
        <f>'Cash Flow Model'!V268</f>
        <v>0</v>
      </c>
      <c r="H258" s="113">
        <f>'Cash Flow Model'!Z268</f>
        <v>13902.794688456464</v>
      </c>
      <c r="I258" s="113">
        <f>'Cash Flow Model'!A268</f>
        <v>254</v>
      </c>
      <c r="J258" s="113">
        <f t="shared" si="9"/>
        <v>0</v>
      </c>
      <c r="K258" s="113">
        <f t="shared" si="10"/>
        <v>0</v>
      </c>
      <c r="L258" s="113">
        <f t="shared" si="11"/>
        <v>114331.86859474931</v>
      </c>
      <c r="M258" s="113">
        <f>'Cash Flow Model'!K268</f>
        <v>2780.5589376912649</v>
      </c>
    </row>
    <row r="259" spans="1:13" x14ac:dyDescent="0.3">
      <c r="A259" s="113">
        <f>'Cash Flow Model'!A269</f>
        <v>255</v>
      </c>
      <c r="B259" s="113">
        <f>SUM('Cash Flow Model'!O269:P269)</f>
        <v>0</v>
      </c>
      <c r="C259" s="113">
        <f>SUM('Cash Flow Model'!T269:U269)</f>
        <v>0</v>
      </c>
      <c r="D259" s="113">
        <f>'Cash Flow Model'!Y269</f>
        <v>98715.062102178345</v>
      </c>
      <c r="E259" s="113">
        <f>'Cash Flow Model'!A269</f>
        <v>255</v>
      </c>
      <c r="F259" s="113">
        <f>'Cash Flow Model'!Q269</f>
        <v>0</v>
      </c>
      <c r="G259" s="113">
        <f>'Cash Flow Model'!V269</f>
        <v>0</v>
      </c>
      <c r="H259" s="113">
        <f>'Cash Flow Model'!Z269</f>
        <v>13609.876556229776</v>
      </c>
      <c r="I259" s="113">
        <f>'Cash Flow Model'!A269</f>
        <v>255</v>
      </c>
      <c r="J259" s="113">
        <f t="shared" si="9"/>
        <v>0</v>
      </c>
      <c r="K259" s="113">
        <f t="shared" si="10"/>
        <v>0</v>
      </c>
      <c r="L259" s="113">
        <f t="shared" si="11"/>
        <v>112324.93865840812</v>
      </c>
      <c r="M259" s="113">
        <f>'Cash Flow Model'!K269</f>
        <v>2721.9753112459271</v>
      </c>
    </row>
    <row r="260" spans="1:13" x14ac:dyDescent="0.3">
      <c r="A260" s="113">
        <f>'Cash Flow Model'!A270</f>
        <v>256</v>
      </c>
      <c r="B260" s="113">
        <f>SUM('Cash Flow Model'!O270:P270)</f>
        <v>0</v>
      </c>
      <c r="C260" s="113">
        <f>SUM('Cash Flow Model'!T270:U270)</f>
        <v>0</v>
      </c>
      <c r="D260" s="113">
        <f>'Cash Flow Model'!Y270</f>
        <v>97027.737193685345</v>
      </c>
      <c r="E260" s="113">
        <f>'Cash Flow Model'!A270</f>
        <v>256</v>
      </c>
      <c r="F260" s="113">
        <f>'Cash Flow Model'!Q270</f>
        <v>0</v>
      </c>
      <c r="G260" s="113">
        <f>'Cash Flow Model'!V270</f>
        <v>0</v>
      </c>
      <c r="H260" s="113">
        <f>'Cash Flow Model'!Z270</f>
        <v>13321.957625098423</v>
      </c>
      <c r="I260" s="113">
        <f>'Cash Flow Model'!A270</f>
        <v>256</v>
      </c>
      <c r="J260" s="113">
        <f t="shared" ref="J260:J323" si="12">B260+F260</f>
        <v>0</v>
      </c>
      <c r="K260" s="113">
        <f t="shared" ref="K260:K323" si="13">C260+G260</f>
        <v>0</v>
      </c>
      <c r="L260" s="113">
        <f t="shared" ref="L260:L323" si="14">D260+H260</f>
        <v>110349.69481878377</v>
      </c>
      <c r="M260" s="113">
        <f>'Cash Flow Model'!K270</f>
        <v>2664.3915250196565</v>
      </c>
    </row>
    <row r="261" spans="1:13" x14ac:dyDescent="0.3">
      <c r="A261" s="113">
        <f>'Cash Flow Model'!A271</f>
        <v>257</v>
      </c>
      <c r="B261" s="113">
        <f>SUM('Cash Flow Model'!O271:P271)</f>
        <v>0</v>
      </c>
      <c r="C261" s="113">
        <f>SUM('Cash Flow Model'!T271:U271)</f>
        <v>0</v>
      </c>
      <c r="D261" s="113">
        <f>'Cash Flow Model'!Y271</f>
        <v>95366.703892636942</v>
      </c>
      <c r="E261" s="113">
        <f>'Cash Flow Model'!A271</f>
        <v>257</v>
      </c>
      <c r="F261" s="113">
        <f>'Cash Flow Model'!Q271</f>
        <v>0</v>
      </c>
      <c r="G261" s="113">
        <f>'Cash Flow Model'!V271</f>
        <v>0</v>
      </c>
      <c r="H261" s="113">
        <f>'Cash Flow Model'!Z271</f>
        <v>13038.96005828351</v>
      </c>
      <c r="I261" s="113">
        <f>'Cash Flow Model'!A271</f>
        <v>257</v>
      </c>
      <c r="J261" s="113">
        <f t="shared" si="12"/>
        <v>0</v>
      </c>
      <c r="K261" s="113">
        <f t="shared" si="13"/>
        <v>0</v>
      </c>
      <c r="L261" s="113">
        <f t="shared" si="14"/>
        <v>108405.66395092045</v>
      </c>
      <c r="M261" s="113">
        <f>'Cash Flow Model'!K271</f>
        <v>2607.7920116566738</v>
      </c>
    </row>
    <row r="262" spans="1:13" x14ac:dyDescent="0.3">
      <c r="A262" s="113">
        <f>'Cash Flow Model'!A272</f>
        <v>258</v>
      </c>
      <c r="B262" s="113">
        <f>SUM('Cash Flow Model'!O272:P272)</f>
        <v>0</v>
      </c>
      <c r="C262" s="113">
        <f>SUM('Cash Flow Model'!T272:U272)</f>
        <v>0</v>
      </c>
      <c r="D262" s="113">
        <f>'Cash Flow Model'!Y272</f>
        <v>93731.572591191274</v>
      </c>
      <c r="E262" s="113">
        <f>'Cash Flow Model'!A272</f>
        <v>258</v>
      </c>
      <c r="F262" s="113">
        <f>'Cash Flow Model'!Q272</f>
        <v>0</v>
      </c>
      <c r="G262" s="113">
        <f>'Cash Flow Model'!V272</f>
        <v>0</v>
      </c>
      <c r="H262" s="113">
        <f>'Cash Flow Model'!Z272</f>
        <v>12760.807171929984</v>
      </c>
      <c r="I262" s="113">
        <f>'Cash Flow Model'!A272</f>
        <v>258</v>
      </c>
      <c r="J262" s="113">
        <f t="shared" si="12"/>
        <v>0</v>
      </c>
      <c r="K262" s="113">
        <f t="shared" si="13"/>
        <v>0</v>
      </c>
      <c r="L262" s="113">
        <f t="shared" si="14"/>
        <v>106492.37976312125</v>
      </c>
      <c r="M262" s="113">
        <f>'Cash Flow Model'!K272</f>
        <v>2552.1614343859687</v>
      </c>
    </row>
    <row r="263" spans="1:13" x14ac:dyDescent="0.3">
      <c r="A263" s="113">
        <f>'Cash Flow Model'!A273</f>
        <v>259</v>
      </c>
      <c r="B263" s="113">
        <f>SUM('Cash Flow Model'!O273:P273)</f>
        <v>0</v>
      </c>
      <c r="C263" s="113">
        <f>SUM('Cash Flow Model'!T273:U273)</f>
        <v>0</v>
      </c>
      <c r="D263" s="113">
        <f>'Cash Flow Model'!Y273</f>
        <v>92121.959281801013</v>
      </c>
      <c r="E263" s="113">
        <f>'Cash Flow Model'!A273</f>
        <v>259</v>
      </c>
      <c r="F263" s="113">
        <f>'Cash Flow Model'!Q273</f>
        <v>0</v>
      </c>
      <c r="G263" s="113">
        <f>'Cash Flow Model'!V273</f>
        <v>0</v>
      </c>
      <c r="H263" s="113">
        <f>'Cash Flow Model'!Z273</f>
        <v>12487.423418539009</v>
      </c>
      <c r="I263" s="113">
        <f>'Cash Flow Model'!A273</f>
        <v>259</v>
      </c>
      <c r="J263" s="113">
        <f t="shared" si="12"/>
        <v>0</v>
      </c>
      <c r="K263" s="113">
        <f t="shared" si="13"/>
        <v>0</v>
      </c>
      <c r="L263" s="113">
        <f t="shared" si="14"/>
        <v>104609.38270034002</v>
      </c>
      <c r="M263" s="113">
        <f>'Cash Flow Model'!K273</f>
        <v>2497.4846837077739</v>
      </c>
    </row>
    <row r="264" spans="1:13" x14ac:dyDescent="0.3">
      <c r="A264" s="113">
        <f>'Cash Flow Model'!A274</f>
        <v>260</v>
      </c>
      <c r="B264" s="113">
        <f>SUM('Cash Flow Model'!O274:P274)</f>
        <v>0</v>
      </c>
      <c r="C264" s="113">
        <f>SUM('Cash Flow Model'!T274:U274)</f>
        <v>0</v>
      </c>
      <c r="D264" s="113">
        <f>'Cash Flow Model'!Y274</f>
        <v>90537.485478285584</v>
      </c>
      <c r="E264" s="113">
        <f>'Cash Flow Model'!A274</f>
        <v>260</v>
      </c>
      <c r="F264" s="113">
        <f>'Cash Flow Model'!Q274</f>
        <v>0</v>
      </c>
      <c r="G264" s="113">
        <f>'Cash Flow Model'!V274</f>
        <v>0</v>
      </c>
      <c r="H264" s="113">
        <f>'Cash Flow Model'!Z274</f>
        <v>12218.734370633756</v>
      </c>
      <c r="I264" s="113">
        <f>'Cash Flow Model'!A274</f>
        <v>260</v>
      </c>
      <c r="J264" s="113">
        <f t="shared" si="12"/>
        <v>0</v>
      </c>
      <c r="K264" s="113">
        <f t="shared" si="13"/>
        <v>0</v>
      </c>
      <c r="L264" s="113">
        <f t="shared" si="14"/>
        <v>102756.21984891934</v>
      </c>
      <c r="M264" s="113">
        <f>'Cash Flow Model'!K274</f>
        <v>2443.7468741267235</v>
      </c>
    </row>
    <row r="265" spans="1:13" x14ac:dyDescent="0.3">
      <c r="A265" s="113">
        <f>'Cash Flow Model'!A275</f>
        <v>261</v>
      </c>
      <c r="B265" s="113">
        <f>SUM('Cash Flow Model'!O275:P275)</f>
        <v>0</v>
      </c>
      <c r="C265" s="113">
        <f>SUM('Cash Flow Model'!T275:U275)</f>
        <v>0</v>
      </c>
      <c r="D265" s="113">
        <f>'Cash Flow Model'!Y275</f>
        <v>88977.778138001362</v>
      </c>
      <c r="E265" s="113">
        <f>'Cash Flow Model'!A275</f>
        <v>261</v>
      </c>
      <c r="F265" s="113">
        <f>'Cash Flow Model'!Q275</f>
        <v>0</v>
      </c>
      <c r="G265" s="113">
        <f>'Cash Flow Model'!V275</f>
        <v>0</v>
      </c>
      <c r="H265" s="113">
        <f>'Cash Flow Model'!Z275</f>
        <v>11954.666704655421</v>
      </c>
      <c r="I265" s="113">
        <f>'Cash Flow Model'!A275</f>
        <v>261</v>
      </c>
      <c r="J265" s="113">
        <f t="shared" si="12"/>
        <v>0</v>
      </c>
      <c r="K265" s="113">
        <f t="shared" si="13"/>
        <v>0</v>
      </c>
      <c r="L265" s="113">
        <f t="shared" si="14"/>
        <v>100932.44484265678</v>
      </c>
      <c r="M265" s="113">
        <f>'Cash Flow Model'!K275</f>
        <v>2390.933340931057</v>
      </c>
    </row>
    <row r="266" spans="1:13" x14ac:dyDescent="0.3">
      <c r="A266" s="113">
        <f>'Cash Flow Model'!A276</f>
        <v>262</v>
      </c>
      <c r="B266" s="113">
        <f>SUM('Cash Flow Model'!O276:P276)</f>
        <v>0</v>
      </c>
      <c r="C266" s="113">
        <f>SUM('Cash Flow Model'!T276:U276)</f>
        <v>0</v>
      </c>
      <c r="D266" s="113">
        <f>'Cash Flow Model'!Y276</f>
        <v>87442.469585094135</v>
      </c>
      <c r="E266" s="113">
        <f>'Cash Flow Model'!A276</f>
        <v>262</v>
      </c>
      <c r="F266" s="113">
        <f>'Cash Flow Model'!Q276</f>
        <v>0</v>
      </c>
      <c r="G266" s="113">
        <f>'Cash Flow Model'!V276</f>
        <v>0</v>
      </c>
      <c r="H266" s="113">
        <f>'Cash Flow Model'!Z276</f>
        <v>11695.148185086253</v>
      </c>
      <c r="I266" s="113">
        <f>'Cash Flow Model'!A276</f>
        <v>262</v>
      </c>
      <c r="J266" s="113">
        <f t="shared" si="12"/>
        <v>0</v>
      </c>
      <c r="K266" s="113">
        <f t="shared" si="13"/>
        <v>0</v>
      </c>
      <c r="L266" s="113">
        <f t="shared" si="14"/>
        <v>99137.617770180383</v>
      </c>
      <c r="M266" s="113">
        <f>'Cash Flow Model'!K276</f>
        <v>2339.0296370172227</v>
      </c>
    </row>
    <row r="267" spans="1:13" x14ac:dyDescent="0.3">
      <c r="A267" s="113">
        <f>'Cash Flow Model'!A277</f>
        <v>263</v>
      </c>
      <c r="B267" s="113">
        <f>SUM('Cash Flow Model'!O277:P277)</f>
        <v>0</v>
      </c>
      <c r="C267" s="113">
        <f>SUM('Cash Flow Model'!T277:U277)</f>
        <v>0</v>
      </c>
      <c r="D267" s="113">
        <f>'Cash Flow Model'!Y277</f>
        <v>85931.197434819318</v>
      </c>
      <c r="E267" s="113">
        <f>'Cash Flow Model'!A277</f>
        <v>263</v>
      </c>
      <c r="F267" s="113">
        <f>'Cash Flow Model'!Q277</f>
        <v>0</v>
      </c>
      <c r="G267" s="113">
        <f>'Cash Flow Model'!V277</f>
        <v>0</v>
      </c>
      <c r="H267" s="113">
        <f>'Cash Flow Model'!Z277</f>
        <v>11440.107648796395</v>
      </c>
      <c r="I267" s="113">
        <f>'Cash Flow Model'!A277</f>
        <v>263</v>
      </c>
      <c r="J267" s="113">
        <f t="shared" si="12"/>
        <v>0</v>
      </c>
      <c r="K267" s="113">
        <f t="shared" si="13"/>
        <v>0</v>
      </c>
      <c r="L267" s="113">
        <f t="shared" si="14"/>
        <v>97371.305083615705</v>
      </c>
      <c r="M267" s="113">
        <f>'Cash Flow Model'!K277</f>
        <v>2288.0215297592508</v>
      </c>
    </row>
    <row r="268" spans="1:13" x14ac:dyDescent="0.3">
      <c r="A268" s="113">
        <f>'Cash Flow Model'!A278</f>
        <v>264</v>
      </c>
      <c r="B268" s="113">
        <f>SUM('Cash Flow Model'!O278:P278)</f>
        <v>0</v>
      </c>
      <c r="C268" s="113">
        <f>SUM('Cash Flow Model'!T278:U278)</f>
        <v>0</v>
      </c>
      <c r="D268" s="113">
        <f>'Cash Flow Model'!Y278</f>
        <v>84443.604518914974</v>
      </c>
      <c r="E268" s="113">
        <f>'Cash Flow Model'!A278</f>
        <v>264</v>
      </c>
      <c r="F268" s="113">
        <f>'Cash Flow Model'!Q278</f>
        <v>0</v>
      </c>
      <c r="G268" s="113">
        <f>'Cash Flow Model'!V278</f>
        <v>0</v>
      </c>
      <c r="H268" s="113">
        <f>'Cash Flow Model'!Z278</f>
        <v>11189.474989611503</v>
      </c>
      <c r="I268" s="113">
        <f>'Cash Flow Model'!A278</f>
        <v>264</v>
      </c>
      <c r="J268" s="113">
        <f t="shared" si="12"/>
        <v>0</v>
      </c>
      <c r="K268" s="113">
        <f t="shared" si="13"/>
        <v>0</v>
      </c>
      <c r="L268" s="113">
        <f t="shared" si="14"/>
        <v>95633.079508526484</v>
      </c>
      <c r="M268" s="113">
        <f>'Cash Flow Model'!K278</f>
        <v>2237.894997922273</v>
      </c>
    </row>
    <row r="269" spans="1:13" x14ac:dyDescent="0.3">
      <c r="A269" s="113">
        <f>'Cash Flow Model'!A279</f>
        <v>265</v>
      </c>
      <c r="B269" s="113">
        <f>SUM('Cash Flow Model'!O279:P279)</f>
        <v>0</v>
      </c>
      <c r="C269" s="113">
        <f>SUM('Cash Flow Model'!T279:U279)</f>
        <v>0</v>
      </c>
      <c r="D269" s="113">
        <f>'Cash Flow Model'!Y279</f>
        <v>82979.338812013346</v>
      </c>
      <c r="E269" s="113">
        <f>'Cash Flow Model'!A279</f>
        <v>265</v>
      </c>
      <c r="F269" s="113">
        <f>'Cash Flow Model'!Q279</f>
        <v>0</v>
      </c>
      <c r="G269" s="113">
        <f>'Cash Flow Model'!V279</f>
        <v>0</v>
      </c>
      <c r="H269" s="113">
        <f>'Cash Flow Model'!Z279</f>
        <v>10943.181143098001</v>
      </c>
      <c r="I269" s="113">
        <f>'Cash Flow Model'!A279</f>
        <v>265</v>
      </c>
      <c r="J269" s="113">
        <f t="shared" si="12"/>
        <v>0</v>
      </c>
      <c r="K269" s="113">
        <f t="shared" si="13"/>
        <v>0</v>
      </c>
      <c r="L269" s="113">
        <f t="shared" si="14"/>
        <v>93922.519955111347</v>
      </c>
      <c r="M269" s="113">
        <f>'Cash Flow Model'!K279</f>
        <v>2188.6362286195726</v>
      </c>
    </row>
    <row r="270" spans="1:13" x14ac:dyDescent="0.3">
      <c r="A270" s="113">
        <f>'Cash Flow Model'!A280</f>
        <v>266</v>
      </c>
      <c r="B270" s="113">
        <f>SUM('Cash Flow Model'!O280:P280)</f>
        <v>0</v>
      </c>
      <c r="C270" s="113">
        <f>SUM('Cash Flow Model'!T280:U280)</f>
        <v>0</v>
      </c>
      <c r="D270" s="113">
        <f>'Cash Flow Model'!Y280</f>
        <v>81538.053359076381</v>
      </c>
      <c r="E270" s="113">
        <f>'Cash Flow Model'!A280</f>
        <v>266</v>
      </c>
      <c r="F270" s="113">
        <f>'Cash Flow Model'!Q280</f>
        <v>0</v>
      </c>
      <c r="G270" s="113">
        <f>'Cash Flow Model'!V280</f>
        <v>0</v>
      </c>
      <c r="H270" s="113">
        <f>'Cash Flow Model'!Z280</f>
        <v>10701.158071562963</v>
      </c>
      <c r="I270" s="113">
        <f>'Cash Flow Model'!A280</f>
        <v>266</v>
      </c>
      <c r="J270" s="113">
        <f t="shared" si="12"/>
        <v>0</v>
      </c>
      <c r="K270" s="113">
        <f t="shared" si="13"/>
        <v>0</v>
      </c>
      <c r="L270" s="113">
        <f t="shared" si="14"/>
        <v>92239.211430639349</v>
      </c>
      <c r="M270" s="113">
        <f>'Cash Flow Model'!K280</f>
        <v>2140.2316143125649</v>
      </c>
    </row>
    <row r="271" spans="1:13" x14ac:dyDescent="0.3">
      <c r="A271" s="113">
        <f>'Cash Flow Model'!A281</f>
        <v>267</v>
      </c>
      <c r="B271" s="113">
        <f>SUM('Cash Flow Model'!O281:P281)</f>
        <v>0</v>
      </c>
      <c r="C271" s="113">
        <f>SUM('Cash Flow Model'!T281:U281)</f>
        <v>0</v>
      </c>
      <c r="D271" s="113">
        <f>'Cash Flow Model'!Y281</f>
        <v>80119.406203841179</v>
      </c>
      <c r="E271" s="113">
        <f>'Cash Flow Model'!A281</f>
        <v>267</v>
      </c>
      <c r="F271" s="113">
        <f>'Cash Flow Model'!Q281</f>
        <v>0</v>
      </c>
      <c r="G271" s="113">
        <f>'Cash Flow Model'!V281</f>
        <v>0</v>
      </c>
      <c r="H271" s="113">
        <f>'Cash Flow Model'!Z281</f>
        <v>10463.338749265657</v>
      </c>
      <c r="I271" s="113">
        <f>'Cash Flow Model'!A281</f>
        <v>267</v>
      </c>
      <c r="J271" s="113">
        <f t="shared" si="12"/>
        <v>0</v>
      </c>
      <c r="K271" s="113">
        <f t="shared" si="13"/>
        <v>0</v>
      </c>
      <c r="L271" s="113">
        <f t="shared" si="14"/>
        <v>90582.744953106841</v>
      </c>
      <c r="M271" s="113">
        <f>'Cash Flow Model'!K281</f>
        <v>2092.6677498531039</v>
      </c>
    </row>
    <row r="272" spans="1:13" x14ac:dyDescent="0.3">
      <c r="A272" s="113">
        <f>'Cash Flow Model'!A282</f>
        <v>268</v>
      </c>
      <c r="B272" s="113">
        <f>SUM('Cash Flow Model'!O282:P282)</f>
        <v>0</v>
      </c>
      <c r="C272" s="113">
        <f>SUM('Cash Flow Model'!T282:U282)</f>
        <v>0</v>
      </c>
      <c r="D272" s="113">
        <f>'Cash Flow Model'!Y282</f>
        <v>78723.06031826153</v>
      </c>
      <c r="E272" s="113">
        <f>'Cash Flow Model'!A282</f>
        <v>268</v>
      </c>
      <c r="F272" s="113">
        <f>'Cash Flow Model'!Q282</f>
        <v>0</v>
      </c>
      <c r="G272" s="113">
        <f>'Cash Flow Model'!V282</f>
        <v>0</v>
      </c>
      <c r="H272" s="113">
        <f>'Cash Flow Model'!Z282</f>
        <v>10229.657147837786</v>
      </c>
      <c r="I272" s="113">
        <f>'Cash Flow Model'!A282</f>
        <v>268</v>
      </c>
      <c r="J272" s="113">
        <f t="shared" si="12"/>
        <v>0</v>
      </c>
      <c r="K272" s="113">
        <f t="shared" si="13"/>
        <v>0</v>
      </c>
      <c r="L272" s="113">
        <f t="shared" si="14"/>
        <v>88952.717466099319</v>
      </c>
      <c r="M272" s="113">
        <f>'Cash Flow Model'!K282</f>
        <v>2045.9314295675297</v>
      </c>
    </row>
    <row r="273" spans="1:13" x14ac:dyDescent="0.3">
      <c r="A273" s="113">
        <f>'Cash Flow Model'!A283</f>
        <v>269</v>
      </c>
      <c r="B273" s="113">
        <f>SUM('Cash Flow Model'!O283:P283)</f>
        <v>0</v>
      </c>
      <c r="C273" s="113">
        <f>SUM('Cash Flow Model'!T283:U283)</f>
        <v>0</v>
      </c>
      <c r="D273" s="113">
        <f>'Cash Flow Model'!Y283</f>
        <v>77348.683532931696</v>
      </c>
      <c r="E273" s="113">
        <f>'Cash Flow Model'!A283</f>
        <v>269</v>
      </c>
      <c r="F273" s="113">
        <f>'Cash Flow Model'!Q283</f>
        <v>0</v>
      </c>
      <c r="G273" s="113">
        <f>'Cash Flow Model'!V283</f>
        <v>0</v>
      </c>
      <c r="H273" s="113">
        <f>'Cash Flow Model'!Z283</f>
        <v>10000.048221909523</v>
      </c>
      <c r="I273" s="113">
        <f>'Cash Flow Model'!A283</f>
        <v>269</v>
      </c>
      <c r="J273" s="113">
        <f t="shared" si="12"/>
        <v>0</v>
      </c>
      <c r="K273" s="113">
        <f t="shared" si="13"/>
        <v>0</v>
      </c>
      <c r="L273" s="113">
        <f t="shared" si="14"/>
        <v>87348.731754841225</v>
      </c>
      <c r="M273" s="113">
        <f>'Cash Flow Model'!K283</f>
        <v>2000.0096443818773</v>
      </c>
    </row>
    <row r="274" spans="1:13" x14ac:dyDescent="0.3">
      <c r="A274" s="113">
        <f>'Cash Flow Model'!A284</f>
        <v>270</v>
      </c>
      <c r="B274" s="113">
        <f>SUM('Cash Flow Model'!O284:P284)</f>
        <v>0</v>
      </c>
      <c r="C274" s="113">
        <f>SUM('Cash Flow Model'!T284:U284)</f>
        <v>0</v>
      </c>
      <c r="D274" s="113">
        <f>'Cash Flow Model'!Y284</f>
        <v>75995.948468479095</v>
      </c>
      <c r="E274" s="113">
        <f>'Cash Flow Model'!A284</f>
        <v>270</v>
      </c>
      <c r="F274" s="113">
        <f>'Cash Flow Model'!Q284</f>
        <v>0</v>
      </c>
      <c r="G274" s="113">
        <f>'Cash Flow Model'!V284</f>
        <v>0</v>
      </c>
      <c r="H274" s="113">
        <f>'Cash Flow Model'!Z284</f>
        <v>9774.4478949384738</v>
      </c>
      <c r="I274" s="113">
        <f>'Cash Flow Model'!A284</f>
        <v>270</v>
      </c>
      <c r="J274" s="113">
        <f t="shared" si="12"/>
        <v>0</v>
      </c>
      <c r="K274" s="113">
        <f t="shared" si="13"/>
        <v>0</v>
      </c>
      <c r="L274" s="113">
        <f t="shared" si="14"/>
        <v>85770.396363417574</v>
      </c>
      <c r="M274" s="113">
        <f>'Cash Flow Model'!K284</f>
        <v>1954.8895789876669</v>
      </c>
    </row>
    <row r="275" spans="1:13" x14ac:dyDescent="0.3">
      <c r="A275" s="113">
        <f>'Cash Flow Model'!A285</f>
        <v>271</v>
      </c>
      <c r="B275" s="113">
        <f>SUM('Cash Flow Model'!O285:P285)</f>
        <v>0</v>
      </c>
      <c r="C275" s="113">
        <f>SUM('Cash Flow Model'!T285:U285)</f>
        <v>0</v>
      </c>
      <c r="D275" s="113">
        <f>'Cash Flow Model'!Y285</f>
        <v>74664.532467912155</v>
      </c>
      <c r="E275" s="113">
        <f>'Cash Flow Model'!A285</f>
        <v>271</v>
      </c>
      <c r="F275" s="113">
        <f>'Cash Flow Model'!Q285</f>
        <v>0</v>
      </c>
      <c r="G275" s="113">
        <f>'Cash Flow Model'!V285</f>
        <v>0</v>
      </c>
      <c r="H275" s="113">
        <f>'Cash Flow Model'!Z285</f>
        <v>9552.7930452387427</v>
      </c>
      <c r="I275" s="113">
        <f>'Cash Flow Model'!A285</f>
        <v>271</v>
      </c>
      <c r="J275" s="113">
        <f t="shared" si="12"/>
        <v>0</v>
      </c>
      <c r="K275" s="113">
        <f t="shared" si="13"/>
        <v>0</v>
      </c>
      <c r="L275" s="113">
        <f t="shared" si="14"/>
        <v>84217.325513150892</v>
      </c>
      <c r="M275" s="113">
        <f>'Cash Flow Model'!K285</f>
        <v>1910.5586090477209</v>
      </c>
    </row>
    <row r="276" spans="1:13" x14ac:dyDescent="0.3">
      <c r="A276" s="113">
        <f>'Cash Flow Model'!A286</f>
        <v>272</v>
      </c>
      <c r="B276" s="113">
        <f>SUM('Cash Flow Model'!O286:P286)</f>
        <v>0</v>
      </c>
      <c r="C276" s="113">
        <f>SUM('Cash Flow Model'!T286:U286)</f>
        <v>0</v>
      </c>
      <c r="D276" s="113">
        <f>'Cash Flow Model'!Y286</f>
        <v>73354.117529910436</v>
      </c>
      <c r="E276" s="113">
        <f>'Cash Flow Model'!A286</f>
        <v>272</v>
      </c>
      <c r="F276" s="113">
        <f>'Cash Flow Model'!Q286</f>
        <v>0</v>
      </c>
      <c r="G276" s="113">
        <f>'Cash Flow Model'!V286</f>
        <v>0</v>
      </c>
      <c r="H276" s="113">
        <f>'Cash Flow Model'!Z286</f>
        <v>9335.0214922073337</v>
      </c>
      <c r="I276" s="113">
        <f>'Cash Flow Model'!A286</f>
        <v>272</v>
      </c>
      <c r="J276" s="113">
        <f t="shared" si="12"/>
        <v>0</v>
      </c>
      <c r="K276" s="113">
        <f t="shared" si="13"/>
        <v>0</v>
      </c>
      <c r="L276" s="113">
        <f t="shared" si="14"/>
        <v>82689.139022117772</v>
      </c>
      <c r="M276" s="113">
        <f>'Cash Flow Model'!K286</f>
        <v>1867.0042984414392</v>
      </c>
    </row>
    <row r="277" spans="1:13" x14ac:dyDescent="0.3">
      <c r="A277" s="113">
        <f>'Cash Flow Model'!A287</f>
        <v>273</v>
      </c>
      <c r="B277" s="113">
        <f>SUM('Cash Flow Model'!O287:P287)</f>
        <v>0</v>
      </c>
      <c r="C277" s="113">
        <f>SUM('Cash Flow Model'!T287:U287)</f>
        <v>0</v>
      </c>
      <c r="D277" s="113">
        <f>'Cash Flow Model'!Y287</f>
        <v>72064.390243044269</v>
      </c>
      <c r="E277" s="113">
        <f>'Cash Flow Model'!A287</f>
        <v>273</v>
      </c>
      <c r="F277" s="113">
        <f>'Cash Flow Model'!Q287</f>
        <v>0</v>
      </c>
      <c r="G277" s="113">
        <f>'Cash Flow Model'!V287</f>
        <v>0</v>
      </c>
      <c r="H277" s="113">
        <f>'Cash Flow Model'!Z287</f>
        <v>9121.0719827450939</v>
      </c>
      <c r="I277" s="113">
        <f>'Cash Flow Model'!A287</f>
        <v>273</v>
      </c>
      <c r="J277" s="113">
        <f t="shared" si="12"/>
        <v>0</v>
      </c>
      <c r="K277" s="113">
        <f t="shared" si="13"/>
        <v>0</v>
      </c>
      <c r="L277" s="113">
        <f t="shared" si="14"/>
        <v>81185.462225789364</v>
      </c>
      <c r="M277" s="113">
        <f>'Cash Flow Model'!K287</f>
        <v>1824.2143965489913</v>
      </c>
    </row>
    <row r="278" spans="1:13" x14ac:dyDescent="0.3">
      <c r="A278" s="113">
        <f>'Cash Flow Model'!A288</f>
        <v>274</v>
      </c>
      <c r="B278" s="113">
        <f>SUM('Cash Flow Model'!O288:P288)</f>
        <v>0</v>
      </c>
      <c r="C278" s="113">
        <f>SUM('Cash Flow Model'!T288:U288)</f>
        <v>0</v>
      </c>
      <c r="D278" s="113">
        <f>'Cash Flow Model'!Y288</f>
        <v>70795.041720910289</v>
      </c>
      <c r="E278" s="113">
        <f>'Cash Flow Model'!A288</f>
        <v>274</v>
      </c>
      <c r="F278" s="113">
        <f>'Cash Flow Model'!Q288</f>
        <v>0</v>
      </c>
      <c r="G278" s="113">
        <f>'Cash Flow Model'!V288</f>
        <v>0</v>
      </c>
      <c r="H278" s="113">
        <f>'Cash Flow Model'!Z288</f>
        <v>8910.8841778695478</v>
      </c>
      <c r="I278" s="113">
        <f>'Cash Flow Model'!A288</f>
        <v>274</v>
      </c>
      <c r="J278" s="113">
        <f t="shared" si="12"/>
        <v>0</v>
      </c>
      <c r="K278" s="113">
        <f t="shared" si="13"/>
        <v>0</v>
      </c>
      <c r="L278" s="113">
        <f t="shared" si="14"/>
        <v>79705.925898779838</v>
      </c>
      <c r="M278" s="113">
        <f>'Cash Flow Model'!K288</f>
        <v>1782.1768355738823</v>
      </c>
    </row>
    <row r="279" spans="1:13" x14ac:dyDescent="0.3">
      <c r="A279" s="113">
        <f>'Cash Flow Model'!A289</f>
        <v>275</v>
      </c>
      <c r="B279" s="113">
        <f>SUM('Cash Flow Model'!O289:P289)</f>
        <v>0</v>
      </c>
      <c r="C279" s="113">
        <f>SUM('Cash Flow Model'!T289:U289)</f>
        <v>0</v>
      </c>
      <c r="D279" s="113">
        <f>'Cash Flow Model'!Y289</f>
        <v>69545.76753817116</v>
      </c>
      <c r="E279" s="113">
        <f>'Cash Flow Model'!A289</f>
        <v>275</v>
      </c>
      <c r="F279" s="113">
        <f>'Cash Flow Model'!Q289</f>
        <v>0</v>
      </c>
      <c r="G279" s="113">
        <f>'Cash Flow Model'!V289</f>
        <v>0</v>
      </c>
      <c r="H279" s="113">
        <f>'Cash Flow Model'!Z289</f>
        <v>8704.3986395168922</v>
      </c>
      <c r="I279" s="113">
        <f>'Cash Flow Model'!A289</f>
        <v>275</v>
      </c>
      <c r="J279" s="113">
        <f t="shared" si="12"/>
        <v>0</v>
      </c>
      <c r="K279" s="113">
        <f t="shared" si="13"/>
        <v>0</v>
      </c>
      <c r="L279" s="113">
        <f t="shared" si="14"/>
        <v>78250.16617768805</v>
      </c>
      <c r="M279" s="113">
        <f>'Cash Flow Model'!K289</f>
        <v>1740.8797279033508</v>
      </c>
    </row>
    <row r="280" spans="1:13" x14ac:dyDescent="0.3">
      <c r="A280" s="113">
        <f>'Cash Flow Model'!A290</f>
        <v>276</v>
      </c>
      <c r="B280" s="113">
        <f>SUM('Cash Flow Model'!O290:P290)</f>
        <v>0</v>
      </c>
      <c r="C280" s="113">
        <f>SUM('Cash Flow Model'!T290:U290)</f>
        <v>0</v>
      </c>
      <c r="D280" s="113">
        <f>'Cash Flow Model'!Y290</f>
        <v>68316.267667486376</v>
      </c>
      <c r="E280" s="113">
        <f>'Cash Flow Model'!A290</f>
        <v>276</v>
      </c>
      <c r="F280" s="113">
        <f>'Cash Flow Model'!Q290</f>
        <v>0</v>
      </c>
      <c r="G280" s="113">
        <f>'Cash Flow Model'!V290</f>
        <v>0</v>
      </c>
      <c r="H280" s="113">
        <f>'Cash Flow Model'!Z290</f>
        <v>8501.5568175305598</v>
      </c>
      <c r="I280" s="113">
        <f>'Cash Flow Model'!A290</f>
        <v>276</v>
      </c>
      <c r="J280" s="113">
        <f t="shared" si="12"/>
        <v>0</v>
      </c>
      <c r="K280" s="113">
        <f t="shared" si="13"/>
        <v>0</v>
      </c>
      <c r="L280" s="113">
        <f t="shared" si="14"/>
        <v>76817.824485016929</v>
      </c>
      <c r="M280" s="113">
        <f>'Cash Flow Model'!K290</f>
        <v>1700.3113635060847</v>
      </c>
    </row>
    <row r="281" spans="1:13" x14ac:dyDescent="0.3">
      <c r="A281" s="113">
        <f>'Cash Flow Model'!A291</f>
        <v>277</v>
      </c>
      <c r="B281" s="113">
        <f>SUM('Cash Flow Model'!O291:P291)</f>
        <v>0</v>
      </c>
      <c r="C281" s="113">
        <f>SUM('Cash Flow Model'!T291:U291)</f>
        <v>0</v>
      </c>
      <c r="D281" s="113">
        <f>'Cash Flow Model'!Y291</f>
        <v>67106.24641732208</v>
      </c>
      <c r="E281" s="113">
        <f>'Cash Flow Model'!A291</f>
        <v>277</v>
      </c>
      <c r="F281" s="113">
        <f>'Cash Flow Model'!Q291</f>
        <v>0</v>
      </c>
      <c r="G281" s="113">
        <f>'Cash Flow Model'!V291</f>
        <v>0</v>
      </c>
      <c r="H281" s="113">
        <f>'Cash Flow Model'!Z291</f>
        <v>8302.3010368337254</v>
      </c>
      <c r="I281" s="113">
        <f>'Cash Flow Model'!A291</f>
        <v>277</v>
      </c>
      <c r="J281" s="113">
        <f t="shared" si="12"/>
        <v>0</v>
      </c>
      <c r="K281" s="113">
        <f t="shared" si="13"/>
        <v>0</v>
      </c>
      <c r="L281" s="113">
        <f t="shared" si="14"/>
        <v>75408.547454155807</v>
      </c>
      <c r="M281" s="113">
        <f>'Cash Flow Model'!K291</f>
        <v>1660.4602073667177</v>
      </c>
    </row>
    <row r="282" spans="1:13" x14ac:dyDescent="0.3">
      <c r="A282" s="113">
        <f>'Cash Flow Model'!A292</f>
        <v>278</v>
      </c>
      <c r="B282" s="113">
        <f>SUM('Cash Flow Model'!O292:P292)</f>
        <v>0</v>
      </c>
      <c r="C282" s="113">
        <f>SUM('Cash Flow Model'!T292:U292)</f>
        <v>0</v>
      </c>
      <c r="D282" s="113">
        <f>'Cash Flow Model'!Y292</f>
        <v>65915.412370627775</v>
      </c>
      <c r="E282" s="113">
        <f>'Cash Flow Model'!A292</f>
        <v>278</v>
      </c>
      <c r="F282" s="113">
        <f>'Cash Flow Model'!Q292</f>
        <v>0</v>
      </c>
      <c r="G282" s="113">
        <f>'Cash Flow Model'!V292</f>
        <v>0</v>
      </c>
      <c r="H282" s="113">
        <f>'Cash Flow Model'!Z292</f>
        <v>8106.574484783202</v>
      </c>
      <c r="I282" s="113">
        <f>'Cash Flow Model'!A292</f>
        <v>278</v>
      </c>
      <c r="J282" s="113">
        <f t="shared" si="12"/>
        <v>0</v>
      </c>
      <c r="K282" s="113">
        <f t="shared" si="13"/>
        <v>0</v>
      </c>
      <c r="L282" s="113">
        <f t="shared" si="14"/>
        <v>74021.986855410971</v>
      </c>
      <c r="M282" s="113">
        <f>'Cash Flow Model'!K292</f>
        <v>1621.314896956613</v>
      </c>
    </row>
    <row r="283" spans="1:13" x14ac:dyDescent="0.3">
      <c r="A283" s="113">
        <f>'Cash Flow Model'!A293</f>
        <v>279</v>
      </c>
      <c r="B283" s="113">
        <f>SUM('Cash Flow Model'!O293:P293)</f>
        <v>0</v>
      </c>
      <c r="C283" s="113">
        <f>SUM('Cash Flow Model'!T293:U293)</f>
        <v>0</v>
      </c>
      <c r="D283" s="113">
        <f>'Cash Flow Model'!Y293</f>
        <v>64743.478324367992</v>
      </c>
      <c r="E283" s="113">
        <f>'Cash Flow Model'!A293</f>
        <v>279</v>
      </c>
      <c r="F283" s="113">
        <f>'Cash Flow Model'!Q293</f>
        <v>0</v>
      </c>
      <c r="G283" s="113">
        <f>'Cash Flow Model'!V293</f>
        <v>0</v>
      </c>
      <c r="H283" s="113">
        <f>'Cash Flow Model'!Z293</f>
        <v>7914.3211987022041</v>
      </c>
      <c r="I283" s="113">
        <f>'Cash Flow Model'!A293</f>
        <v>279</v>
      </c>
      <c r="J283" s="113">
        <f t="shared" si="12"/>
        <v>0</v>
      </c>
      <c r="K283" s="113">
        <f t="shared" si="13"/>
        <v>0</v>
      </c>
      <c r="L283" s="113">
        <f t="shared" si="14"/>
        <v>72657.799523070193</v>
      </c>
      <c r="M283" s="113">
        <f>'Cash Flow Model'!K293</f>
        <v>1582.8642397404135</v>
      </c>
    </row>
    <row r="284" spans="1:13" x14ac:dyDescent="0.3">
      <c r="A284" s="113">
        <f>'Cash Flow Model'!A294</f>
        <v>280</v>
      </c>
      <c r="B284" s="113">
        <f>SUM('Cash Flow Model'!O294:P294)</f>
        <v>0</v>
      </c>
      <c r="C284" s="113">
        <f>SUM('Cash Flow Model'!T294:U294)</f>
        <v>0</v>
      </c>
      <c r="D284" s="113">
        <f>'Cash Flow Model'!Y294</f>
        <v>63590.161229896876</v>
      </c>
      <c r="E284" s="113">
        <f>'Cash Flow Model'!A294</f>
        <v>280</v>
      </c>
      <c r="F284" s="113">
        <f>'Cash Flow Model'!Q294</f>
        <v>0</v>
      </c>
      <c r="G284" s="113">
        <f>'Cash Flow Model'!V294</f>
        <v>0</v>
      </c>
      <c r="H284" s="113">
        <f>'Cash Flow Model'!Z294</f>
        <v>7725.4860535894632</v>
      </c>
      <c r="I284" s="113">
        <f>'Cash Flow Model'!A294</f>
        <v>280</v>
      </c>
      <c r="J284" s="113">
        <f t="shared" si="12"/>
        <v>0</v>
      </c>
      <c r="K284" s="113">
        <f t="shared" si="13"/>
        <v>0</v>
      </c>
      <c r="L284" s="113">
        <f t="shared" si="14"/>
        <v>71315.647283486338</v>
      </c>
      <c r="M284" s="113">
        <f>'Cash Flow Model'!K294</f>
        <v>1545.0972107178657</v>
      </c>
    </row>
    <row r="285" spans="1:13" x14ac:dyDescent="0.3">
      <c r="A285" s="113">
        <f>'Cash Flow Model'!A295</f>
        <v>281</v>
      </c>
      <c r="B285" s="113">
        <f>SUM('Cash Flow Model'!O295:P295)</f>
        <v>0</v>
      </c>
      <c r="C285" s="113">
        <f>SUM('Cash Flow Model'!T295:U295)</f>
        <v>0</v>
      </c>
      <c r="D285" s="113">
        <f>'Cash Flow Model'!Y295</f>
        <v>62455.182134164424</v>
      </c>
      <c r="E285" s="113">
        <f>'Cash Flow Model'!A295</f>
        <v>281</v>
      </c>
      <c r="F285" s="113">
        <f>'Cash Flow Model'!Q295</f>
        <v>0</v>
      </c>
      <c r="G285" s="113">
        <f>'Cash Flow Model'!V295</f>
        <v>0</v>
      </c>
      <c r="H285" s="113">
        <f>'Cash Flow Model'!Z295</f>
        <v>7540.0147500022649</v>
      </c>
      <c r="I285" s="113">
        <f>'Cash Flow Model'!A295</f>
        <v>281</v>
      </c>
      <c r="J285" s="113">
        <f t="shared" si="12"/>
        <v>0</v>
      </c>
      <c r="K285" s="113">
        <f t="shared" si="13"/>
        <v>0</v>
      </c>
      <c r="L285" s="113">
        <f t="shared" si="14"/>
        <v>69995.196884166682</v>
      </c>
      <c r="M285" s="113">
        <f>'Cash Flow Model'!K295</f>
        <v>1508.0029500004257</v>
      </c>
    </row>
    <row r="286" spans="1:13" x14ac:dyDescent="0.3">
      <c r="A286" s="113">
        <f>'Cash Flow Model'!A296</f>
        <v>282</v>
      </c>
      <c r="B286" s="113">
        <f>SUM('Cash Flow Model'!O296:P296)</f>
        <v>0</v>
      </c>
      <c r="C286" s="113">
        <f>SUM('Cash Flow Model'!T296:U296)</f>
        <v>0</v>
      </c>
      <c r="D286" s="113">
        <f>'Cash Flow Model'!Y296</f>
        <v>61338.266121742563</v>
      </c>
      <c r="E286" s="113">
        <f>'Cash Flow Model'!A296</f>
        <v>282</v>
      </c>
      <c r="F286" s="113">
        <f>'Cash Flow Model'!Q296</f>
        <v>0</v>
      </c>
      <c r="G286" s="113">
        <f>'Cash Flow Model'!V296</f>
        <v>0</v>
      </c>
      <c r="H286" s="113">
        <f>'Cash Flow Model'!Z296</f>
        <v>7357.8538021109516</v>
      </c>
      <c r="I286" s="113">
        <f>'Cash Flow Model'!A296</f>
        <v>282</v>
      </c>
      <c r="J286" s="113">
        <f t="shared" si="12"/>
        <v>0</v>
      </c>
      <c r="K286" s="113">
        <f t="shared" si="13"/>
        <v>0</v>
      </c>
      <c r="L286" s="113">
        <f t="shared" si="14"/>
        <v>68696.119923853519</v>
      </c>
      <c r="M286" s="113">
        <f>'Cash Flow Model'!K296</f>
        <v>1471.5707604221632</v>
      </c>
    </row>
    <row r="287" spans="1:13" x14ac:dyDescent="0.3">
      <c r="A287" s="113">
        <f>'Cash Flow Model'!A297</f>
        <v>283</v>
      </c>
      <c r="B287" s="113">
        <f>SUM('Cash Flow Model'!O297:P297)</f>
        <v>0</v>
      </c>
      <c r="C287" s="113">
        <f>SUM('Cash Flow Model'!T297:U297)</f>
        <v>0</v>
      </c>
      <c r="D287" s="113">
        <f>'Cash Flow Model'!Y297</f>
        <v>60239.142257660016</v>
      </c>
      <c r="E287" s="113">
        <f>'Cash Flow Model'!A297</f>
        <v>283</v>
      </c>
      <c r="F287" s="113">
        <f>'Cash Flow Model'!Q297</f>
        <v>0</v>
      </c>
      <c r="G287" s="113">
        <f>'Cash Flow Model'!V297</f>
        <v>0</v>
      </c>
      <c r="H287" s="113">
        <f>'Cash Flow Model'!Z297</f>
        <v>7178.9505259225343</v>
      </c>
      <c r="I287" s="113">
        <f>'Cash Flow Model'!A297</f>
        <v>283</v>
      </c>
      <c r="J287" s="113">
        <f t="shared" si="12"/>
        <v>0</v>
      </c>
      <c r="K287" s="113">
        <f t="shared" si="13"/>
        <v>0</v>
      </c>
      <c r="L287" s="113">
        <f t="shared" si="14"/>
        <v>67418.092783582557</v>
      </c>
      <c r="M287" s="113">
        <f>'Cash Flow Model'!K297</f>
        <v>1435.7901051844799</v>
      </c>
    </row>
    <row r="288" spans="1:13" x14ac:dyDescent="0.3">
      <c r="A288" s="113">
        <f>'Cash Flow Model'!A298</f>
        <v>284</v>
      </c>
      <c r="B288" s="113">
        <f>SUM('Cash Flow Model'!O298:P298)</f>
        <v>0</v>
      </c>
      <c r="C288" s="113">
        <f>SUM('Cash Flow Model'!T298:U298)</f>
        <v>0</v>
      </c>
      <c r="D288" s="113">
        <f>'Cash Flow Model'!Y298</f>
        <v>59157.543531034535</v>
      </c>
      <c r="E288" s="113">
        <f>'Cash Flow Model'!A298</f>
        <v>284</v>
      </c>
      <c r="F288" s="113">
        <f>'Cash Flow Model'!Q298</f>
        <v>0</v>
      </c>
      <c r="G288" s="113">
        <f>'Cash Flow Model'!V298</f>
        <v>0</v>
      </c>
      <c r="H288" s="113">
        <f>'Cash Flow Model'!Z298</f>
        <v>7003.2530276710268</v>
      </c>
      <c r="I288" s="113">
        <f>'Cash Flow Model'!A298</f>
        <v>284</v>
      </c>
      <c r="J288" s="113">
        <f t="shared" si="12"/>
        <v>0</v>
      </c>
      <c r="K288" s="113">
        <f t="shared" si="13"/>
        <v>0</v>
      </c>
      <c r="L288" s="113">
        <f t="shared" si="14"/>
        <v>66160.796558705566</v>
      </c>
      <c r="M288" s="113">
        <f>'Cash Flow Model'!K298</f>
        <v>1400.6506055341779</v>
      </c>
    </row>
    <row r="289" spans="1:13" x14ac:dyDescent="0.3">
      <c r="A289" s="113">
        <f>'Cash Flow Model'!A299</f>
        <v>285</v>
      </c>
      <c r="B289" s="113">
        <f>SUM('Cash Flow Model'!O299:P299)</f>
        <v>0</v>
      </c>
      <c r="C289" s="113">
        <f>SUM('Cash Flow Model'!T299:U299)</f>
        <v>0</v>
      </c>
      <c r="D289" s="113">
        <f>'Cash Flow Model'!Y299</f>
        <v>58093.206799491687</v>
      </c>
      <c r="E289" s="113">
        <f>'Cash Flow Model'!A299</f>
        <v>285</v>
      </c>
      <c r="F289" s="113">
        <f>'Cash Flow Model'!Q299</f>
        <v>0</v>
      </c>
      <c r="G289" s="113">
        <f>'Cash Flow Model'!V299</f>
        <v>0</v>
      </c>
      <c r="H289" s="113">
        <f>'Cash Flow Model'!Z299</f>
        <v>6830.7101923721748</v>
      </c>
      <c r="I289" s="113">
        <f>'Cash Flow Model'!A299</f>
        <v>285</v>
      </c>
      <c r="J289" s="113">
        <f t="shared" si="12"/>
        <v>0</v>
      </c>
      <c r="K289" s="113">
        <f t="shared" si="13"/>
        <v>0</v>
      </c>
      <c r="L289" s="113">
        <f t="shared" si="14"/>
        <v>64923.916991863865</v>
      </c>
      <c r="M289" s="113">
        <f>'Cash Flow Model'!K299</f>
        <v>1366.1420384744079</v>
      </c>
    </row>
    <row r="290" spans="1:13" x14ac:dyDescent="0.3">
      <c r="A290" s="113">
        <f>'Cash Flow Model'!A300</f>
        <v>286</v>
      </c>
      <c r="B290" s="113">
        <f>SUM('Cash Flow Model'!O300:P300)</f>
        <v>0</v>
      </c>
      <c r="C290" s="113">
        <f>SUM('Cash Flow Model'!T300:U300)</f>
        <v>0</v>
      </c>
      <c r="D290" s="113">
        <f>'Cash Flow Model'!Y300</f>
        <v>57045.872734359262</v>
      </c>
      <c r="E290" s="113">
        <f>'Cash Flow Model'!A300</f>
        <v>286</v>
      </c>
      <c r="F290" s="113">
        <f>'Cash Flow Model'!Q300</f>
        <v>0</v>
      </c>
      <c r="G290" s="113">
        <f>'Cash Flow Model'!V300</f>
        <v>0</v>
      </c>
      <c r="H290" s="113">
        <f>'Cash Flow Model'!Z300</f>
        <v>6661.2716725403252</v>
      </c>
      <c r="I290" s="113">
        <f>'Cash Flow Model'!A300</f>
        <v>286</v>
      </c>
      <c r="J290" s="113">
        <f t="shared" si="12"/>
        <v>0</v>
      </c>
      <c r="K290" s="113">
        <f t="shared" si="13"/>
        <v>0</v>
      </c>
      <c r="L290" s="113">
        <f t="shared" si="14"/>
        <v>63707.144406899584</v>
      </c>
      <c r="M290" s="113">
        <f>'Cash Flow Model'!K300</f>
        <v>1332.2543345080376</v>
      </c>
    </row>
    <row r="291" spans="1:13" x14ac:dyDescent="0.3">
      <c r="A291" s="113">
        <f>'Cash Flow Model'!A301</f>
        <v>287</v>
      </c>
      <c r="B291" s="113">
        <f>SUM('Cash Flow Model'!O301:P301)</f>
        <v>0</v>
      </c>
      <c r="C291" s="113">
        <f>SUM('Cash Flow Model'!T301:U301)</f>
        <v>0</v>
      </c>
      <c r="D291" s="113">
        <f>'Cash Flow Model'!Y301</f>
        <v>56015.285766626577</v>
      </c>
      <c r="E291" s="113">
        <f>'Cash Flow Model'!A301</f>
        <v>287</v>
      </c>
      <c r="F291" s="113">
        <f>'Cash Flow Model'!Q301</f>
        <v>0</v>
      </c>
      <c r="G291" s="113">
        <f>'Cash Flow Model'!V301</f>
        <v>0</v>
      </c>
      <c r="H291" s="113">
        <f>'Cash Flow Model'!Z301</f>
        <v>6494.887877065109</v>
      </c>
      <c r="I291" s="113">
        <f>'Cash Flow Model'!A301</f>
        <v>287</v>
      </c>
      <c r="J291" s="113">
        <f t="shared" si="12"/>
        <v>0</v>
      </c>
      <c r="K291" s="113">
        <f t="shared" si="13"/>
        <v>0</v>
      </c>
      <c r="L291" s="113">
        <f t="shared" si="14"/>
        <v>62510.173643691684</v>
      </c>
      <c r="M291" s="113">
        <f>'Cash Flow Model'!K301</f>
        <v>1298.9775754129946</v>
      </c>
    </row>
    <row r="292" spans="1:13" x14ac:dyDescent="0.3">
      <c r="A292" s="113">
        <f>'Cash Flow Model'!A302</f>
        <v>288</v>
      </c>
      <c r="B292" s="113">
        <f>SUM('Cash Flow Model'!O302:P302)</f>
        <v>0</v>
      </c>
      <c r="C292" s="113">
        <f>SUM('Cash Flow Model'!T302:U302)</f>
        <v>0</v>
      </c>
      <c r="D292" s="113">
        <f>'Cash Flow Model'!Y302</f>
        <v>55001.19403365803</v>
      </c>
      <c r="E292" s="113">
        <f>'Cash Flow Model'!A302</f>
        <v>288</v>
      </c>
      <c r="F292" s="113">
        <f>'Cash Flow Model'!Q302</f>
        <v>0</v>
      </c>
      <c r="G292" s="113">
        <f>'Cash Flow Model'!V302</f>
        <v>0</v>
      </c>
      <c r="H292" s="113">
        <f>'Cash Flow Model'!Z302</f>
        <v>6331.5099602457813</v>
      </c>
      <c r="I292" s="113">
        <f>'Cash Flow Model'!A302</f>
        <v>288</v>
      </c>
      <c r="J292" s="113">
        <f t="shared" si="12"/>
        <v>0</v>
      </c>
      <c r="K292" s="113">
        <f t="shared" si="13"/>
        <v>0</v>
      </c>
      <c r="L292" s="113">
        <f t="shared" si="14"/>
        <v>61332.703993903808</v>
      </c>
      <c r="M292" s="113">
        <f>'Cash Flow Model'!K302</f>
        <v>1266.301992049129</v>
      </c>
    </row>
    <row r="293" spans="1:13" x14ac:dyDescent="0.3">
      <c r="A293" s="113">
        <f>'Cash Flow Model'!A303</f>
        <v>289</v>
      </c>
      <c r="B293" s="113">
        <f>SUM('Cash Flow Model'!O303:P303)</f>
        <v>0</v>
      </c>
      <c r="C293" s="113">
        <f>SUM('Cash Flow Model'!T303:U303)</f>
        <v>0</v>
      </c>
      <c r="D293" s="113">
        <f>'Cash Flow Model'!Y303</f>
        <v>54003.349326650809</v>
      </c>
      <c r="E293" s="113">
        <f>'Cash Flow Model'!A303</f>
        <v>289</v>
      </c>
      <c r="F293" s="113">
        <f>'Cash Flow Model'!Q303</f>
        <v>0</v>
      </c>
      <c r="G293" s="113">
        <f>'Cash Flow Model'!V303</f>
        <v>0</v>
      </c>
      <c r="H293" s="113">
        <f>'Cash Flow Model'!Z303</f>
        <v>6171.089810980945</v>
      </c>
      <c r="I293" s="113">
        <f>'Cash Flow Model'!A303</f>
        <v>289</v>
      </c>
      <c r="J293" s="113">
        <f t="shared" si="12"/>
        <v>0</v>
      </c>
      <c r="K293" s="113">
        <f t="shared" si="13"/>
        <v>0</v>
      </c>
      <c r="L293" s="113">
        <f t="shared" si="14"/>
        <v>60174.439137631751</v>
      </c>
      <c r="M293" s="113">
        <f>'Cash Flow Model'!K303</f>
        <v>1234.2179621961618</v>
      </c>
    </row>
    <row r="294" spans="1:13" x14ac:dyDescent="0.3">
      <c r="A294" s="113">
        <f>'Cash Flow Model'!A304</f>
        <v>290</v>
      </c>
      <c r="B294" s="113">
        <f>SUM('Cash Flow Model'!O304:P304)</f>
        <v>0</v>
      </c>
      <c r="C294" s="113">
        <f>SUM('Cash Flow Model'!T304:U304)</f>
        <v>0</v>
      </c>
      <c r="D294" s="113">
        <f>'Cash Flow Model'!Y304</f>
        <v>53021.507038825919</v>
      </c>
      <c r="E294" s="113">
        <f>'Cash Flow Model'!A304</f>
        <v>290</v>
      </c>
      <c r="F294" s="113">
        <f>'Cash Flow Model'!Q304</f>
        <v>0</v>
      </c>
      <c r="G294" s="113">
        <f>'Cash Flow Model'!V304</f>
        <v>0</v>
      </c>
      <c r="H294" s="113">
        <f>'Cash Flow Model'!Z304</f>
        <v>6013.5800421115464</v>
      </c>
      <c r="I294" s="113">
        <f>'Cash Flow Model'!A304</f>
        <v>290</v>
      </c>
      <c r="J294" s="113">
        <f t="shared" si="12"/>
        <v>0</v>
      </c>
      <c r="K294" s="113">
        <f t="shared" si="13"/>
        <v>0</v>
      </c>
      <c r="L294" s="113">
        <f t="shared" si="14"/>
        <v>59035.087080937468</v>
      </c>
      <c r="M294" s="113">
        <f>'Cash Flow Model'!K304</f>
        <v>1202.7160084222821</v>
      </c>
    </row>
    <row r="295" spans="1:13" x14ac:dyDescent="0.3">
      <c r="A295" s="113">
        <f>'Cash Flow Model'!A305</f>
        <v>291</v>
      </c>
      <c r="B295" s="113">
        <f>SUM('Cash Flow Model'!O305:P305)</f>
        <v>0</v>
      </c>
      <c r="C295" s="113">
        <f>SUM('Cash Flow Model'!T305:U305)</f>
        <v>0</v>
      </c>
      <c r="D295" s="113">
        <f>'Cash Flow Model'!Y305</f>
        <v>52055.426114343005</v>
      </c>
      <c r="E295" s="113">
        <f>'Cash Flow Model'!A305</f>
        <v>291</v>
      </c>
      <c r="F295" s="113">
        <f>'Cash Flow Model'!Q305</f>
        <v>0</v>
      </c>
      <c r="G295" s="113">
        <f>'Cash Flow Model'!V305</f>
        <v>0</v>
      </c>
      <c r="H295" s="113">
        <f>'Cash Flow Model'!Z305</f>
        <v>5858.9339799149711</v>
      </c>
      <c r="I295" s="113">
        <f>'Cash Flow Model'!A305</f>
        <v>291</v>
      </c>
      <c r="J295" s="113">
        <f t="shared" si="12"/>
        <v>0</v>
      </c>
      <c r="K295" s="113">
        <f t="shared" si="13"/>
        <v>0</v>
      </c>
      <c r="L295" s="113">
        <f t="shared" si="14"/>
        <v>57914.36009425798</v>
      </c>
      <c r="M295" s="113">
        <f>'Cash Flow Model'!K305</f>
        <v>1171.7867959829671</v>
      </c>
    </row>
    <row r="296" spans="1:13" x14ac:dyDescent="0.3">
      <c r="A296" s="113">
        <f>'Cash Flow Model'!A306</f>
        <v>292</v>
      </c>
      <c r="B296" s="113">
        <f>SUM('Cash Flow Model'!O306:P306)</f>
        <v>0</v>
      </c>
      <c r="C296" s="113">
        <f>SUM('Cash Flow Model'!T306:U306)</f>
        <v>0</v>
      </c>
      <c r="D296" s="113">
        <f>'Cash Flow Model'!Y306</f>
        <v>51104.868997928483</v>
      </c>
      <c r="E296" s="113">
        <f>'Cash Flow Model'!A306</f>
        <v>292</v>
      </c>
      <c r="F296" s="113">
        <f>'Cash Flow Model'!Q306</f>
        <v>0</v>
      </c>
      <c r="G296" s="113">
        <f>'Cash Flow Model'!V306</f>
        <v>0</v>
      </c>
      <c r="H296" s="113">
        <f>'Cash Flow Model'!Z306</f>
        <v>5707.1056537481372</v>
      </c>
      <c r="I296" s="113">
        <f>'Cash Flow Model'!A306</f>
        <v>292</v>
      </c>
      <c r="J296" s="113">
        <f t="shared" si="12"/>
        <v>0</v>
      </c>
      <c r="K296" s="113">
        <f t="shared" si="13"/>
        <v>0</v>
      </c>
      <c r="L296" s="113">
        <f t="shared" si="14"/>
        <v>56811.974651676617</v>
      </c>
      <c r="M296" s="113">
        <f>'Cash Flow Model'!K306</f>
        <v>1141.4211307496003</v>
      </c>
    </row>
    <row r="297" spans="1:13" x14ac:dyDescent="0.3">
      <c r="A297" s="113">
        <f>'Cash Flow Model'!A307</f>
        <v>293</v>
      </c>
      <c r="B297" s="113">
        <f>SUM('Cash Flow Model'!O307:P307)</f>
        <v>0</v>
      </c>
      <c r="C297" s="113">
        <f>SUM('Cash Flow Model'!T307:U307)</f>
        <v>0</v>
      </c>
      <c r="D297" s="113">
        <f>'Cash Flow Model'!Y307</f>
        <v>50169.601585207427</v>
      </c>
      <c r="E297" s="113">
        <f>'Cash Flow Model'!A307</f>
        <v>293</v>
      </c>
      <c r="F297" s="113">
        <f>'Cash Flow Model'!Q307</f>
        <v>0</v>
      </c>
      <c r="G297" s="113">
        <f>'Cash Flow Model'!V307</f>
        <v>0</v>
      </c>
      <c r="H297" s="113">
        <f>'Cash Flow Model'!Z307</f>
        <v>5558.0497858375129</v>
      </c>
      <c r="I297" s="113">
        <f>'Cash Flow Model'!A307</f>
        <v>293</v>
      </c>
      <c r="J297" s="113">
        <f t="shared" si="12"/>
        <v>0</v>
      </c>
      <c r="K297" s="113">
        <f t="shared" si="13"/>
        <v>0</v>
      </c>
      <c r="L297" s="113">
        <f t="shared" si="14"/>
        <v>55727.651371044936</v>
      </c>
      <c r="M297" s="113">
        <f>'Cash Flow Model'!K307</f>
        <v>1111.6099571674752</v>
      </c>
    </row>
    <row r="298" spans="1:13" x14ac:dyDescent="0.3">
      <c r="A298" s="113">
        <f>'Cash Flow Model'!A308</f>
        <v>294</v>
      </c>
      <c r="B298" s="113">
        <f>SUM('Cash Flow Model'!O308:P308)</f>
        <v>0</v>
      </c>
      <c r="C298" s="113">
        <f>SUM('Cash Flow Model'!T308:U308)</f>
        <v>0</v>
      </c>
      <c r="D298" s="113">
        <f>'Cash Flow Model'!Y308</f>
        <v>49249.393173729317</v>
      </c>
      <c r="E298" s="113">
        <f>'Cash Flow Model'!A308</f>
        <v>294</v>
      </c>
      <c r="F298" s="113">
        <f>'Cash Flow Model'!Q308</f>
        <v>0</v>
      </c>
      <c r="G298" s="113">
        <f>'Cash Flow Model'!V308</f>
        <v>0</v>
      </c>
      <c r="H298" s="113">
        <f>'Cash Flow Model'!Z308</f>
        <v>5411.7217812139907</v>
      </c>
      <c r="I298" s="113">
        <f>'Cash Flow Model'!A308</f>
        <v>294</v>
      </c>
      <c r="J298" s="113">
        <f t="shared" si="12"/>
        <v>0</v>
      </c>
      <c r="K298" s="113">
        <f t="shared" si="13"/>
        <v>0</v>
      </c>
      <c r="L298" s="113">
        <f t="shared" si="14"/>
        <v>54661.11495494331</v>
      </c>
      <c r="M298" s="113">
        <f>'Cash Flow Model'!K308</f>
        <v>1082.3443562427708</v>
      </c>
    </row>
    <row r="299" spans="1:13" x14ac:dyDescent="0.3">
      <c r="A299" s="113">
        <f>'Cash Flow Model'!A309</f>
        <v>295</v>
      </c>
      <c r="B299" s="113">
        <f>SUM('Cash Flow Model'!O309:P309)</f>
        <v>0</v>
      </c>
      <c r="C299" s="113">
        <f>SUM('Cash Flow Model'!T309:U309)</f>
        <v>0</v>
      </c>
      <c r="D299" s="113">
        <f>'Cash Flow Model'!Y309</f>
        <v>48344.016414678161</v>
      </c>
      <c r="E299" s="113">
        <f>'Cash Flow Model'!A309</f>
        <v>295</v>
      </c>
      <c r="F299" s="113">
        <f>'Cash Flow Model'!Q309</f>
        <v>0</v>
      </c>
      <c r="G299" s="113">
        <f>'Cash Flow Model'!V309</f>
        <v>0</v>
      </c>
      <c r="H299" s="113">
        <f>'Cash Flow Model'!Z309</f>
        <v>5268.0777177906139</v>
      </c>
      <c r="I299" s="113">
        <f>'Cash Flow Model'!A309</f>
        <v>295</v>
      </c>
      <c r="J299" s="113">
        <f t="shared" si="12"/>
        <v>0</v>
      </c>
      <c r="K299" s="113">
        <f t="shared" si="13"/>
        <v>0</v>
      </c>
      <c r="L299" s="113">
        <f t="shared" si="14"/>
        <v>53612.094132468774</v>
      </c>
      <c r="M299" s="113">
        <f>'Cash Flow Model'!K309</f>
        <v>1053.6155435580954</v>
      </c>
    </row>
    <row r="300" spans="1:13" x14ac:dyDescent="0.3">
      <c r="A300" s="113">
        <f>'Cash Flow Model'!A310</f>
        <v>296</v>
      </c>
      <c r="B300" s="113">
        <f>SUM('Cash Flow Model'!O310:P310)</f>
        <v>0</v>
      </c>
      <c r="C300" s="113">
        <f>SUM('Cash Flow Model'!T310:U310)</f>
        <v>0</v>
      </c>
      <c r="D300" s="113">
        <f>'Cash Flow Model'!Y310</f>
        <v>47453.247265257363</v>
      </c>
      <c r="E300" s="113">
        <f>'Cash Flow Model'!A310</f>
        <v>296</v>
      </c>
      <c r="F300" s="113">
        <f>'Cash Flow Model'!Q310</f>
        <v>0</v>
      </c>
      <c r="G300" s="113">
        <f>'Cash Flow Model'!V310</f>
        <v>0</v>
      </c>
      <c r="H300" s="113">
        <f>'Cash Flow Model'!Z310</f>
        <v>5127.074336581135</v>
      </c>
      <c r="I300" s="113">
        <f>'Cash Flow Model'!A310</f>
        <v>296</v>
      </c>
      <c r="J300" s="113">
        <f t="shared" si="12"/>
        <v>0</v>
      </c>
      <c r="K300" s="113">
        <f t="shared" si="13"/>
        <v>0</v>
      </c>
      <c r="L300" s="113">
        <f t="shared" si="14"/>
        <v>52580.321601838499</v>
      </c>
      <c r="M300" s="113">
        <f>'Cash Flow Model'!K310</f>
        <v>1025.4148673161999</v>
      </c>
    </row>
    <row r="301" spans="1:13" x14ac:dyDescent="0.3">
      <c r="A301" s="113">
        <f>'Cash Flow Model'!A311</f>
        <v>297</v>
      </c>
      <c r="B301" s="113">
        <f>SUM('Cash Flow Model'!O311:P311)</f>
        <v>0</v>
      </c>
      <c r="C301" s="113">
        <f>SUM('Cash Flow Model'!T311:U311)</f>
        <v>0</v>
      </c>
      <c r="D301" s="113">
        <f>'Cash Flow Model'!Y311</f>
        <v>46576.864941740336</v>
      </c>
      <c r="E301" s="113">
        <f>'Cash Flow Model'!A311</f>
        <v>297</v>
      </c>
      <c r="F301" s="113">
        <f>'Cash Flow Model'!Q311</f>
        <v>0</v>
      </c>
      <c r="G301" s="113">
        <f>'Cash Flow Model'!V311</f>
        <v>0</v>
      </c>
      <c r="H301" s="113">
        <f>'Cash Flow Model'!Z311</f>
        <v>4988.669032057468</v>
      </c>
      <c r="I301" s="113">
        <f>'Cash Flow Model'!A311</f>
        <v>297</v>
      </c>
      <c r="J301" s="113">
        <f t="shared" si="12"/>
        <v>0</v>
      </c>
      <c r="K301" s="113">
        <f t="shared" si="13"/>
        <v>0</v>
      </c>
      <c r="L301" s="113">
        <f t="shared" si="14"/>
        <v>51565.533973797807</v>
      </c>
      <c r="M301" s="113">
        <f>'Cash Flow Model'!K311</f>
        <v>997.73380641146639</v>
      </c>
    </row>
    <row r="302" spans="1:13" x14ac:dyDescent="0.3">
      <c r="A302" s="113">
        <f>'Cash Flow Model'!A312</f>
        <v>298</v>
      </c>
      <c r="B302" s="113">
        <f>SUM('Cash Flow Model'!O312:P312)</f>
        <v>0</v>
      </c>
      <c r="C302" s="113">
        <f>SUM('Cash Flow Model'!T312:U312)</f>
        <v>0</v>
      </c>
      <c r="D302" s="113">
        <f>'Cash Flow Model'!Y312</f>
        <v>45714.65187317723</v>
      </c>
      <c r="E302" s="113">
        <f>'Cash Flow Model'!A312</f>
        <v>298</v>
      </c>
      <c r="F302" s="113">
        <f>'Cash Flow Model'!Q312</f>
        <v>0</v>
      </c>
      <c r="G302" s="113">
        <f>'Cash Flow Model'!V312</f>
        <v>0</v>
      </c>
      <c r="H302" s="113">
        <f>'Cash Flow Model'!Z312</f>
        <v>4852.8198426440586</v>
      </c>
      <c r="I302" s="113">
        <f>'Cash Flow Model'!A312</f>
        <v>298</v>
      </c>
      <c r="J302" s="113">
        <f t="shared" si="12"/>
        <v>0</v>
      </c>
      <c r="K302" s="113">
        <f t="shared" si="13"/>
        <v>0</v>
      </c>
      <c r="L302" s="113">
        <f t="shared" si="14"/>
        <v>50567.471715821288</v>
      </c>
      <c r="M302" s="113">
        <f>'Cash Flow Model'!K312</f>
        <v>970.56396852878436</v>
      </c>
    </row>
    <row r="303" spans="1:13" x14ac:dyDescent="0.3">
      <c r="A303" s="113">
        <f>'Cash Flow Model'!A313</f>
        <v>299</v>
      </c>
      <c r="B303" s="113">
        <f>SUM('Cash Flow Model'!O313:P313)</f>
        <v>0</v>
      </c>
      <c r="C303" s="113">
        <f>SUM('Cash Flow Model'!T313:U313)</f>
        <v>0</v>
      </c>
      <c r="D303" s="113">
        <f>'Cash Flow Model'!Y313</f>
        <v>44866.393655749038</v>
      </c>
      <c r="E303" s="113">
        <f>'Cash Flow Model'!A313</f>
        <v>299</v>
      </c>
      <c r="F303" s="113">
        <f>'Cash Flow Model'!Q313</f>
        <v>0</v>
      </c>
      <c r="G303" s="113">
        <f>'Cash Flow Model'!V313</f>
        <v>0</v>
      </c>
      <c r="H303" s="113">
        <f>'Cash Flow Model'!Z313</f>
        <v>4719.4854413472922</v>
      </c>
      <c r="I303" s="113">
        <f>'Cash Flow Model'!A313</f>
        <v>299</v>
      </c>
      <c r="J303" s="113">
        <f t="shared" si="12"/>
        <v>0</v>
      </c>
      <c r="K303" s="113">
        <f t="shared" si="13"/>
        <v>0</v>
      </c>
      <c r="L303" s="113">
        <f t="shared" si="14"/>
        <v>49585.879097096331</v>
      </c>
      <c r="M303" s="113">
        <f>'Cash Flow Model'!K313</f>
        <v>943.89708826943115</v>
      </c>
    </row>
    <row r="304" spans="1:13" x14ac:dyDescent="0.3">
      <c r="A304" s="113">
        <f>'Cash Flow Model'!A314</f>
        <v>300</v>
      </c>
      <c r="B304" s="113">
        <f>SUM('Cash Flow Model'!O314:P314)</f>
        <v>0</v>
      </c>
      <c r="C304" s="113">
        <f>SUM('Cash Flow Model'!T314:U314)</f>
        <v>0</v>
      </c>
      <c r="D304" s="113">
        <f>'Cash Flow Model'!Y314</f>
        <v>44031.87900775997</v>
      </c>
      <c r="E304" s="113">
        <f>'Cash Flow Model'!A314</f>
        <v>300</v>
      </c>
      <c r="F304" s="113">
        <f>'Cash Flow Model'!Q314</f>
        <v>0</v>
      </c>
      <c r="G304" s="113">
        <f>'Cash Flow Model'!V314</f>
        <v>0</v>
      </c>
      <c r="H304" s="113">
        <f>'Cash Flow Model'!Z314</f>
        <v>4588.6251265180235</v>
      </c>
      <c r="I304" s="113">
        <f>'Cash Flow Model'!A314</f>
        <v>300</v>
      </c>
      <c r="J304" s="113">
        <f t="shared" si="12"/>
        <v>0</v>
      </c>
      <c r="K304" s="113">
        <f t="shared" si="13"/>
        <v>0</v>
      </c>
      <c r="L304" s="113">
        <f t="shared" si="14"/>
        <v>48620.504134277995</v>
      </c>
      <c r="M304" s="113">
        <f>'Cash Flow Model'!K314</f>
        <v>917.72502530357758</v>
      </c>
    </row>
    <row r="305" spans="1:13" x14ac:dyDescent="0.3">
      <c r="A305" s="113">
        <f>'Cash Flow Model'!A315</f>
        <v>301</v>
      </c>
      <c r="B305" s="113">
        <f>SUM('Cash Flow Model'!O315:P315)</f>
        <v>0</v>
      </c>
      <c r="C305" s="113">
        <f>SUM('Cash Flow Model'!T315:U315)</f>
        <v>0</v>
      </c>
      <c r="D305" s="113">
        <f>'Cash Flow Model'!Y315</f>
        <v>43210.899725259325</v>
      </c>
      <c r="E305" s="113">
        <f>'Cash Flow Model'!A315</f>
        <v>301</v>
      </c>
      <c r="F305" s="113">
        <f>'Cash Flow Model'!Q315</f>
        <v>0</v>
      </c>
      <c r="G305" s="113">
        <f>'Cash Flow Model'!V315</f>
        <v>0</v>
      </c>
      <c r="H305" s="113">
        <f>'Cash Flow Model'!Z315</f>
        <v>4460.1988127453906</v>
      </c>
      <c r="I305" s="113">
        <f>'Cash Flow Model'!A315</f>
        <v>301</v>
      </c>
      <c r="J305" s="113">
        <f t="shared" si="12"/>
        <v>0</v>
      </c>
      <c r="K305" s="113">
        <f t="shared" si="13"/>
        <v>0</v>
      </c>
      <c r="L305" s="113">
        <f t="shared" si="14"/>
        <v>47671.098538004713</v>
      </c>
      <c r="M305" s="113">
        <f>'Cash Flow Model'!K315</f>
        <v>892.03976254905092</v>
      </c>
    </row>
    <row r="306" spans="1:13" x14ac:dyDescent="0.3">
      <c r="A306" s="113">
        <f>'Cash Flow Model'!A316</f>
        <v>302</v>
      </c>
      <c r="B306" s="113">
        <f>SUM('Cash Flow Model'!O316:P316)</f>
        <v>0</v>
      </c>
      <c r="C306" s="113">
        <f>SUM('Cash Flow Model'!T316:U316)</f>
        <v>0</v>
      </c>
      <c r="D306" s="113">
        <f>'Cash Flow Model'!Y316</f>
        <v>42403.250638284095</v>
      </c>
      <c r="E306" s="113">
        <f>'Cash Flow Model'!A316</f>
        <v>302</v>
      </c>
      <c r="F306" s="113">
        <f>'Cash Flow Model'!Q316</f>
        <v>0</v>
      </c>
      <c r="G306" s="113">
        <f>'Cash Flow Model'!V316</f>
        <v>0</v>
      </c>
      <c r="H306" s="113">
        <f>'Cash Flow Model'!Z316</f>
        <v>4334.1670218800509</v>
      </c>
      <c r="I306" s="113">
        <f>'Cash Flow Model'!A316</f>
        <v>302</v>
      </c>
      <c r="J306" s="113">
        <f t="shared" si="12"/>
        <v>0</v>
      </c>
      <c r="K306" s="113">
        <f t="shared" si="13"/>
        <v>0</v>
      </c>
      <c r="L306" s="113">
        <f t="shared" si="14"/>
        <v>46737.417660164145</v>
      </c>
      <c r="M306" s="113">
        <f>'Cash Flow Model'!K316</f>
        <v>866.83340437598292</v>
      </c>
    </row>
    <row r="307" spans="1:13" x14ac:dyDescent="0.3">
      <c r="A307" s="113">
        <f>'Cash Flow Model'!A317</f>
        <v>303</v>
      </c>
      <c r="B307" s="113">
        <f>SUM('Cash Flow Model'!O317:P317)</f>
        <v>0</v>
      </c>
      <c r="C307" s="113">
        <f>SUM('Cash Flow Model'!T317:U317)</f>
        <v>0</v>
      </c>
      <c r="D307" s="113">
        <f>'Cash Flow Model'!Y317</f>
        <v>41608.729567713701</v>
      </c>
      <c r="E307" s="113">
        <f>'Cash Flow Model'!A317</f>
        <v>303</v>
      </c>
      <c r="F307" s="113">
        <f>'Cash Flow Model'!Q317</f>
        <v>0</v>
      </c>
      <c r="G307" s="113">
        <f>'Cash Flow Model'!V317</f>
        <v>0</v>
      </c>
      <c r="H307" s="113">
        <f>'Cash Flow Model'!Z317</f>
        <v>4210.4908741850559</v>
      </c>
      <c r="I307" s="113">
        <f>'Cash Flow Model'!A317</f>
        <v>303</v>
      </c>
      <c r="J307" s="113">
        <f t="shared" si="12"/>
        <v>0</v>
      </c>
      <c r="K307" s="113">
        <f t="shared" si="13"/>
        <v>0</v>
      </c>
      <c r="L307" s="113">
        <f t="shared" si="14"/>
        <v>45819.220441898753</v>
      </c>
      <c r="M307" s="113">
        <f>'Cash Flow Model'!K317</f>
        <v>842.09817483698396</v>
      </c>
    </row>
    <row r="308" spans="1:13" x14ac:dyDescent="0.3">
      <c r="A308" s="113">
        <f>'Cash Flow Model'!A318</f>
        <v>304</v>
      </c>
      <c r="B308" s="113">
        <f>SUM('Cash Flow Model'!O318:P318)</f>
        <v>0</v>
      </c>
      <c r="C308" s="113">
        <f>SUM('Cash Flow Model'!T318:U318)</f>
        <v>0</v>
      </c>
      <c r="D308" s="113">
        <f>'Cash Flow Model'!Y318</f>
        <v>40827.137282728603</v>
      </c>
      <c r="E308" s="113">
        <f>'Cash Flow Model'!A318</f>
        <v>304</v>
      </c>
      <c r="F308" s="113">
        <f>'Cash Flow Model'!Q318</f>
        <v>0</v>
      </c>
      <c r="G308" s="113">
        <f>'Cash Flow Model'!V318</f>
        <v>0</v>
      </c>
      <c r="H308" s="113">
        <f>'Cash Flow Model'!Z318</f>
        <v>4089.1320796125569</v>
      </c>
      <c r="I308" s="113">
        <f>'Cash Flow Model'!A318</f>
        <v>304</v>
      </c>
      <c r="J308" s="113">
        <f t="shared" si="12"/>
        <v>0</v>
      </c>
      <c r="K308" s="113">
        <f t="shared" si="13"/>
        <v>0</v>
      </c>
      <c r="L308" s="113">
        <f t="shared" si="14"/>
        <v>44916.269362341161</v>
      </c>
      <c r="M308" s="113">
        <f>'Cash Flow Model'!K318</f>
        <v>817.82641592248422</v>
      </c>
    </row>
    <row r="309" spans="1:13" x14ac:dyDescent="0.3">
      <c r="A309" s="113">
        <f>'Cash Flow Model'!A319</f>
        <v>305</v>
      </c>
      <c r="B309" s="113">
        <f>SUM('Cash Flow Model'!O319:P319)</f>
        <v>0</v>
      </c>
      <c r="C309" s="113">
        <f>SUM('Cash Flow Model'!T319:U319)</f>
        <v>0</v>
      </c>
      <c r="D309" s="113">
        <f>'Cash Flow Model'!Y319</f>
        <v>40058.277458864075</v>
      </c>
      <c r="E309" s="113">
        <f>'Cash Flow Model'!A319</f>
        <v>305</v>
      </c>
      <c r="F309" s="113">
        <f>'Cash Flow Model'!Q319</f>
        <v>0</v>
      </c>
      <c r="G309" s="113">
        <f>'Cash Flow Model'!V319</f>
        <v>0</v>
      </c>
      <c r="H309" s="113">
        <f>'Cash Flow Model'!Z319</f>
        <v>3970.0529292045981</v>
      </c>
      <c r="I309" s="113">
        <f>'Cash Flow Model'!A319</f>
        <v>305</v>
      </c>
      <c r="J309" s="113">
        <f t="shared" si="12"/>
        <v>0</v>
      </c>
      <c r="K309" s="113">
        <f t="shared" si="13"/>
        <v>0</v>
      </c>
      <c r="L309" s="113">
        <f t="shared" si="14"/>
        <v>44028.330388068673</v>
      </c>
      <c r="M309" s="113">
        <f>'Cash Flow Model'!K319</f>
        <v>794.01058584089253</v>
      </c>
    </row>
    <row r="310" spans="1:13" x14ac:dyDescent="0.3">
      <c r="A310" s="113">
        <f>'Cash Flow Model'!A320</f>
        <v>306</v>
      </c>
      <c r="B310" s="113">
        <f>SUM('Cash Flow Model'!O320:P320)</f>
        <v>0</v>
      </c>
      <c r="C310" s="113">
        <f>SUM('Cash Flow Model'!T320:U320)</f>
        <v>0</v>
      </c>
      <c r="D310" s="113">
        <f>'Cash Flow Model'!Y320</f>
        <v>39301.956636651179</v>
      </c>
      <c r="E310" s="113">
        <f>'Cash Flow Model'!A320</f>
        <v>306</v>
      </c>
      <c r="F310" s="113">
        <f>'Cash Flow Model'!Q320</f>
        <v>0</v>
      </c>
      <c r="G310" s="113">
        <f>'Cash Flow Model'!V320</f>
        <v>0</v>
      </c>
      <c r="H310" s="113">
        <f>'Cash Flow Model'!Z320</f>
        <v>3853.2162866162453</v>
      </c>
      <c r="I310" s="113">
        <f>'Cash Flow Model'!A320</f>
        <v>306</v>
      </c>
      <c r="J310" s="113">
        <f t="shared" si="12"/>
        <v>0</v>
      </c>
      <c r="K310" s="113">
        <f t="shared" si="13"/>
        <v>0</v>
      </c>
      <c r="L310" s="113">
        <f t="shared" si="14"/>
        <v>43155.172923267426</v>
      </c>
      <c r="M310" s="113">
        <f>'Cash Flow Model'!K320</f>
        <v>770.64325732322186</v>
      </c>
    </row>
    <row r="311" spans="1:13" x14ac:dyDescent="0.3">
      <c r="A311" s="113">
        <f>'Cash Flow Model'!A321</f>
        <v>307</v>
      </c>
      <c r="B311" s="113">
        <f>SUM('Cash Flow Model'!O321:P321)</f>
        <v>0</v>
      </c>
      <c r="C311" s="113">
        <f>SUM('Cash Flow Model'!T321:U321)</f>
        <v>0</v>
      </c>
      <c r="D311" s="113">
        <f>'Cash Flow Model'!Y321</f>
        <v>38557.98418083672</v>
      </c>
      <c r="E311" s="113">
        <f>'Cash Flow Model'!A321</f>
        <v>307</v>
      </c>
      <c r="F311" s="113">
        <f>'Cash Flow Model'!Q321</f>
        <v>0</v>
      </c>
      <c r="G311" s="113">
        <f>'Cash Flow Model'!V321</f>
        <v>0</v>
      </c>
      <c r="H311" s="113">
        <f>'Cash Flow Model'!Z321</f>
        <v>3738.5855797593454</v>
      </c>
      <c r="I311" s="113">
        <f>'Cash Flow Model'!A321</f>
        <v>307</v>
      </c>
      <c r="J311" s="113">
        <f t="shared" si="12"/>
        <v>0</v>
      </c>
      <c r="K311" s="113">
        <f t="shared" si="13"/>
        <v>0</v>
      </c>
      <c r="L311" s="113">
        <f t="shared" si="14"/>
        <v>42296.569760596067</v>
      </c>
      <c r="M311" s="113">
        <f>'Cash Flow Model'!K321</f>
        <v>747.71711595184206</v>
      </c>
    </row>
    <row r="312" spans="1:13" x14ac:dyDescent="0.3">
      <c r="A312" s="113">
        <f>'Cash Flow Model'!A322</f>
        <v>308</v>
      </c>
      <c r="B312" s="113">
        <f>SUM('Cash Flow Model'!O322:P322)</f>
        <v>0</v>
      </c>
      <c r="C312" s="113">
        <f>SUM('Cash Flow Model'!T322:U322)</f>
        <v>0</v>
      </c>
      <c r="D312" s="113">
        <f>'Cash Flow Model'!Y322</f>
        <v>37826.172240174186</v>
      </c>
      <c r="E312" s="113">
        <f>'Cash Flow Model'!A322</f>
        <v>308</v>
      </c>
      <c r="F312" s="113">
        <f>'Cash Flow Model'!Q322</f>
        <v>0</v>
      </c>
      <c r="G312" s="113">
        <f>'Cash Flow Model'!V322</f>
        <v>0</v>
      </c>
      <c r="H312" s="113">
        <f>'Cash Flow Model'!Z322</f>
        <v>3626.1247925652387</v>
      </c>
      <c r="I312" s="113">
        <f>'Cash Flow Model'!A322</f>
        <v>308</v>
      </c>
      <c r="J312" s="113">
        <f t="shared" si="12"/>
        <v>0</v>
      </c>
      <c r="K312" s="113">
        <f t="shared" si="13"/>
        <v>0</v>
      </c>
      <c r="L312" s="113">
        <f t="shared" si="14"/>
        <v>41452.297032739429</v>
      </c>
      <c r="M312" s="113">
        <f>'Cash Flow Model'!K322</f>
        <v>725.22495851302062</v>
      </c>
    </row>
    <row r="313" spans="1:13" x14ac:dyDescent="0.3">
      <c r="A313" s="113">
        <f>'Cash Flow Model'!A323</f>
        <v>309</v>
      </c>
      <c r="B313" s="113">
        <f>SUM('Cash Flow Model'!O323:P323)</f>
        <v>0</v>
      </c>
      <c r="C313" s="113">
        <f>SUM('Cash Flow Model'!T323:U323)</f>
        <v>0</v>
      </c>
      <c r="D313" s="113">
        <f>'Cash Flow Model'!Y323</f>
        <v>37106.335707777718</v>
      </c>
      <c r="E313" s="113">
        <f>'Cash Flow Model'!A323</f>
        <v>309</v>
      </c>
      <c r="F313" s="113">
        <f>'Cash Flow Model'!Q323</f>
        <v>0</v>
      </c>
      <c r="G313" s="113">
        <f>'Cash Flow Model'!V323</f>
        <v>0</v>
      </c>
      <c r="H313" s="113">
        <f>'Cash Flow Model'!Z323</f>
        <v>3515.7984568647312</v>
      </c>
      <c r="I313" s="113">
        <f>'Cash Flow Model'!A323</f>
        <v>309</v>
      </c>
      <c r="J313" s="113">
        <f t="shared" si="12"/>
        <v>0</v>
      </c>
      <c r="K313" s="113">
        <f t="shared" si="13"/>
        <v>0</v>
      </c>
      <c r="L313" s="113">
        <f t="shared" si="14"/>
        <v>40622.134164642448</v>
      </c>
      <c r="M313" s="113">
        <f>'Cash Flow Model'!K323</f>
        <v>703.15969137291904</v>
      </c>
    </row>
    <row r="314" spans="1:13" x14ac:dyDescent="0.3">
      <c r="A314" s="113">
        <f>'Cash Flow Model'!A324</f>
        <v>310</v>
      </c>
      <c r="B314" s="113">
        <f>SUM('Cash Flow Model'!O324:P324)</f>
        <v>0</v>
      </c>
      <c r="C314" s="113">
        <f>SUM('Cash Flow Model'!T324:U324)</f>
        <v>0</v>
      </c>
      <c r="D314" s="113">
        <f>'Cash Flow Model'!Y324</f>
        <v>36398.292182031393</v>
      </c>
      <c r="E314" s="113">
        <f>'Cash Flow Model'!A324</f>
        <v>310</v>
      </c>
      <c r="F314" s="113">
        <f>'Cash Flow Model'!Q324</f>
        <v>0</v>
      </c>
      <c r="G314" s="113">
        <f>'Cash Flow Model'!V324</f>
        <v>0</v>
      </c>
      <c r="H314" s="113">
        <f>'Cash Flow Model'!Z324</f>
        <v>3407.5716443837123</v>
      </c>
      <c r="I314" s="113">
        <f>'Cash Flow Model'!A324</f>
        <v>310</v>
      </c>
      <c r="J314" s="113">
        <f t="shared" si="12"/>
        <v>0</v>
      </c>
      <c r="K314" s="113">
        <f t="shared" si="13"/>
        <v>0</v>
      </c>
      <c r="L314" s="113">
        <f t="shared" si="14"/>
        <v>39805.863826415109</v>
      </c>
      <c r="M314" s="113">
        <f>'Cash Flow Model'!K324</f>
        <v>681.51432887671547</v>
      </c>
    </row>
    <row r="315" spans="1:13" x14ac:dyDescent="0.3">
      <c r="A315" s="113">
        <f>'Cash Flow Model'!A325</f>
        <v>311</v>
      </c>
      <c r="B315" s="113">
        <f>SUM('Cash Flow Model'!O325:P325)</f>
        <v>0</v>
      </c>
      <c r="C315" s="113">
        <f>SUM('Cash Flow Model'!T325:U325)</f>
        <v>0</v>
      </c>
      <c r="D315" s="113">
        <f>'Cash Flow Model'!Y325</f>
        <v>35701.861928046026</v>
      </c>
      <c r="E315" s="113">
        <f>'Cash Flow Model'!A325</f>
        <v>311</v>
      </c>
      <c r="F315" s="113">
        <f>'Cash Flow Model'!Q325</f>
        <v>0</v>
      </c>
      <c r="G315" s="113">
        <f>'Cash Flow Model'!V325</f>
        <v>0</v>
      </c>
      <c r="H315" s="113">
        <f>'Cash Flow Model'!Z325</f>
        <v>3301.4099588527879</v>
      </c>
      <c r="I315" s="113">
        <f>'Cash Flow Model'!A325</f>
        <v>311</v>
      </c>
      <c r="J315" s="113">
        <f t="shared" si="12"/>
        <v>0</v>
      </c>
      <c r="K315" s="113">
        <f t="shared" si="13"/>
        <v>0</v>
      </c>
      <c r="L315" s="113">
        <f t="shared" si="14"/>
        <v>39003.271886898816</v>
      </c>
      <c r="M315" s="113">
        <f>'Cash Flow Model'!K325</f>
        <v>660.28199177053045</v>
      </c>
    </row>
    <row r="316" spans="1:13" x14ac:dyDescent="0.3">
      <c r="A316" s="113">
        <f>'Cash Flow Model'!A326</f>
        <v>312</v>
      </c>
      <c r="B316" s="113">
        <f>SUM('Cash Flow Model'!O326:P326)</f>
        <v>0</v>
      </c>
      <c r="C316" s="113">
        <f>SUM('Cash Flow Model'!T326:U326)</f>
        <v>0</v>
      </c>
      <c r="D316" s="113">
        <f>'Cash Flow Model'!Y326</f>
        <v>35016.867839656043</v>
      </c>
      <c r="E316" s="113">
        <f>'Cash Flow Model'!A326</f>
        <v>312</v>
      </c>
      <c r="F316" s="113">
        <f>'Cash Flow Model'!Q326</f>
        <v>0</v>
      </c>
      <c r="G316" s="113">
        <f>'Cash Flow Model'!V326</f>
        <v>0</v>
      </c>
      <c r="H316" s="113">
        <f>'Cash Flow Model'!Z326</f>
        <v>3197.2795282293205</v>
      </c>
      <c r="I316" s="113">
        <f>'Cash Flow Model'!A326</f>
        <v>312</v>
      </c>
      <c r="J316" s="113">
        <f t="shared" si="12"/>
        <v>0</v>
      </c>
      <c r="K316" s="113">
        <f t="shared" si="13"/>
        <v>0</v>
      </c>
      <c r="L316" s="113">
        <f t="shared" si="14"/>
        <v>38214.147367885365</v>
      </c>
      <c r="M316" s="113">
        <f>'Cash Flow Model'!K326</f>
        <v>639.45590564583699</v>
      </c>
    </row>
    <row r="317" spans="1:13" x14ac:dyDescent="0.3">
      <c r="A317" s="113">
        <f>'Cash Flow Model'!A327</f>
        <v>313</v>
      </c>
      <c r="B317" s="113">
        <f>SUM('Cash Flow Model'!O327:P327)</f>
        <v>0</v>
      </c>
      <c r="C317" s="113">
        <f>SUM('Cash Flow Model'!T327:U327)</f>
        <v>0</v>
      </c>
      <c r="D317" s="113">
        <f>'Cash Flow Model'!Y327</f>
        <v>34343.135401948828</v>
      </c>
      <c r="E317" s="113">
        <f>'Cash Flow Model'!A327</f>
        <v>313</v>
      </c>
      <c r="F317" s="113">
        <f>'Cash Flow Model'!Q327</f>
        <v>0</v>
      </c>
      <c r="G317" s="113">
        <f>'Cash Flow Model'!V327</f>
        <v>0</v>
      </c>
      <c r="H317" s="113">
        <f>'Cash Flow Model'!Z327</f>
        <v>3095.1469970303237</v>
      </c>
      <c r="I317" s="113">
        <f>'Cash Flow Model'!A327</f>
        <v>313</v>
      </c>
      <c r="J317" s="113">
        <f t="shared" si="12"/>
        <v>0</v>
      </c>
      <c r="K317" s="113">
        <f t="shared" si="13"/>
        <v>0</v>
      </c>
      <c r="L317" s="113">
        <f t="shared" si="14"/>
        <v>37438.28239897915</v>
      </c>
      <c r="M317" s="113">
        <f>'Cash Flow Model'!K327</f>
        <v>619.02939940603767</v>
      </c>
    </row>
    <row r="318" spans="1:13" x14ac:dyDescent="0.3">
      <c r="A318" s="113">
        <f>'Cash Flow Model'!A328</f>
        <v>314</v>
      </c>
      <c r="B318" s="113">
        <f>SUM('Cash Flow Model'!O328:P328)</f>
        <v>0</v>
      </c>
      <c r="C318" s="113">
        <f>SUM('Cash Flow Model'!T328:U328)</f>
        <v>0</v>
      </c>
      <c r="D318" s="113">
        <f>'Cash Flow Model'!Y328</f>
        <v>33680.492654319271</v>
      </c>
      <c r="E318" s="113">
        <f>'Cash Flow Model'!A328</f>
        <v>314</v>
      </c>
      <c r="F318" s="113">
        <f>'Cash Flow Model'!Q328</f>
        <v>0</v>
      </c>
      <c r="G318" s="113">
        <f>'Cash Flow Model'!V328</f>
        <v>0</v>
      </c>
      <c r="H318" s="113">
        <f>'Cash Flow Model'!Z328</f>
        <v>2994.9795187746399</v>
      </c>
      <c r="I318" s="113">
        <f>'Cash Flow Model'!A328</f>
        <v>314</v>
      </c>
      <c r="J318" s="113">
        <f t="shared" si="12"/>
        <v>0</v>
      </c>
      <c r="K318" s="113">
        <f t="shared" si="13"/>
        <v>0</v>
      </c>
      <c r="L318" s="113">
        <f t="shared" si="14"/>
        <v>36675.472173093913</v>
      </c>
      <c r="M318" s="113">
        <f>'Cash Flow Model'!K328</f>
        <v>598.99590375490084</v>
      </c>
    </row>
    <row r="319" spans="1:13" x14ac:dyDescent="0.3">
      <c r="A319" s="113">
        <f>'Cash Flow Model'!A329</f>
        <v>315</v>
      </c>
      <c r="B319" s="113">
        <f>SUM('Cash Flow Model'!O329:P329)</f>
        <v>0</v>
      </c>
      <c r="C319" s="113">
        <f>SUM('Cash Flow Model'!T329:U329)</f>
        <v>0</v>
      </c>
      <c r="D319" s="113">
        <f>'Cash Flow Model'!Y329</f>
        <v>33028.770154042053</v>
      </c>
      <c r="E319" s="113">
        <f>'Cash Flow Model'!A329</f>
        <v>315</v>
      </c>
      <c r="F319" s="113">
        <f>'Cash Flow Model'!Q329</f>
        <v>0</v>
      </c>
      <c r="G319" s="113">
        <f>'Cash Flow Model'!V329</f>
        <v>0</v>
      </c>
      <c r="H319" s="113">
        <f>'Cash Flow Model'!Z329</f>
        <v>2896.7447485328753</v>
      </c>
      <c r="I319" s="113">
        <f>'Cash Flow Model'!A329</f>
        <v>315</v>
      </c>
      <c r="J319" s="113">
        <f t="shared" si="12"/>
        <v>0</v>
      </c>
      <c r="K319" s="113">
        <f t="shared" si="13"/>
        <v>0</v>
      </c>
      <c r="L319" s="113">
        <f t="shared" si="14"/>
        <v>35925.514902574927</v>
      </c>
      <c r="M319" s="113">
        <f>'Cash Flow Model'!K329</f>
        <v>579.34894970654784</v>
      </c>
    </row>
    <row r="320" spans="1:13" x14ac:dyDescent="0.3">
      <c r="A320" s="113">
        <f>'Cash Flow Model'!A330</f>
        <v>316</v>
      </c>
      <c r="B320" s="113">
        <f>SUM('Cash Flow Model'!O330:P330)</f>
        <v>0</v>
      </c>
      <c r="C320" s="113">
        <f>SUM('Cash Flow Model'!T330:U330)</f>
        <v>0</v>
      </c>
      <c r="D320" s="113">
        <f>'Cash Flow Model'!Y330</f>
        <v>32387.800940354777</v>
      </c>
      <c r="E320" s="113">
        <f>'Cash Flow Model'!A330</f>
        <v>316</v>
      </c>
      <c r="F320" s="113">
        <f>'Cash Flow Model'!Q330</f>
        <v>0</v>
      </c>
      <c r="G320" s="113">
        <f>'Cash Flow Model'!V330</f>
        <v>0</v>
      </c>
      <c r="H320" s="113">
        <f>'Cash Flow Model'!Z330</f>
        <v>2800.4108355835856</v>
      </c>
      <c r="I320" s="113">
        <f>'Cash Flow Model'!A330</f>
        <v>316</v>
      </c>
      <c r="J320" s="113">
        <f t="shared" si="12"/>
        <v>0</v>
      </c>
      <c r="K320" s="113">
        <f t="shared" si="13"/>
        <v>0</v>
      </c>
      <c r="L320" s="113">
        <f t="shared" si="14"/>
        <v>35188.211775938362</v>
      </c>
      <c r="M320" s="113">
        <f>'Cash Flow Model'!K330</f>
        <v>560.08216711669002</v>
      </c>
    </row>
    <row r="321" spans="1:13" x14ac:dyDescent="0.3">
      <c r="A321" s="113">
        <f>'Cash Flow Model'!A331</f>
        <v>317</v>
      </c>
      <c r="B321" s="113">
        <f>SUM('Cash Flow Model'!O331:P331)</f>
        <v>0</v>
      </c>
      <c r="C321" s="113">
        <f>SUM('Cash Flow Model'!T331:U331)</f>
        <v>0</v>
      </c>
      <c r="D321" s="113">
        <f>'Cash Flow Model'!Y331</f>
        <v>31757.420499044623</v>
      </c>
      <c r="E321" s="113">
        <f>'Cash Flow Model'!A331</f>
        <v>317</v>
      </c>
      <c r="F321" s="113">
        <f>'Cash Flow Model'!Q331</f>
        <v>0</v>
      </c>
      <c r="G321" s="113">
        <f>'Cash Flow Model'!V331</f>
        <v>0</v>
      </c>
      <c r="H321" s="113">
        <f>'Cash Flow Model'!Z331</f>
        <v>2705.9464161742176</v>
      </c>
      <c r="I321" s="113">
        <f>'Cash Flow Model'!A331</f>
        <v>317</v>
      </c>
      <c r="J321" s="113">
        <f t="shared" si="12"/>
        <v>0</v>
      </c>
      <c r="K321" s="113">
        <f t="shared" si="13"/>
        <v>0</v>
      </c>
      <c r="L321" s="113">
        <f t="shared" si="14"/>
        <v>34463.366915218838</v>
      </c>
      <c r="M321" s="113">
        <f>'Cash Flow Model'!K331</f>
        <v>541.18928323481646</v>
      </c>
    </row>
    <row r="322" spans="1:13" x14ac:dyDescent="0.3">
      <c r="A322" s="113">
        <f>'Cash Flow Model'!A332</f>
        <v>318</v>
      </c>
      <c r="B322" s="113">
        <f>SUM('Cash Flow Model'!O332:P332)</f>
        <v>0</v>
      </c>
      <c r="C322" s="113">
        <f>SUM('Cash Flow Model'!T332:U332)</f>
        <v>0</v>
      </c>
      <c r="D322" s="113">
        <f>'Cash Flow Model'!Y332</f>
        <v>31137.466727531675</v>
      </c>
      <c r="E322" s="113">
        <f>'Cash Flow Model'!A332</f>
        <v>318</v>
      </c>
      <c r="F322" s="113">
        <f>'Cash Flow Model'!Q332</f>
        <v>0</v>
      </c>
      <c r="G322" s="113">
        <f>'Cash Flow Model'!V332</f>
        <v>0</v>
      </c>
      <c r="H322" s="113">
        <f>'Cash Flow Model'!Z332</f>
        <v>2613.3206063853372</v>
      </c>
      <c r="I322" s="113">
        <f>'Cash Flow Model'!A332</f>
        <v>318</v>
      </c>
      <c r="J322" s="113">
        <f t="shared" si="12"/>
        <v>0</v>
      </c>
      <c r="K322" s="113">
        <f t="shared" si="13"/>
        <v>0</v>
      </c>
      <c r="L322" s="113">
        <f t="shared" si="14"/>
        <v>33750.787333917011</v>
      </c>
      <c r="M322" s="113">
        <f>'Cash Flow Model'!K332</f>
        <v>522.66412127704041</v>
      </c>
    </row>
    <row r="323" spans="1:13" x14ac:dyDescent="0.3">
      <c r="A323" s="113">
        <f>'Cash Flow Model'!A333</f>
        <v>319</v>
      </c>
      <c r="B323" s="113">
        <f>SUM('Cash Flow Model'!O333:P333)</f>
        <v>0</v>
      </c>
      <c r="C323" s="113">
        <f>SUM('Cash Flow Model'!T333:U333)</f>
        <v>0</v>
      </c>
      <c r="D323" s="113">
        <f>'Cash Flow Model'!Y333</f>
        <v>30527.779900441972</v>
      </c>
      <c r="E323" s="113">
        <f>'Cash Flow Model'!A333</f>
        <v>319</v>
      </c>
      <c r="F323" s="113">
        <f>'Cash Flow Model'!Q333</f>
        <v>0</v>
      </c>
      <c r="G323" s="113">
        <f>'Cash Flow Model'!V333</f>
        <v>0</v>
      </c>
      <c r="H323" s="113">
        <f>'Cash Flow Model'!Z333</f>
        <v>2522.5029950967032</v>
      </c>
      <c r="I323" s="113">
        <f>'Cash Flow Model'!A333</f>
        <v>319</v>
      </c>
      <c r="J323" s="113">
        <f t="shared" si="12"/>
        <v>0</v>
      </c>
      <c r="K323" s="113">
        <f t="shared" si="13"/>
        <v>0</v>
      </c>
      <c r="L323" s="113">
        <f t="shared" si="14"/>
        <v>33050.282895538672</v>
      </c>
      <c r="M323" s="113">
        <f>'Cash Flow Model'!K333</f>
        <v>504.5005990193136</v>
      </c>
    </row>
    <row r="324" spans="1:13" x14ac:dyDescent="0.3">
      <c r="A324" s="113">
        <f>'Cash Flow Model'!A334</f>
        <v>320</v>
      </c>
      <c r="B324" s="113">
        <f>SUM('Cash Flow Model'!O334:P334)</f>
        <v>0</v>
      </c>
      <c r="C324" s="113">
        <f>SUM('Cash Flow Model'!T334:U334)</f>
        <v>0</v>
      </c>
      <c r="D324" s="113">
        <f>'Cash Flow Model'!Y334</f>
        <v>29928.202635663576</v>
      </c>
      <c r="E324" s="113">
        <f>'Cash Flow Model'!A334</f>
        <v>320</v>
      </c>
      <c r="F324" s="113">
        <f>'Cash Flow Model'!Q334</f>
        <v>0</v>
      </c>
      <c r="G324" s="113">
        <f>'Cash Flow Model'!V334</f>
        <v>0</v>
      </c>
      <c r="H324" s="113">
        <f>'Cash Flow Model'!Z334</f>
        <v>2433.4636370537478</v>
      </c>
      <c r="I324" s="113">
        <f>'Cash Flow Model'!A334</f>
        <v>320</v>
      </c>
      <c r="J324" s="113">
        <f t="shared" ref="J324:J362" si="15">B324+F324</f>
        <v>0</v>
      </c>
      <c r="K324" s="113">
        <f t="shared" ref="K324:K362" si="16">C324+G324</f>
        <v>0</v>
      </c>
      <c r="L324" s="113">
        <f t="shared" ref="L324:L362" si="17">D324+H324</f>
        <v>32361.666272717324</v>
      </c>
      <c r="M324" s="113">
        <f>'Cash Flow Model'!K334</f>
        <v>486.69272741072245</v>
      </c>
    </row>
    <row r="325" spans="1:13" x14ac:dyDescent="0.3">
      <c r="A325" s="113">
        <f>'Cash Flow Model'!A335</f>
        <v>321</v>
      </c>
      <c r="B325" s="113">
        <f>SUM('Cash Flow Model'!O335:P335)</f>
        <v>0</v>
      </c>
      <c r="C325" s="113">
        <f>SUM('Cash Flow Model'!T335:U335)</f>
        <v>0</v>
      </c>
      <c r="D325" s="113">
        <f>'Cash Flow Model'!Y335</f>
        <v>29338.579860878861</v>
      </c>
      <c r="E325" s="113">
        <f>'Cash Flow Model'!A335</f>
        <v>321</v>
      </c>
      <c r="F325" s="113">
        <f>'Cash Flow Model'!Q335</f>
        <v>0</v>
      </c>
      <c r="G325" s="113">
        <f>'Cash Flow Model'!V335</f>
        <v>0</v>
      </c>
      <c r="H325" s="113">
        <f>'Cash Flow Model'!Z335</f>
        <v>2346.1730460330623</v>
      </c>
      <c r="I325" s="113">
        <f>'Cash Flow Model'!A335</f>
        <v>321</v>
      </c>
      <c r="J325" s="113">
        <f t="shared" si="15"/>
        <v>0</v>
      </c>
      <c r="K325" s="113">
        <f t="shared" si="16"/>
        <v>0</v>
      </c>
      <c r="L325" s="113">
        <f t="shared" si="17"/>
        <v>31684.752906911923</v>
      </c>
      <c r="M325" s="113">
        <f>'Cash Flow Model'!K335</f>
        <v>469.23460920658539</v>
      </c>
    </row>
    <row r="326" spans="1:13" x14ac:dyDescent="0.3">
      <c r="A326" s="113">
        <f>'Cash Flow Model'!A336</f>
        <v>322</v>
      </c>
      <c r="B326" s="113">
        <f>SUM('Cash Flow Model'!O336:P336)</f>
        <v>0</v>
      </c>
      <c r="C326" s="113">
        <f>SUM('Cash Flow Model'!T336:U336)</f>
        <v>0</v>
      </c>
      <c r="D326" s="113">
        <f>'Cash Flow Model'!Y336</f>
        <v>28758.758780566459</v>
      </c>
      <c r="E326" s="113">
        <f>'Cash Flow Model'!A336</f>
        <v>322</v>
      </c>
      <c r="F326" s="113">
        <f>'Cash Flow Model'!Q336</f>
        <v>0</v>
      </c>
      <c r="G326" s="113">
        <f>'Cash Flow Model'!V336</f>
        <v>0</v>
      </c>
      <c r="H326" s="113">
        <f>'Cash Flow Model'!Z336</f>
        <v>2260.602188105499</v>
      </c>
      <c r="I326" s="113">
        <f>'Cash Flow Model'!A336</f>
        <v>322</v>
      </c>
      <c r="J326" s="113">
        <f t="shared" si="15"/>
        <v>0</v>
      </c>
      <c r="K326" s="113">
        <f t="shared" si="16"/>
        <v>0</v>
      </c>
      <c r="L326" s="113">
        <f t="shared" si="17"/>
        <v>31019.360968671957</v>
      </c>
      <c r="M326" s="113">
        <f>'Cash Flow Model'!K336</f>
        <v>452.12043762107265</v>
      </c>
    </row>
    <row r="327" spans="1:13" x14ac:dyDescent="0.3">
      <c r="A327" s="113">
        <f>'Cash Flow Model'!A337</f>
        <v>323</v>
      </c>
      <c r="B327" s="113">
        <f>SUM('Cash Flow Model'!O337:P337)</f>
        <v>0</v>
      </c>
      <c r="C327" s="113">
        <f>SUM('Cash Flow Model'!T337:U337)</f>
        <v>0</v>
      </c>
      <c r="D327" s="113">
        <f>'Cash Flow Model'!Y337</f>
        <v>28188.588843466438</v>
      </c>
      <c r="E327" s="113">
        <f>'Cash Flow Model'!A337</f>
        <v>323</v>
      </c>
      <c r="F327" s="113">
        <f>'Cash Flow Model'!Q337</f>
        <v>0</v>
      </c>
      <c r="G327" s="113">
        <f>'Cash Flow Model'!V337</f>
        <v>0</v>
      </c>
      <c r="H327" s="113">
        <f>'Cash Flow Model'!Z337</f>
        <v>2176.722474995513</v>
      </c>
      <c r="I327" s="113">
        <f>'Cash Flow Model'!A337</f>
        <v>323</v>
      </c>
      <c r="J327" s="113">
        <f t="shared" si="15"/>
        <v>0</v>
      </c>
      <c r="K327" s="113">
        <f t="shared" si="16"/>
        <v>0</v>
      </c>
      <c r="L327" s="113">
        <f t="shared" si="17"/>
        <v>30365.311318461951</v>
      </c>
      <c r="M327" s="113">
        <f>'Cash Flow Model'!K337</f>
        <v>435.34449499907561</v>
      </c>
    </row>
    <row r="328" spans="1:13" x14ac:dyDescent="0.3">
      <c r="A328" s="113">
        <f>'Cash Flow Model'!A338</f>
        <v>324</v>
      </c>
      <c r="B328" s="113">
        <f>SUM('Cash Flow Model'!O338:P338)</f>
        <v>0</v>
      </c>
      <c r="C328" s="113">
        <f>SUM('Cash Flow Model'!T338:U338)</f>
        <v>0</v>
      </c>
      <c r="D328" s="113">
        <f>'Cash Flow Model'!Y338</f>
        <v>27627.921710502087</v>
      </c>
      <c r="E328" s="113">
        <f>'Cash Flow Model'!A338</f>
        <v>324</v>
      </c>
      <c r="F328" s="113">
        <f>'Cash Flow Model'!Q338</f>
        <v>0</v>
      </c>
      <c r="G328" s="113">
        <f>'Cash Flow Model'!V338</f>
        <v>0</v>
      </c>
      <c r="H328" s="113">
        <f>'Cash Flow Model'!Z338</f>
        <v>2094.5057575354026</v>
      </c>
      <c r="I328" s="113">
        <f>'Cash Flow Model'!A338</f>
        <v>324</v>
      </c>
      <c r="J328" s="113">
        <f t="shared" si="15"/>
        <v>0</v>
      </c>
      <c r="K328" s="113">
        <f t="shared" si="16"/>
        <v>0</v>
      </c>
      <c r="L328" s="113">
        <f t="shared" si="17"/>
        <v>29722.427468037491</v>
      </c>
      <c r="M328" s="113">
        <f>'Cash Flow Model'!K338</f>
        <v>418.90115150705356</v>
      </c>
    </row>
    <row r="329" spans="1:13" x14ac:dyDescent="0.3">
      <c r="A329" s="113">
        <f>'Cash Flow Model'!A339</f>
        <v>325</v>
      </c>
      <c r="B329" s="113">
        <f>SUM('Cash Flow Model'!O339:P339)</f>
        <v>0</v>
      </c>
      <c r="C329" s="113">
        <f>SUM('Cash Flow Model'!T339:U339)</f>
        <v>0</v>
      </c>
      <c r="D329" s="113">
        <f>'Cash Flow Model'!Y339</f>
        <v>27076.611223152267</v>
      </c>
      <c r="E329" s="113">
        <f>'Cash Flow Model'!A339</f>
        <v>325</v>
      </c>
      <c r="F329" s="113">
        <f>'Cash Flow Model'!Q339</f>
        <v>0</v>
      </c>
      <c r="G329" s="113">
        <f>'Cash Flow Model'!V339</f>
        <v>0</v>
      </c>
      <c r="H329" s="113">
        <f>'Cash Flow Model'!Z339</f>
        <v>2013.9243192131046</v>
      </c>
      <c r="I329" s="113">
        <f>'Cash Flow Model'!A339</f>
        <v>325</v>
      </c>
      <c r="J329" s="113">
        <f t="shared" si="15"/>
        <v>0</v>
      </c>
      <c r="K329" s="113">
        <f t="shared" si="16"/>
        <v>0</v>
      </c>
      <c r="L329" s="113">
        <f t="shared" si="17"/>
        <v>29090.535542365371</v>
      </c>
      <c r="M329" s="113">
        <f>'Cash Flow Model'!K339</f>
        <v>402.78486384259401</v>
      </c>
    </row>
    <row r="330" spans="1:13" x14ac:dyDescent="0.3">
      <c r="A330" s="113">
        <f>'Cash Flow Model'!A340</f>
        <v>326</v>
      </c>
      <c r="B330" s="113">
        <f>SUM('Cash Flow Model'!O340:P340)</f>
        <v>0</v>
      </c>
      <c r="C330" s="113">
        <f>SUM('Cash Flow Model'!T340:U340)</f>
        <v>0</v>
      </c>
      <c r="D330" s="113">
        <f>'Cash Flow Model'!Y340</f>
        <v>26534.513372267727</v>
      </c>
      <c r="E330" s="113">
        <f>'Cash Flow Model'!A340</f>
        <v>326</v>
      </c>
      <c r="F330" s="113">
        <f>'Cash Flow Model'!Q340</f>
        <v>0</v>
      </c>
      <c r="G330" s="113">
        <f>'Cash Flow Model'!V340</f>
        <v>0</v>
      </c>
      <c r="H330" s="113">
        <f>'Cash Flow Model'!Z340</f>
        <v>1934.9508698122438</v>
      </c>
      <c r="I330" s="113">
        <f>'Cash Flow Model'!A340</f>
        <v>326</v>
      </c>
      <c r="J330" s="113">
        <f t="shared" si="15"/>
        <v>0</v>
      </c>
      <c r="K330" s="113">
        <f t="shared" si="16"/>
        <v>0</v>
      </c>
      <c r="L330" s="113">
        <f t="shared" si="17"/>
        <v>28469.464242079972</v>
      </c>
      <c r="M330" s="113">
        <f>'Cash Flow Model'!K340</f>
        <v>386.99017396242181</v>
      </c>
    </row>
    <row r="331" spans="1:13" x14ac:dyDescent="0.3">
      <c r="A331" s="113">
        <f>'Cash Flow Model'!A341</f>
        <v>327</v>
      </c>
      <c r="B331" s="113">
        <f>SUM('Cash Flow Model'!O341:P341)</f>
        <v>0</v>
      </c>
      <c r="C331" s="113">
        <f>SUM('Cash Flow Model'!T341:U341)</f>
        <v>0</v>
      </c>
      <c r="D331" s="113">
        <f>'Cash Flow Model'!Y341</f>
        <v>26001.486267325523</v>
      </c>
      <c r="E331" s="113">
        <f>'Cash Flow Model'!A341</f>
        <v>327</v>
      </c>
      <c r="F331" s="113">
        <f>'Cash Flow Model'!Q341</f>
        <v>0</v>
      </c>
      <c r="G331" s="113">
        <f>'Cash Flow Model'!V341</f>
        <v>0</v>
      </c>
      <c r="H331" s="113">
        <f>'Cash Flow Model'!Z341</f>
        <v>1857.5585391431298</v>
      </c>
      <c r="I331" s="113">
        <f>'Cash Flow Model'!A341</f>
        <v>327</v>
      </c>
      <c r="J331" s="113">
        <f t="shared" si="15"/>
        <v>0</v>
      </c>
      <c r="K331" s="113">
        <f t="shared" si="16"/>
        <v>0</v>
      </c>
      <c r="L331" s="113">
        <f t="shared" si="17"/>
        <v>27859.044806468653</v>
      </c>
      <c r="M331" s="113">
        <f>'Cash Flow Model'!K341</f>
        <v>371.51170782859907</v>
      </c>
    </row>
    <row r="332" spans="1:13" x14ac:dyDescent="0.3">
      <c r="A332" s="113">
        <f>'Cash Flow Model'!A342</f>
        <v>328</v>
      </c>
      <c r="B332" s="113">
        <f>SUM('Cash Flow Model'!O342:P342)</f>
        <v>0</v>
      </c>
      <c r="C332" s="113">
        <f>SUM('Cash Flow Model'!T342:U342)</f>
        <v>0</v>
      </c>
      <c r="D332" s="113">
        <f>'Cash Flow Model'!Y342</f>
        <v>25477.390106115319</v>
      </c>
      <c r="E332" s="113">
        <f>'Cash Flow Model'!A342</f>
        <v>328</v>
      </c>
      <c r="F332" s="113">
        <f>'Cash Flow Model'!Q342</f>
        <v>0</v>
      </c>
      <c r="G332" s="113">
        <f>'Cash Flow Model'!V342</f>
        <v>0</v>
      </c>
      <c r="H332" s="113">
        <f>'Cash Flow Model'!Z342</f>
        <v>1781.7208708634305</v>
      </c>
      <c r="I332" s="113">
        <f>'Cash Flow Model'!A342</f>
        <v>328</v>
      </c>
      <c r="J332" s="113">
        <f t="shared" si="15"/>
        <v>0</v>
      </c>
      <c r="K332" s="113">
        <f t="shared" si="16"/>
        <v>0</v>
      </c>
      <c r="L332" s="113">
        <f t="shared" si="17"/>
        <v>27259.110976978751</v>
      </c>
      <c r="M332" s="113">
        <f>'Cash Flow Model'!K342</f>
        <v>356.34417417265917</v>
      </c>
    </row>
    <row r="333" spans="1:13" x14ac:dyDescent="0.3">
      <c r="A333" s="113">
        <f>'Cash Flow Model'!A343</f>
        <v>329</v>
      </c>
      <c r="B333" s="113">
        <f>SUM('Cash Flow Model'!O343:P343)</f>
        <v>0</v>
      </c>
      <c r="C333" s="113">
        <f>SUM('Cash Flow Model'!T343:U343)</f>
        <v>0</v>
      </c>
      <c r="D333" s="113">
        <f>'Cash Flow Model'!Y343</f>
        <v>24962.087144851586</v>
      </c>
      <c r="E333" s="113">
        <f>'Cash Flow Model'!A343</f>
        <v>329</v>
      </c>
      <c r="F333" s="113">
        <f>'Cash Flow Model'!Q343</f>
        <v>0</v>
      </c>
      <c r="G333" s="113">
        <f>'Cash Flow Model'!V343</f>
        <v>0</v>
      </c>
      <c r="H333" s="113">
        <f>'Cash Flow Model'!Z343</f>
        <v>1707.4118163872606</v>
      </c>
      <c r="I333" s="113">
        <f>'Cash Flow Model'!A343</f>
        <v>329</v>
      </c>
      <c r="J333" s="113">
        <f t="shared" si="15"/>
        <v>0</v>
      </c>
      <c r="K333" s="113">
        <f t="shared" si="16"/>
        <v>0</v>
      </c>
      <c r="L333" s="113">
        <f t="shared" si="17"/>
        <v>26669.498961238845</v>
      </c>
      <c r="M333" s="113">
        <f>'Cash Flow Model'!K343</f>
        <v>341.48236327742524</v>
      </c>
    </row>
    <row r="334" spans="1:13" x14ac:dyDescent="0.3">
      <c r="A334" s="113">
        <f>'Cash Flow Model'!A344</f>
        <v>330</v>
      </c>
      <c r="B334" s="113">
        <f>SUM('Cash Flow Model'!O344:P344)</f>
        <v>0</v>
      </c>
      <c r="C334" s="113">
        <f>SUM('Cash Flow Model'!T344:U344)</f>
        <v>0</v>
      </c>
      <c r="D334" s="113">
        <f>'Cash Flow Model'!Y344</f>
        <v>24455.441668705862</v>
      </c>
      <c r="E334" s="113">
        <f>'Cash Flow Model'!A344</f>
        <v>330</v>
      </c>
      <c r="F334" s="113">
        <f>'Cash Flow Model'!Q344</f>
        <v>0</v>
      </c>
      <c r="G334" s="113">
        <f>'Cash Flow Model'!V344</f>
        <v>0</v>
      </c>
      <c r="H334" s="113">
        <f>'Cash Flow Model'!Z344</f>
        <v>1634.6057288814436</v>
      </c>
      <c r="I334" s="113">
        <f>'Cash Flow Model'!A344</f>
        <v>330</v>
      </c>
      <c r="J334" s="113">
        <f t="shared" si="15"/>
        <v>0</v>
      </c>
      <c r="K334" s="113">
        <f t="shared" si="16"/>
        <v>0</v>
      </c>
      <c r="L334" s="113">
        <f t="shared" si="17"/>
        <v>26090.047397587306</v>
      </c>
      <c r="M334" s="113">
        <f>'Cash Flow Model'!K344</f>
        <v>326.92114577626177</v>
      </c>
    </row>
    <row r="335" spans="1:13" x14ac:dyDescent="0.3">
      <c r="A335" s="113">
        <f>'Cash Flow Model'!A345</f>
        <v>331</v>
      </c>
      <c r="B335" s="113">
        <f>SUM('Cash Flow Model'!O345:P345)</f>
        <v>0</v>
      </c>
      <c r="C335" s="113">
        <f>SUM('Cash Flow Model'!T345:U345)</f>
        <v>0</v>
      </c>
      <c r="D335" s="113">
        <f>'Cash Flow Model'!Y345</f>
        <v>23957.319962753114</v>
      </c>
      <c r="E335" s="113">
        <f>'Cash Flow Model'!A345</f>
        <v>331</v>
      </c>
      <c r="F335" s="113">
        <f>'Cash Flow Model'!Q345</f>
        <v>0</v>
      </c>
      <c r="G335" s="113">
        <f>'Cash Flow Model'!V345</f>
        <v>0</v>
      </c>
      <c r="H335" s="113">
        <f>'Cash Flow Model'!Z345</f>
        <v>1563.277357347718</v>
      </c>
      <c r="I335" s="113">
        <f>'Cash Flow Model'!A345</f>
        <v>331</v>
      </c>
      <c r="J335" s="113">
        <f t="shared" si="15"/>
        <v>0</v>
      </c>
      <c r="K335" s="113">
        <f t="shared" si="16"/>
        <v>0</v>
      </c>
      <c r="L335" s="113">
        <f t="shared" si="17"/>
        <v>25520.597320100831</v>
      </c>
      <c r="M335" s="113">
        <f>'Cash Flow Model'!K345</f>
        <v>312.65547146951667</v>
      </c>
    </row>
    <row r="336" spans="1:13" x14ac:dyDescent="0.3">
      <c r="A336" s="113">
        <f>'Cash Flow Model'!A346</f>
        <v>332</v>
      </c>
      <c r="B336" s="113">
        <f>SUM('Cash Flow Model'!O346:P346)</f>
        <v>0</v>
      </c>
      <c r="C336" s="113">
        <f>SUM('Cash Flow Model'!T346:U346)</f>
        <v>0</v>
      </c>
      <c r="D336" s="113">
        <f>'Cash Flow Model'!Y346</f>
        <v>23467.590283326583</v>
      </c>
      <c r="E336" s="113">
        <f>'Cash Flow Model'!A346</f>
        <v>332</v>
      </c>
      <c r="F336" s="113">
        <f>'Cash Flow Model'!Q346</f>
        <v>0</v>
      </c>
      <c r="G336" s="113">
        <f>'Cash Flow Model'!V346</f>
        <v>0</v>
      </c>
      <c r="H336" s="113">
        <f>'Cash Flow Model'!Z346</f>
        <v>1493.4018407896881</v>
      </c>
      <c r="I336" s="113">
        <f>'Cash Flow Model'!A346</f>
        <v>332</v>
      </c>
      <c r="J336" s="113">
        <f t="shared" si="15"/>
        <v>0</v>
      </c>
      <c r="K336" s="113">
        <f t="shared" si="16"/>
        <v>0</v>
      </c>
      <c r="L336" s="113">
        <f t="shared" si="17"/>
        <v>24960.99212411627</v>
      </c>
      <c r="M336" s="113">
        <f>'Cash Flow Model'!K346</f>
        <v>298.68036815791072</v>
      </c>
    </row>
    <row r="337" spans="1:13" x14ac:dyDescent="0.3">
      <c r="A337" s="113">
        <f>'Cash Flow Model'!A347</f>
        <v>333</v>
      </c>
      <c r="B337" s="113">
        <f>SUM('Cash Flow Model'!O347:P347)</f>
        <v>0</v>
      </c>
      <c r="C337" s="113">
        <f>SUM('Cash Flow Model'!T347:U347)</f>
        <v>0</v>
      </c>
      <c r="D337" s="113">
        <f>'Cash Flow Model'!Y347</f>
        <v>22986.122829775355</v>
      </c>
      <c r="E337" s="113">
        <f>'Cash Flow Model'!A347</f>
        <v>333</v>
      </c>
      <c r="F337" s="113">
        <f>'Cash Flow Model'!Q347</f>
        <v>0</v>
      </c>
      <c r="G337" s="113">
        <f>'Cash Flow Model'!V347</f>
        <v>0</v>
      </c>
      <c r="H337" s="113">
        <f>'Cash Flow Model'!Z347</f>
        <v>1424.9547024633191</v>
      </c>
      <c r="I337" s="113">
        <f>'Cash Flow Model'!A347</f>
        <v>333</v>
      </c>
      <c r="J337" s="113">
        <f t="shared" si="15"/>
        <v>0</v>
      </c>
      <c r="K337" s="113">
        <f t="shared" si="16"/>
        <v>0</v>
      </c>
      <c r="L337" s="113">
        <f t="shared" si="17"/>
        <v>24411.077532238673</v>
      </c>
      <c r="M337" s="113">
        <f>'Cash Flow Model'!K347</f>
        <v>284.99094049263687</v>
      </c>
    </row>
    <row r="338" spans="1:13" x14ac:dyDescent="0.3">
      <c r="A338" s="113">
        <f>'Cash Flow Model'!A348</f>
        <v>334</v>
      </c>
      <c r="B338" s="113">
        <f>SUM('Cash Flow Model'!O348:P348)</f>
        <v>0</v>
      </c>
      <c r="C338" s="113">
        <f>SUM('Cash Flow Model'!T348:U348)</f>
        <v>0</v>
      </c>
      <c r="D338" s="113">
        <f>'Cash Flow Model'!Y348</f>
        <v>22512.789716619121</v>
      </c>
      <c r="E338" s="113">
        <f>'Cash Flow Model'!A348</f>
        <v>334</v>
      </c>
      <c r="F338" s="113">
        <f>'Cash Flow Model'!Q348</f>
        <v>0</v>
      </c>
      <c r="G338" s="113">
        <f>'Cash Flow Model'!V348</f>
        <v>0</v>
      </c>
      <c r="H338" s="113">
        <f>'Cash Flow Model'!Z348</f>
        <v>1357.9118442098077</v>
      </c>
      <c r="I338" s="113">
        <f>'Cash Flow Model'!A348</f>
        <v>334</v>
      </c>
      <c r="J338" s="113">
        <f t="shared" si="15"/>
        <v>0</v>
      </c>
      <c r="K338" s="113">
        <f t="shared" si="16"/>
        <v>0</v>
      </c>
      <c r="L338" s="113">
        <f t="shared" si="17"/>
        <v>23870.701560828929</v>
      </c>
      <c r="M338" s="113">
        <f>'Cash Flow Model'!K348</f>
        <v>271.58236884193457</v>
      </c>
    </row>
    <row r="339" spans="1:13" x14ac:dyDescent="0.3">
      <c r="A339" s="113">
        <f>'Cash Flow Model'!A349</f>
        <v>335</v>
      </c>
      <c r="B339" s="113">
        <f>SUM('Cash Flow Model'!O349:P349)</f>
        <v>0</v>
      </c>
      <c r="C339" s="113">
        <f>SUM('Cash Flow Model'!T349:U349)</f>
        <v>0</v>
      </c>
      <c r="D339" s="113">
        <f>'Cash Flow Model'!Y349</f>
        <v>22047.464946094573</v>
      </c>
      <c r="E339" s="113">
        <f>'Cash Flow Model'!A349</f>
        <v>335</v>
      </c>
      <c r="F339" s="113">
        <f>'Cash Flow Model'!Q349</f>
        <v>0</v>
      </c>
      <c r="G339" s="113">
        <f>'Cash Flow Model'!V349</f>
        <v>0</v>
      </c>
      <c r="H339" s="113">
        <f>'Cash Flow Model'!Z349</f>
        <v>1292.2495408696684</v>
      </c>
      <c r="I339" s="113">
        <f>'Cash Flow Model'!A349</f>
        <v>335</v>
      </c>
      <c r="J339" s="113">
        <f t="shared" si="15"/>
        <v>0</v>
      </c>
      <c r="K339" s="113">
        <f t="shared" si="16"/>
        <v>0</v>
      </c>
      <c r="L339" s="113">
        <f t="shared" si="17"/>
        <v>23339.71448696424</v>
      </c>
      <c r="M339" s="113">
        <f>'Cash Flow Model'!K349</f>
        <v>258.44990817390675</v>
      </c>
    </row>
    <row r="340" spans="1:13" x14ac:dyDescent="0.3">
      <c r="A340" s="113">
        <f>'Cash Flow Model'!A350</f>
        <v>336</v>
      </c>
      <c r="B340" s="113">
        <f>SUM('Cash Flow Model'!O350:P350)</f>
        <v>0</v>
      </c>
      <c r="C340" s="113">
        <f>SUM('Cash Flow Model'!T350:U350)</f>
        <v>0</v>
      </c>
      <c r="D340" s="113">
        <f>'Cash Flow Model'!Y350</f>
        <v>21590.024381088017</v>
      </c>
      <c r="E340" s="113">
        <f>'Cash Flow Model'!A350</f>
        <v>336</v>
      </c>
      <c r="F340" s="113">
        <f>'Cash Flow Model'!Q350</f>
        <v>0</v>
      </c>
      <c r="G340" s="113">
        <f>'Cash Flow Model'!V350</f>
        <v>0</v>
      </c>
      <c r="H340" s="113">
        <f>'Cash Flow Model'!Z350</f>
        <v>1227.9444347768926</v>
      </c>
      <c r="I340" s="113">
        <f>'Cash Flow Model'!A350</f>
        <v>336</v>
      </c>
      <c r="J340" s="113">
        <f t="shared" si="15"/>
        <v>0</v>
      </c>
      <c r="K340" s="113">
        <f t="shared" si="16"/>
        <v>0</v>
      </c>
      <c r="L340" s="113">
        <f t="shared" si="17"/>
        <v>22817.968815864908</v>
      </c>
      <c r="M340" s="113">
        <f>'Cash Flow Model'!K350</f>
        <v>245.58888695535157</v>
      </c>
    </row>
    <row r="341" spans="1:13" x14ac:dyDescent="0.3">
      <c r="A341" s="113">
        <f>'Cash Flow Model'!A351</f>
        <v>337</v>
      </c>
      <c r="B341" s="113">
        <f>SUM('Cash Flow Model'!O351:P351)</f>
        <v>0</v>
      </c>
      <c r="C341" s="113">
        <f>SUM('Cash Flow Model'!T351:U351)</f>
        <v>0</v>
      </c>
      <c r="D341" s="113">
        <f>'Cash Flow Model'!Y351</f>
        <v>21140.345718448822</v>
      </c>
      <c r="E341" s="113">
        <f>'Cash Flow Model'!A351</f>
        <v>337</v>
      </c>
      <c r="F341" s="113">
        <f>'Cash Flow Model'!Q351</f>
        <v>0</v>
      </c>
      <c r="G341" s="113">
        <f>'Cash Flow Model'!V351</f>
        <v>0</v>
      </c>
      <c r="H341" s="113">
        <f>'Cash Flow Model'!Z351</f>
        <v>1164.9735303320524</v>
      </c>
      <c r="I341" s="113">
        <f>'Cash Flow Model'!A351</f>
        <v>337</v>
      </c>
      <c r="J341" s="113">
        <f t="shared" si="15"/>
        <v>0</v>
      </c>
      <c r="K341" s="113">
        <f t="shared" si="16"/>
        <v>0</v>
      </c>
      <c r="L341" s="113">
        <f t="shared" si="17"/>
        <v>22305.319248780874</v>
      </c>
      <c r="M341" s="113">
        <f>'Cash Flow Model'!K351</f>
        <v>232.9947060663836</v>
      </c>
    </row>
    <row r="342" spans="1:13" x14ac:dyDescent="0.3">
      <c r="A342" s="113">
        <f>'Cash Flow Model'!A352</f>
        <v>338</v>
      </c>
      <c r="B342" s="113">
        <f>SUM('Cash Flow Model'!O352:P352)</f>
        <v>0</v>
      </c>
      <c r="C342" s="113">
        <f>SUM('Cash Flow Model'!T352:U352)</f>
        <v>0</v>
      </c>
      <c r="D342" s="113">
        <f>'Cash Flow Model'!Y352</f>
        <v>20698.308462678448</v>
      </c>
      <c r="E342" s="113">
        <f>'Cash Flow Model'!A352</f>
        <v>338</v>
      </c>
      <c r="F342" s="113">
        <f>'Cash Flow Model'!Q352</f>
        <v>0</v>
      </c>
      <c r="G342" s="113">
        <f>'Cash Flow Model'!V352</f>
        <v>0</v>
      </c>
      <c r="H342" s="113">
        <f>'Cash Flow Model'!Z352</f>
        <v>1103.3141886532435</v>
      </c>
      <c r="I342" s="113">
        <f>'Cash Flow Model'!A352</f>
        <v>338</v>
      </c>
      <c r="J342" s="113">
        <f t="shared" si="15"/>
        <v>0</v>
      </c>
      <c r="K342" s="113">
        <f t="shared" si="16"/>
        <v>0</v>
      </c>
      <c r="L342" s="113">
        <f t="shared" si="17"/>
        <v>21801.622651331691</v>
      </c>
      <c r="M342" s="113">
        <f>'Cash Flow Model'!K352</f>
        <v>220.66283773062182</v>
      </c>
    </row>
    <row r="343" spans="1:13" x14ac:dyDescent="0.3">
      <c r="A343" s="113">
        <f>'Cash Flow Model'!A353</f>
        <v>339</v>
      </c>
      <c r="B343" s="113">
        <f>SUM('Cash Flow Model'!O353:P353)</f>
        <v>0</v>
      </c>
      <c r="C343" s="113">
        <f>SUM('Cash Flow Model'!T353:U353)</f>
        <v>0</v>
      </c>
      <c r="D343" s="113">
        <f>'Cash Flow Model'!Y353</f>
        <v>20263.793899989781</v>
      </c>
      <c r="E343" s="113">
        <f>'Cash Flow Model'!A353</f>
        <v>339</v>
      </c>
      <c r="F343" s="113">
        <f>'Cash Flow Model'!Q353</f>
        <v>0</v>
      </c>
      <c r="G343" s="113">
        <f>'Cash Flow Model'!V353</f>
        <v>0</v>
      </c>
      <c r="H343" s="113">
        <f>'Cash Flow Model'!Z353</f>
        <v>1042.9441223037647</v>
      </c>
      <c r="I343" s="113">
        <f>'Cash Flow Model'!A353</f>
        <v>339</v>
      </c>
      <c r="J343" s="113">
        <f t="shared" si="15"/>
        <v>0</v>
      </c>
      <c r="K343" s="113">
        <f t="shared" si="16"/>
        <v>0</v>
      </c>
      <c r="L343" s="113">
        <f t="shared" si="17"/>
        <v>21306.738022293546</v>
      </c>
      <c r="M343" s="113">
        <f>'Cash Flow Model'!K353</f>
        <v>208.58882446072604</v>
      </c>
    </row>
    <row r="344" spans="1:13" x14ac:dyDescent="0.3">
      <c r="A344" s="113">
        <f>'Cash Flow Model'!A354</f>
        <v>340</v>
      </c>
      <c r="B344" s="113">
        <f>SUM('Cash Flow Model'!O354:P354)</f>
        <v>0</v>
      </c>
      <c r="C344" s="113">
        <f>SUM('Cash Flow Model'!T354:U354)</f>
        <v>0</v>
      </c>
      <c r="D344" s="113">
        <f>'Cash Flow Model'!Y354</f>
        <v>19836.685072731689</v>
      </c>
      <c r="E344" s="113">
        <f>'Cash Flow Model'!A354</f>
        <v>340</v>
      </c>
      <c r="F344" s="113">
        <f>'Cash Flow Model'!Q354</f>
        <v>0</v>
      </c>
      <c r="G344" s="113">
        <f>'Cash Flow Model'!V354</f>
        <v>0</v>
      </c>
      <c r="H344" s="113">
        <f>'Cash Flow Model'!Z354</f>
        <v>983.84139009546107</v>
      </c>
      <c r="I344" s="113">
        <f>'Cash Flow Model'!A354</f>
        <v>340</v>
      </c>
      <c r="J344" s="113">
        <f t="shared" si="15"/>
        <v>0</v>
      </c>
      <c r="K344" s="113">
        <f t="shared" si="16"/>
        <v>0</v>
      </c>
      <c r="L344" s="113">
        <f t="shared" si="17"/>
        <v>20820.526462827151</v>
      </c>
      <c r="M344" s="113">
        <f>'Cash Flow Model'!K354</f>
        <v>196.76827801906529</v>
      </c>
    </row>
    <row r="345" spans="1:13" x14ac:dyDescent="0.3">
      <c r="A345" s="113">
        <f>'Cash Flow Model'!A355</f>
        <v>341</v>
      </c>
      <c r="B345" s="113">
        <f>SUM('Cash Flow Model'!O355:P355)</f>
        <v>0</v>
      </c>
      <c r="C345" s="113">
        <f>SUM('Cash Flow Model'!T355:U355)</f>
        <v>0</v>
      </c>
      <c r="D345" s="113">
        <f>'Cash Flow Model'!Y355</f>
        <v>19416.866754173687</v>
      </c>
      <c r="E345" s="113">
        <f>'Cash Flow Model'!A355</f>
        <v>341</v>
      </c>
      <c r="F345" s="113">
        <f>'Cash Flow Model'!Q355</f>
        <v>0</v>
      </c>
      <c r="G345" s="113">
        <f>'Cash Flow Model'!V355</f>
        <v>0</v>
      </c>
      <c r="H345" s="113">
        <f>'Cash Flow Model'!Z355</f>
        <v>925.98439196666038</v>
      </c>
      <c r="I345" s="113">
        <f>'Cash Flow Model'!A355</f>
        <v>341</v>
      </c>
      <c r="J345" s="113">
        <f t="shared" si="15"/>
        <v>0</v>
      </c>
      <c r="K345" s="113">
        <f t="shared" si="16"/>
        <v>0</v>
      </c>
      <c r="L345" s="113">
        <f t="shared" si="17"/>
        <v>20342.851146140347</v>
      </c>
      <c r="M345" s="113">
        <f>'Cash Flow Model'!K355</f>
        <v>185.19687839330516</v>
      </c>
    </row>
    <row r="346" spans="1:13" x14ac:dyDescent="0.3">
      <c r="A346" s="113">
        <f>'Cash Flow Model'!A356</f>
        <v>342</v>
      </c>
      <c r="B346" s="113">
        <f>SUM('Cash Flow Model'!O356:P356)</f>
        <v>0</v>
      </c>
      <c r="C346" s="113">
        <f>SUM('Cash Flow Model'!T356:U356)</f>
        <v>0</v>
      </c>
      <c r="D346" s="113">
        <f>'Cash Flow Model'!Y356</f>
        <v>19004.225423645697</v>
      </c>
      <c r="E346" s="113">
        <f>'Cash Flow Model'!A356</f>
        <v>342</v>
      </c>
      <c r="F346" s="113">
        <f>'Cash Flow Model'!Q356</f>
        <v>0</v>
      </c>
      <c r="G346" s="113">
        <f>'Cash Flow Model'!V356</f>
        <v>0</v>
      </c>
      <c r="H346" s="113">
        <f>'Cash Flow Model'!Z356</f>
        <v>869.35186393365359</v>
      </c>
      <c r="I346" s="113">
        <f>'Cash Flow Model'!A356</f>
        <v>342</v>
      </c>
      <c r="J346" s="113">
        <f t="shared" si="15"/>
        <v>0</v>
      </c>
      <c r="K346" s="113">
        <f t="shared" si="16"/>
        <v>0</v>
      </c>
      <c r="L346" s="113">
        <f t="shared" si="17"/>
        <v>19873.577287579352</v>
      </c>
      <c r="M346" s="113">
        <f>'Cash Flow Model'!K356</f>
        <v>173.87037278670383</v>
      </c>
    </row>
    <row r="347" spans="1:13" x14ac:dyDescent="0.3">
      <c r="A347" s="113">
        <f>'Cash Flow Model'!A357</f>
        <v>343</v>
      </c>
      <c r="B347" s="113">
        <f>SUM('Cash Flow Model'!O357:P357)</f>
        <v>0</v>
      </c>
      <c r="C347" s="113">
        <f>SUM('Cash Flow Model'!T357:U357)</f>
        <v>0</v>
      </c>
      <c r="D347" s="113">
        <f>'Cash Flow Model'!Y357</f>
        <v>18598.649242028019</v>
      </c>
      <c r="E347" s="113">
        <f>'Cash Flow Model'!A357</f>
        <v>343</v>
      </c>
      <c r="F347" s="113">
        <f>'Cash Flow Model'!Q357</f>
        <v>0</v>
      </c>
      <c r="G347" s="113">
        <f>'Cash Flow Model'!V357</f>
        <v>0</v>
      </c>
      <c r="H347" s="113">
        <f>'Cash Flow Model'!Z357</f>
        <v>813.92287311468692</v>
      </c>
      <c r="I347" s="113">
        <f>'Cash Flow Model'!A357</f>
        <v>343</v>
      </c>
      <c r="J347" s="113">
        <f t="shared" si="15"/>
        <v>0</v>
      </c>
      <c r="K347" s="113">
        <f t="shared" si="16"/>
        <v>0</v>
      </c>
      <c r="L347" s="113">
        <f t="shared" si="17"/>
        <v>19412.572115142706</v>
      </c>
      <c r="M347" s="113">
        <f>'Cash Flow Model'!K357</f>
        <v>162.7845746229105</v>
      </c>
    </row>
    <row r="348" spans="1:13" x14ac:dyDescent="0.3">
      <c r="A348" s="113">
        <f>'Cash Flow Model'!A358</f>
        <v>344</v>
      </c>
      <c r="B348" s="113">
        <f>SUM('Cash Flow Model'!O358:P358)</f>
        <v>0</v>
      </c>
      <c r="C348" s="113">
        <f>SUM('Cash Flow Model'!T358:U358)</f>
        <v>0</v>
      </c>
      <c r="D348" s="113">
        <f>'Cash Flow Model'!Y358</f>
        <v>18200.028027586577</v>
      </c>
      <c r="E348" s="113">
        <f>'Cash Flow Model'!A358</f>
        <v>344</v>
      </c>
      <c r="F348" s="113">
        <f>'Cash Flow Model'!Q358</f>
        <v>0</v>
      </c>
      <c r="G348" s="113">
        <f>'Cash Flow Model'!V358</f>
        <v>0</v>
      </c>
      <c r="H348" s="113">
        <f>'Cash Flow Model'!Z358</f>
        <v>759.67681282543856</v>
      </c>
      <c r="I348" s="113">
        <f>'Cash Flow Model'!A358</f>
        <v>344</v>
      </c>
      <c r="J348" s="113">
        <f t="shared" si="15"/>
        <v>0</v>
      </c>
      <c r="K348" s="113">
        <f t="shared" si="16"/>
        <v>0</v>
      </c>
      <c r="L348" s="113">
        <f t="shared" si="17"/>
        <v>18959.704840412014</v>
      </c>
      <c r="M348" s="113">
        <f>'Cash Flow Model'!K358</f>
        <v>151.93536256506084</v>
      </c>
    </row>
    <row r="349" spans="1:13" x14ac:dyDescent="0.3">
      <c r="A349" s="113">
        <f>'Cash Flow Model'!A359</f>
        <v>345</v>
      </c>
      <c r="B349" s="113">
        <f>SUM('Cash Flow Model'!O359:P359)</f>
        <v>0</v>
      </c>
      <c r="C349" s="113">
        <f>SUM('Cash Flow Model'!T359:U359)</f>
        <v>0</v>
      </c>
      <c r="D349" s="113">
        <f>'Cash Flow Model'!Y359</f>
        <v>17808.253232148683</v>
      </c>
      <c r="E349" s="113">
        <f>'Cash Flow Model'!A359</f>
        <v>345</v>
      </c>
      <c r="F349" s="113">
        <f>'Cash Flow Model'!Q359</f>
        <v>0</v>
      </c>
      <c r="G349" s="113">
        <f>'Cash Flow Model'!V359</f>
        <v>0</v>
      </c>
      <c r="H349" s="113">
        <f>'Cash Flow Model'!Z359</f>
        <v>706.59339774497778</v>
      </c>
      <c r="I349" s="113">
        <f>'Cash Flow Model'!A359</f>
        <v>345</v>
      </c>
      <c r="J349" s="113">
        <f t="shared" si="15"/>
        <v>0</v>
      </c>
      <c r="K349" s="113">
        <f t="shared" si="16"/>
        <v>0</v>
      </c>
      <c r="L349" s="113">
        <f t="shared" si="17"/>
        <v>18514.846629893662</v>
      </c>
      <c r="M349" s="113">
        <f>'Cash Flow Model'!K359</f>
        <v>141.31867954896867</v>
      </c>
    </row>
    <row r="350" spans="1:13" x14ac:dyDescent="0.3">
      <c r="A350" s="113">
        <f>'Cash Flow Model'!A360</f>
        <v>346</v>
      </c>
      <c r="B350" s="113">
        <f>SUM('Cash Flow Model'!O360:P360)</f>
        <v>0</v>
      </c>
      <c r="C350" s="113">
        <f>SUM('Cash Flow Model'!T360:U360)</f>
        <v>0</v>
      </c>
      <c r="D350" s="113">
        <f>'Cash Flow Model'!Y360</f>
        <v>17423.217917614595</v>
      </c>
      <c r="E350" s="113">
        <f>'Cash Flow Model'!A360</f>
        <v>346</v>
      </c>
      <c r="F350" s="113">
        <f>'Cash Flow Model'!Q360</f>
        <v>0</v>
      </c>
      <c r="G350" s="113">
        <f>'Cash Flow Model'!V360</f>
        <v>0</v>
      </c>
      <c r="H350" s="113">
        <f>'Cash Flow Model'!Z360</f>
        <v>654.65265915121074</v>
      </c>
      <c r="I350" s="113">
        <f>'Cash Flow Model'!A360</f>
        <v>346</v>
      </c>
      <c r="J350" s="113">
        <f t="shared" si="15"/>
        <v>0</v>
      </c>
      <c r="K350" s="113">
        <f t="shared" si="16"/>
        <v>0</v>
      </c>
      <c r="L350" s="113">
        <f t="shared" si="17"/>
        <v>18077.870576765807</v>
      </c>
      <c r="M350" s="113">
        <f>'Cash Flow Model'!K360</f>
        <v>130.93053183021524</v>
      </c>
    </row>
    <row r="351" spans="1:13" x14ac:dyDescent="0.3">
      <c r="A351" s="113">
        <f>'Cash Flow Model'!A361</f>
        <v>347</v>
      </c>
      <c r="B351" s="113">
        <f>SUM('Cash Flow Model'!O361:P361)</f>
        <v>0</v>
      </c>
      <c r="C351" s="113">
        <f>SUM('Cash Flow Model'!T361:U361)</f>
        <v>0</v>
      </c>
      <c r="D351" s="113">
        <f>'Cash Flow Model'!Y361</f>
        <v>17044.816732800151</v>
      </c>
      <c r="E351" s="113">
        <f>'Cash Flow Model'!A361</f>
        <v>347</v>
      </c>
      <c r="F351" s="113">
        <f>'Cash Flow Model'!Q361</f>
        <v>0</v>
      </c>
      <c r="G351" s="113">
        <f>'Cash Flow Model'!V361</f>
        <v>0</v>
      </c>
      <c r="H351" s="113">
        <f>'Cash Flow Model'!Z361</f>
        <v>603.8349402248349</v>
      </c>
      <c r="I351" s="113">
        <f>'Cash Flow Model'!A361</f>
        <v>347</v>
      </c>
      <c r="J351" s="113">
        <f t="shared" si="15"/>
        <v>0</v>
      </c>
      <c r="K351" s="113">
        <f t="shared" si="16"/>
        <v>0</v>
      </c>
      <c r="L351" s="113">
        <f t="shared" si="17"/>
        <v>17648.651673024986</v>
      </c>
      <c r="M351" s="113">
        <f>'Cash Flow Model'!K361</f>
        <v>120.76698804494005</v>
      </c>
    </row>
    <row r="352" spans="1:13" x14ac:dyDescent="0.3">
      <c r="A352" s="113">
        <f>'Cash Flow Model'!A362</f>
        <v>348</v>
      </c>
      <c r="B352" s="113">
        <f>SUM('Cash Flow Model'!O362:P362)</f>
        <v>0</v>
      </c>
      <c r="C352" s="113">
        <f>SUM('Cash Flow Model'!T362:U362)</f>
        <v>0</v>
      </c>
      <c r="D352" s="113">
        <f>'Cash Flow Model'!Y362</f>
        <v>16672.945890605904</v>
      </c>
      <c r="E352" s="113">
        <f>'Cash Flow Model'!A362</f>
        <v>348</v>
      </c>
      <c r="F352" s="113">
        <f>'Cash Flow Model'!Q362</f>
        <v>0</v>
      </c>
      <c r="G352" s="113">
        <f>'Cash Flow Model'!V362</f>
        <v>0</v>
      </c>
      <c r="H352" s="113">
        <f>'Cash Flow Model'!Z362</f>
        <v>554.12089142083448</v>
      </c>
      <c r="I352" s="113">
        <f>'Cash Flow Model'!A362</f>
        <v>348</v>
      </c>
      <c r="J352" s="113">
        <f t="shared" si="15"/>
        <v>0</v>
      </c>
      <c r="K352" s="113">
        <f t="shared" si="16"/>
        <v>0</v>
      </c>
      <c r="L352" s="113">
        <f t="shared" si="17"/>
        <v>17227.066782026737</v>
      </c>
      <c r="M352" s="113">
        <f>'Cash Flow Model'!K362</f>
        <v>110.82417828413998</v>
      </c>
    </row>
    <row r="353" spans="1:13" x14ac:dyDescent="0.3">
      <c r="A353" s="113">
        <f>'Cash Flow Model'!A363</f>
        <v>349</v>
      </c>
      <c r="B353" s="113">
        <f>SUM('Cash Flow Model'!O363:P363)</f>
        <v>0</v>
      </c>
      <c r="C353" s="113">
        <f>SUM('Cash Flow Model'!T363:U363)</f>
        <v>0</v>
      </c>
      <c r="D353" s="113">
        <f>'Cash Flow Model'!Y363</f>
        <v>16307.503145508232</v>
      </c>
      <c r="E353" s="113">
        <f>'Cash Flow Model'!A363</f>
        <v>349</v>
      </c>
      <c r="F353" s="113">
        <f>'Cash Flow Model'!Q363</f>
        <v>0</v>
      </c>
      <c r="G353" s="113">
        <f>'Cash Flow Model'!V363</f>
        <v>0</v>
      </c>
      <c r="H353" s="113">
        <f>'Cash Flow Model'!Z363</f>
        <v>505.49146590656716</v>
      </c>
      <c r="I353" s="113">
        <f>'Cash Flow Model'!A363</f>
        <v>349</v>
      </c>
      <c r="J353" s="113">
        <f t="shared" si="15"/>
        <v>0</v>
      </c>
      <c r="K353" s="113">
        <f t="shared" si="16"/>
        <v>0</v>
      </c>
      <c r="L353" s="113">
        <f t="shared" si="17"/>
        <v>16812.994611414801</v>
      </c>
      <c r="M353" s="113">
        <f>'Cash Flow Model'!K363</f>
        <v>101.09829318128654</v>
      </c>
    </row>
    <row r="354" spans="1:13" x14ac:dyDescent="0.3">
      <c r="A354" s="113">
        <f>'Cash Flow Model'!A364</f>
        <v>350</v>
      </c>
      <c r="B354" s="113">
        <f>SUM('Cash Flow Model'!O364:P364)</f>
        <v>0</v>
      </c>
      <c r="C354" s="113">
        <f>SUM('Cash Flow Model'!T364:U364)</f>
        <v>0</v>
      </c>
      <c r="D354" s="113">
        <f>'Cash Flow Model'!Y364</f>
        <v>15948.387771367896</v>
      </c>
      <c r="E354" s="113">
        <f>'Cash Flow Model'!A364</f>
        <v>350</v>
      </c>
      <c r="F354" s="113">
        <f>'Cash Flow Model'!Q364</f>
        <v>0</v>
      </c>
      <c r="G354" s="113">
        <f>'Cash Flow Model'!V364</f>
        <v>0</v>
      </c>
      <c r="H354" s="113">
        <f>'Cash Flow Model'!Z364</f>
        <v>457.92791506550151</v>
      </c>
      <c r="I354" s="113">
        <f>'Cash Flow Model'!A364</f>
        <v>350</v>
      </c>
      <c r="J354" s="113">
        <f t="shared" si="15"/>
        <v>0</v>
      </c>
      <c r="K354" s="113">
        <f t="shared" si="16"/>
        <v>0</v>
      </c>
      <c r="L354" s="113">
        <f t="shared" si="17"/>
        <v>16406.315686433398</v>
      </c>
      <c r="M354" s="113">
        <f>'Cash Flow Model'!K364</f>
        <v>91.585583013073403</v>
      </c>
    </row>
    <row r="355" spans="1:13" x14ac:dyDescent="0.3">
      <c r="A355" s="113">
        <f>'Cash Flow Model'!A365</f>
        <v>351</v>
      </c>
      <c r="B355" s="113">
        <f>SUM('Cash Flow Model'!O365:P365)</f>
        <v>0</v>
      </c>
      <c r="C355" s="113">
        <f>SUM('Cash Flow Model'!T365:U365)</f>
        <v>0</v>
      </c>
      <c r="D355" s="113">
        <f>'Cash Flow Model'!Y365</f>
        <v>15595.500539551667</v>
      </c>
      <c r="E355" s="113">
        <f>'Cash Flow Model'!A365</f>
        <v>351</v>
      </c>
      <c r="F355" s="113">
        <f>'Cash Flow Model'!Q365</f>
        <v>0</v>
      </c>
      <c r="G355" s="113">
        <f>'Cash Flow Model'!V365</f>
        <v>0</v>
      </c>
      <c r="H355" s="113">
        <f>'Cash Flow Model'!Z365</f>
        <v>411.41178406567843</v>
      </c>
      <c r="I355" s="113">
        <f>'Cash Flow Model'!A365</f>
        <v>351</v>
      </c>
      <c r="J355" s="113">
        <f t="shared" si="15"/>
        <v>0</v>
      </c>
      <c r="K355" s="113">
        <f t="shared" si="16"/>
        <v>0</v>
      </c>
      <c r="L355" s="113">
        <f t="shared" si="17"/>
        <v>16006.912323617345</v>
      </c>
      <c r="M355" s="113">
        <f>'Cash Flow Model'!K365</f>
        <v>82.282356813108791</v>
      </c>
    </row>
    <row r="356" spans="1:13" x14ac:dyDescent="0.3">
      <c r="A356" s="113">
        <f>'Cash Flow Model'!A366</f>
        <v>352</v>
      </c>
      <c r="B356" s="113">
        <f>SUM('Cash Flow Model'!O366:P366)</f>
        <v>0</v>
      </c>
      <c r="C356" s="113">
        <f>SUM('Cash Flow Model'!T366:U366)</f>
        <v>0</v>
      </c>
      <c r="D356" s="113">
        <f>'Cash Flow Model'!Y366</f>
        <v>15248.743697362683</v>
      </c>
      <c r="E356" s="113">
        <f>'Cash Flow Model'!A366</f>
        <v>352</v>
      </c>
      <c r="F356" s="113">
        <f>'Cash Flow Model'!Q366</f>
        <v>0</v>
      </c>
      <c r="G356" s="113">
        <f>'Cash Flow Model'!V366</f>
        <v>0</v>
      </c>
      <c r="H356" s="113">
        <f>'Cash Flow Model'!Z366</f>
        <v>365.92490749198606</v>
      </c>
      <c r="I356" s="113">
        <f>'Cash Flow Model'!A366</f>
        <v>352</v>
      </c>
      <c r="J356" s="113">
        <f t="shared" si="15"/>
        <v>0</v>
      </c>
      <c r="K356" s="113">
        <f t="shared" si="16"/>
        <v>0</v>
      </c>
      <c r="L356" s="113">
        <f t="shared" si="17"/>
        <v>15614.668604854669</v>
      </c>
      <c r="M356" s="113">
        <f>'Cash Flow Model'!K366</f>
        <v>73.18498149837032</v>
      </c>
    </row>
    <row r="357" spans="1:13" x14ac:dyDescent="0.3">
      <c r="A357" s="113">
        <f>'Cash Flow Model'!A367</f>
        <v>353</v>
      </c>
      <c r="B357" s="113">
        <f>SUM('Cash Flow Model'!O367:P367)</f>
        <v>0</v>
      </c>
      <c r="C357" s="113">
        <f>SUM('Cash Flow Model'!T367:U367)</f>
        <v>0</v>
      </c>
      <c r="D357" s="113">
        <f>'Cash Flow Model'!Y367</f>
        <v>14908.020946775179</v>
      </c>
      <c r="E357" s="113">
        <f>'Cash Flow Model'!A367</f>
        <v>353</v>
      </c>
      <c r="F357" s="113">
        <f>'Cash Flow Model'!Q367</f>
        <v>0</v>
      </c>
      <c r="G357" s="113">
        <f>'Cash Flow Model'!V367</f>
        <v>0</v>
      </c>
      <c r="H357" s="113">
        <f>'Cash Flow Model'!Z367</f>
        <v>321.4494050413449</v>
      </c>
      <c r="I357" s="113">
        <f>'Cash Flow Model'!A367</f>
        <v>353</v>
      </c>
      <c r="J357" s="113">
        <f t="shared" si="15"/>
        <v>0</v>
      </c>
      <c r="K357" s="113">
        <f t="shared" si="16"/>
        <v>0</v>
      </c>
      <c r="L357" s="113">
        <f t="shared" si="17"/>
        <v>15229.470351816524</v>
      </c>
      <c r="M357" s="113">
        <f>'Cash Flow Model'!K367</f>
        <v>64.289881008242077</v>
      </c>
    </row>
    <row r="358" spans="1:13" x14ac:dyDescent="0.3">
      <c r="A358" s="113">
        <f>'Cash Flow Model'!A368</f>
        <v>354</v>
      </c>
      <c r="B358" s="113">
        <f>SUM('Cash Flow Model'!O368:P368)</f>
        <v>0</v>
      </c>
      <c r="C358" s="113">
        <f>SUM('Cash Flow Model'!T368:U368)</f>
        <v>0</v>
      </c>
      <c r="D358" s="113">
        <f>'Cash Flow Model'!Y368</f>
        <v>14573.237423469378</v>
      </c>
      <c r="E358" s="113">
        <f>'Cash Flow Model'!A368</f>
        <v>354</v>
      </c>
      <c r="F358" s="113">
        <f>'Cash Flow Model'!Q368</f>
        <v>0</v>
      </c>
      <c r="G358" s="113">
        <f>'Cash Flow Model'!V368</f>
        <v>0</v>
      </c>
      <c r="H358" s="113">
        <f>'Cash Flow Model'!Z368</f>
        <v>277.96767727991727</v>
      </c>
      <c r="I358" s="113">
        <f>'Cash Flow Model'!A368</f>
        <v>354</v>
      </c>
      <c r="J358" s="113">
        <f t="shared" si="15"/>
        <v>0</v>
      </c>
      <c r="K358" s="113">
        <f t="shared" si="16"/>
        <v>0</v>
      </c>
      <c r="L358" s="113">
        <f t="shared" si="17"/>
        <v>14851.205100749296</v>
      </c>
      <c r="M358" s="113">
        <f>'Cash Flow Model'!K368</f>
        <v>55.593535455956562</v>
      </c>
    </row>
    <row r="359" spans="1:13" x14ac:dyDescent="0.3">
      <c r="A359" s="113">
        <f>'Cash Flow Model'!A369</f>
        <v>355</v>
      </c>
      <c r="B359" s="113">
        <f>SUM('Cash Flow Model'!O369:P369)</f>
        <v>0</v>
      </c>
      <c r="C359" s="113">
        <f>SUM('Cash Flow Model'!T369:U369)</f>
        <v>0</v>
      </c>
      <c r="D359" s="113">
        <f>'Cash Flow Model'!Y369</f>
        <v>14244.2996761624</v>
      </c>
      <c r="E359" s="113">
        <f>'Cash Flow Model'!A369</f>
        <v>355</v>
      </c>
      <c r="F359" s="113">
        <f>'Cash Flow Model'!Q369</f>
        <v>0</v>
      </c>
      <c r="G359" s="113">
        <f>'Cash Flow Model'!V369</f>
        <v>0</v>
      </c>
      <c r="H359" s="113">
        <f>'Cash Flow Model'!Z369</f>
        <v>235.46240146146491</v>
      </c>
      <c r="I359" s="113">
        <f>'Cash Flow Model'!A369</f>
        <v>355</v>
      </c>
      <c r="J359" s="113">
        <f t="shared" si="15"/>
        <v>0</v>
      </c>
      <c r="K359" s="113">
        <f t="shared" si="16"/>
        <v>0</v>
      </c>
      <c r="L359" s="113">
        <f t="shared" si="17"/>
        <v>14479.762077623865</v>
      </c>
      <c r="M359" s="113">
        <f>'Cash Flow Model'!K369</f>
        <v>47.092480292266096</v>
      </c>
    </row>
    <row r="360" spans="1:13" x14ac:dyDescent="0.3">
      <c r="A360" s="113">
        <f>'Cash Flow Model'!A370</f>
        <v>356</v>
      </c>
      <c r="B360" s="113">
        <f>SUM('Cash Flow Model'!O370:P370)</f>
        <v>0</v>
      </c>
      <c r="C360" s="113">
        <f>SUM('Cash Flow Model'!T370:U370)</f>
        <v>0</v>
      </c>
      <c r="D360" s="113">
        <f>'Cash Flow Model'!Y370</f>
        <v>13921.115646231025</v>
      </c>
      <c r="E360" s="113">
        <f>'Cash Flow Model'!A370</f>
        <v>356</v>
      </c>
      <c r="F360" s="113">
        <f>'Cash Flow Model'!Q370</f>
        <v>0</v>
      </c>
      <c r="G360" s="113">
        <f>'Cash Flow Model'!V370</f>
        <v>0</v>
      </c>
      <c r="H360" s="113">
        <f>'Cash Flow Model'!Z370</f>
        <v>193.91652740599127</v>
      </c>
      <c r="I360" s="113">
        <f>'Cash Flow Model'!A370</f>
        <v>356</v>
      </c>
      <c r="J360" s="113">
        <f t="shared" si="15"/>
        <v>0</v>
      </c>
      <c r="K360" s="113">
        <f t="shared" si="16"/>
        <v>0</v>
      </c>
      <c r="L360" s="113">
        <f t="shared" si="17"/>
        <v>14115.032173637015</v>
      </c>
      <c r="M360" s="113">
        <f>'Cash Flow Model'!K370</f>
        <v>38.783305481171361</v>
      </c>
    </row>
    <row r="361" spans="1:13" x14ac:dyDescent="0.3">
      <c r="A361" s="113">
        <f>'Cash Flow Model'!A371</f>
        <v>357</v>
      </c>
      <c r="B361" s="113">
        <f>SUM('Cash Flow Model'!O371:P371)</f>
        <v>0</v>
      </c>
      <c r="C361" s="113">
        <f>SUM('Cash Flow Model'!T371:U371)</f>
        <v>0</v>
      </c>
      <c r="D361" s="113">
        <f>'Cash Flow Model'!Y371</f>
        <v>13603.594647622278</v>
      </c>
      <c r="E361" s="113">
        <f>'Cash Flow Model'!A371</f>
        <v>357</v>
      </c>
      <c r="F361" s="113">
        <f>'Cash Flow Model'!Q371</f>
        <v>0</v>
      </c>
      <c r="G361" s="113">
        <f>'Cash Flow Model'!V371</f>
        <v>0</v>
      </c>
      <c r="H361" s="113">
        <f>'Cash Flow Model'!Z371</f>
        <v>153.31327343781746</v>
      </c>
      <c r="I361" s="113">
        <f>'Cash Flow Model'!A371</f>
        <v>357</v>
      </c>
      <c r="J361" s="113">
        <f t="shared" si="15"/>
        <v>0</v>
      </c>
      <c r="K361" s="113">
        <f t="shared" si="16"/>
        <v>0</v>
      </c>
      <c r="L361" s="113">
        <f t="shared" si="17"/>
        <v>13756.907921060096</v>
      </c>
      <c r="M361" s="113">
        <f>'Cash Flow Model'!K371</f>
        <v>30.662654687536598</v>
      </c>
    </row>
    <row r="362" spans="1:13" x14ac:dyDescent="0.3">
      <c r="A362" s="113">
        <f>'Cash Flow Model'!A372</f>
        <v>358</v>
      </c>
      <c r="B362" s="113">
        <f>SUM('Cash Flow Model'!O372:P372)</f>
        <v>0</v>
      </c>
      <c r="C362" s="113">
        <f>SUM('Cash Flow Model'!T372:U372)</f>
        <v>0</v>
      </c>
      <c r="D362" s="113">
        <f>'Cash Flow Model'!Y372</f>
        <v>13291.647347047756</v>
      </c>
      <c r="E362" s="113">
        <f>'Cash Flow Model'!A372</f>
        <v>358</v>
      </c>
      <c r="F362" s="113">
        <f>'Cash Flow Model'!Q372</f>
        <v>0</v>
      </c>
      <c r="G362" s="113">
        <f>'Cash Flow Model'!V372</f>
        <v>0</v>
      </c>
      <c r="H362" s="113">
        <f>'Cash Flow Model'!Z372</f>
        <v>113.63612238225245</v>
      </c>
      <c r="I362" s="113">
        <f>'Cash Flow Model'!A372</f>
        <v>358</v>
      </c>
      <c r="J362" s="113">
        <f t="shared" si="15"/>
        <v>0</v>
      </c>
      <c r="K362" s="113">
        <f t="shared" si="16"/>
        <v>0</v>
      </c>
      <c r="L362" s="113">
        <f t="shared" si="17"/>
        <v>13405.283469430009</v>
      </c>
      <c r="M362" s="113">
        <f>'Cash Flow Model'!K372</f>
        <v>22.727224476423597</v>
      </c>
    </row>
  </sheetData>
  <mergeCells count="2">
    <mergeCell ref="B1:C1"/>
    <mergeCell ref="J1:M1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362"/>
  <sheetViews>
    <sheetView workbookViewId="0">
      <selection activeCell="C5" sqref="C5"/>
    </sheetView>
  </sheetViews>
  <sheetFormatPr defaultColWidth="8.77734375" defaultRowHeight="14.4" x14ac:dyDescent="0.3"/>
  <sheetData>
    <row r="2" spans="1:4" x14ac:dyDescent="0.3">
      <c r="A2" t="s">
        <v>44</v>
      </c>
      <c r="B2" t="s">
        <v>3</v>
      </c>
      <c r="C2" t="s">
        <v>5</v>
      </c>
      <c r="D2" t="s">
        <v>34</v>
      </c>
    </row>
    <row r="3" spans="1:4" x14ac:dyDescent="0.3">
      <c r="A3" t="str">
        <f>'Cash Flow Model'!A13</f>
        <v>Collateral cashflows</v>
      </c>
      <c r="B3" t="str">
        <f>'Cash Flow Model'!N13</f>
        <v>Tranche A</v>
      </c>
      <c r="C3" t="str">
        <f>'Cash Flow Model'!S13</f>
        <v>Tranche B</v>
      </c>
      <c r="D3" t="str">
        <f>'Cash Flow Model'!X13</f>
        <v>Tranche Z</v>
      </c>
    </row>
    <row r="4" spans="1:4" x14ac:dyDescent="0.3">
      <c r="A4" t="str">
        <f>'Cash Flow Model'!A14</f>
        <v>Month</v>
      </c>
      <c r="B4" t="str">
        <f>'Cash Flow Model'!N14</f>
        <v>Balance</v>
      </c>
      <c r="C4" t="str">
        <f>'Cash Flow Model'!S14</f>
        <v>Balance</v>
      </c>
      <c r="D4" t="str">
        <f>'Cash Flow Model'!X14</f>
        <v>Balance</v>
      </c>
    </row>
    <row r="5" spans="1:4" x14ac:dyDescent="0.3">
      <c r="A5">
        <f>'Cash Flow Model'!A15</f>
        <v>1</v>
      </c>
      <c r="B5">
        <f>'Cash Flow Model'!N15</f>
        <v>100000000</v>
      </c>
      <c r="C5">
        <f>'Cash Flow Model'!S15</f>
        <v>125000000</v>
      </c>
      <c r="D5">
        <f>'Cash Flow Model'!X15</f>
        <v>50000000</v>
      </c>
    </row>
    <row r="6" spans="1:4" x14ac:dyDescent="0.3">
      <c r="A6">
        <f>'Cash Flow Model'!A16</f>
        <v>2</v>
      </c>
      <c r="B6">
        <f>'Cash Flow Model'!N16</f>
        <v>99357182.333649069</v>
      </c>
      <c r="C6">
        <f>'Cash Flow Model'!S16</f>
        <v>125000000</v>
      </c>
      <c r="D6">
        <f>'Cash Flow Model'!X16</f>
        <v>50145833.333333336</v>
      </c>
    </row>
    <row r="7" spans="1:4" x14ac:dyDescent="0.3">
      <c r="A7">
        <f>'Cash Flow Model'!A17</f>
        <v>3</v>
      </c>
      <c r="B7">
        <f>'Cash Flow Model'!N17</f>
        <v>98597961.927510545</v>
      </c>
      <c r="C7">
        <f>'Cash Flow Model'!S17</f>
        <v>125000000</v>
      </c>
      <c r="D7">
        <f>'Cash Flow Model'!X17</f>
        <v>50292092.013888888</v>
      </c>
    </row>
    <row r="8" spans="1:4" x14ac:dyDescent="0.3">
      <c r="A8">
        <f>'Cash Flow Model'!A18</f>
        <v>4</v>
      </c>
      <c r="B8">
        <f>'Cash Flow Model'!N18</f>
        <v>97722526.442887098</v>
      </c>
      <c r="C8">
        <f>'Cash Flow Model'!S18</f>
        <v>125000000</v>
      </c>
      <c r="D8">
        <f>'Cash Flow Model'!X18</f>
        <v>50438777.282262728</v>
      </c>
    </row>
    <row r="9" spans="1:4" x14ac:dyDescent="0.3">
      <c r="A9">
        <f>'Cash Flow Model'!A19</f>
        <v>5</v>
      </c>
      <c r="B9">
        <f>'Cash Flow Model'!N19</f>
        <v>96731210.173327401</v>
      </c>
      <c r="C9">
        <f>'Cash Flow Model'!S19</f>
        <v>125000000</v>
      </c>
      <c r="D9">
        <f>'Cash Flow Model'!X19</f>
        <v>50585890.38266933</v>
      </c>
    </row>
    <row r="10" spans="1:4" x14ac:dyDescent="0.3">
      <c r="A10">
        <f>'Cash Flow Model'!A20</f>
        <v>6</v>
      </c>
      <c r="B10">
        <f>'Cash Flow Model'!N20</f>
        <v>95624494.567903563</v>
      </c>
      <c r="C10">
        <f>'Cash Flow Model'!S20</f>
        <v>125000000</v>
      </c>
      <c r="D10">
        <f>'Cash Flow Model'!X20</f>
        <v>50733432.562952116</v>
      </c>
    </row>
    <row r="11" spans="1:4" x14ac:dyDescent="0.3">
      <c r="A11">
        <f>'Cash Flow Model'!A21</f>
        <v>7</v>
      </c>
      <c r="B11">
        <f>'Cash Flow Model'!N21</f>
        <v>94403008.452622771</v>
      </c>
      <c r="C11">
        <f>'Cash Flow Model'!S21</f>
        <v>125000000</v>
      </c>
      <c r="D11">
        <f>'Cash Flow Model'!X21</f>
        <v>50881405.074594058</v>
      </c>
    </row>
    <row r="12" spans="1:4" x14ac:dyDescent="0.3">
      <c r="A12">
        <f>'Cash Flow Model'!A22</f>
        <v>8</v>
      </c>
      <c r="B12">
        <f>'Cash Flow Model'!N22</f>
        <v>93067527.945817456</v>
      </c>
      <c r="C12">
        <f>'Cash Flow Model'!S22</f>
        <v>125000000</v>
      </c>
      <c r="D12">
        <f>'Cash Flow Model'!X22</f>
        <v>51029809.172728293</v>
      </c>
    </row>
    <row r="13" spans="1:4" x14ac:dyDescent="0.3">
      <c r="A13">
        <f>'Cash Flow Model'!A23</f>
        <v>9</v>
      </c>
      <c r="B13">
        <f>'Cash Flow Model'!N23</f>
        <v>91618976.064188436</v>
      </c>
      <c r="C13">
        <f>'Cash Flow Model'!S23</f>
        <v>125000000</v>
      </c>
      <c r="D13">
        <f>'Cash Flow Model'!X23</f>
        <v>51178646.116148748</v>
      </c>
    </row>
    <row r="14" spans="1:4" x14ac:dyDescent="0.3">
      <c r="A14">
        <f>'Cash Flow Model'!A24</f>
        <v>10</v>
      </c>
      <c r="B14">
        <f>'Cash Flow Model'!N24</f>
        <v>90058422.017029509</v>
      </c>
      <c r="C14">
        <f>'Cash Flow Model'!S24</f>
        <v>125000000</v>
      </c>
      <c r="D14">
        <f>'Cash Flow Model'!X24</f>
        <v>51327917.167320848</v>
      </c>
    </row>
    <row r="15" spans="1:4" x14ac:dyDescent="0.3">
      <c r="A15">
        <f>'Cash Flow Model'!A25</f>
        <v>11</v>
      </c>
      <c r="B15">
        <f>'Cash Flow Model'!N25</f>
        <v>88387080.187038779</v>
      </c>
      <c r="C15">
        <f>'Cash Flow Model'!S25</f>
        <v>125000000</v>
      </c>
      <c r="D15">
        <f>'Cash Flow Model'!X25</f>
        <v>51477623.592392199</v>
      </c>
    </row>
    <row r="16" spans="1:4" x14ac:dyDescent="0.3">
      <c r="A16">
        <f>'Cash Flow Model'!A26</f>
        <v>12</v>
      </c>
      <c r="B16">
        <f>'Cash Flow Model'!N26</f>
        <v>86606308.797017306</v>
      </c>
      <c r="C16">
        <f>'Cash Flow Model'!S26</f>
        <v>125000000</v>
      </c>
      <c r="D16">
        <f>'Cash Flow Model'!X26</f>
        <v>51627766.66120334</v>
      </c>
    </row>
    <row r="17" spans="1:4" x14ac:dyDescent="0.3">
      <c r="A17">
        <f>'Cash Flow Model'!A27</f>
        <v>13</v>
      </c>
      <c r="B17">
        <f>'Cash Flow Model'!N27</f>
        <v>84717608.262667239</v>
      </c>
      <c r="C17">
        <f>'Cash Flow Model'!S27</f>
        <v>125000000</v>
      </c>
      <c r="D17">
        <f>'Cash Flow Model'!X27</f>
        <v>51778347.647298515</v>
      </c>
    </row>
    <row r="18" spans="1:4" x14ac:dyDescent="0.3">
      <c r="A18">
        <f>'Cash Flow Model'!A28</f>
        <v>14</v>
      </c>
      <c r="B18">
        <f>'Cash Flow Model'!N28</f>
        <v>82722619.232626259</v>
      </c>
      <c r="C18">
        <f>'Cash Flow Model'!S28</f>
        <v>125000000</v>
      </c>
      <c r="D18">
        <f>'Cash Flow Model'!X28</f>
        <v>51929367.827936471</v>
      </c>
    </row>
    <row r="19" spans="1:4" x14ac:dyDescent="0.3">
      <c r="A19">
        <f>'Cash Flow Model'!A29</f>
        <v>15</v>
      </c>
      <c r="B19">
        <f>'Cash Flow Model'!N29</f>
        <v>80623120.317809105</v>
      </c>
      <c r="C19">
        <f>'Cash Flow Model'!S29</f>
        <v>125000000</v>
      </c>
      <c r="D19">
        <f>'Cash Flow Model'!X29</f>
        <v>52080828.484101288</v>
      </c>
    </row>
    <row r="20" spans="1:4" x14ac:dyDescent="0.3">
      <c r="A20">
        <f>'Cash Flow Model'!A30</f>
        <v>16</v>
      </c>
      <c r="B20">
        <f>'Cash Flow Model'!N30</f>
        <v>78421025.513067693</v>
      </c>
      <c r="C20">
        <f>'Cash Flow Model'!S30</f>
        <v>125000000</v>
      </c>
      <c r="D20">
        <f>'Cash Flow Model'!X30</f>
        <v>52232730.900513247</v>
      </c>
    </row>
    <row r="21" spans="1:4" x14ac:dyDescent="0.3">
      <c r="A21">
        <f>'Cash Flow Model'!A31</f>
        <v>17</v>
      </c>
      <c r="B21">
        <f>'Cash Flow Model'!N31</f>
        <v>76118381.315125093</v>
      </c>
      <c r="C21">
        <f>'Cash Flow Model'!S31</f>
        <v>125000000</v>
      </c>
      <c r="D21">
        <f>'Cash Flow Model'!X31</f>
        <v>52385076.365639746</v>
      </c>
    </row>
    <row r="22" spans="1:4" x14ac:dyDescent="0.3">
      <c r="A22">
        <f>'Cash Flow Model'!A32</f>
        <v>18</v>
      </c>
      <c r="B22">
        <f>'Cash Flow Model'!N32</f>
        <v>73717363.541680813</v>
      </c>
      <c r="C22">
        <f>'Cash Flow Model'!S32</f>
        <v>125000000</v>
      </c>
      <c r="D22">
        <f>'Cash Flow Model'!X32</f>
        <v>52537866.171706192</v>
      </c>
    </row>
    <row r="23" spans="1:4" x14ac:dyDescent="0.3">
      <c r="A23">
        <f>'Cash Flow Model'!A33</f>
        <v>19</v>
      </c>
      <c r="B23">
        <f>'Cash Flow Model'!N33</f>
        <v>71220273.857524589</v>
      </c>
      <c r="C23">
        <f>'Cash Flow Model'!S33</f>
        <v>125000000</v>
      </c>
      <c r="D23">
        <f>'Cash Flow Model'!X33</f>
        <v>52691101.614707001</v>
      </c>
    </row>
    <row r="24" spans="1:4" x14ac:dyDescent="0.3">
      <c r="A24">
        <f>'Cash Flow Model'!A34</f>
        <v>20</v>
      </c>
      <c r="B24">
        <f>'Cash Flow Model'!N34</f>
        <v>68629536.014426023</v>
      </c>
      <c r="C24">
        <f>'Cash Flow Model'!S34</f>
        <v>125000000</v>
      </c>
      <c r="D24">
        <f>'Cash Flow Model'!X34</f>
        <v>52844783.994416565</v>
      </c>
    </row>
    <row r="25" spans="1:4" x14ac:dyDescent="0.3">
      <c r="A25">
        <f>'Cash Flow Model'!A35</f>
        <v>21</v>
      </c>
      <c r="B25">
        <f>'Cash Flow Model'!N35</f>
        <v>65947691.812487297</v>
      </c>
      <c r="C25">
        <f>'Cash Flow Model'!S35</f>
        <v>125000000</v>
      </c>
      <c r="D25">
        <f>'Cash Flow Model'!X35</f>
        <v>52998914.614400283</v>
      </c>
    </row>
    <row r="26" spans="1:4" x14ac:dyDescent="0.3">
      <c r="A26">
        <f>'Cash Flow Model'!A36</f>
        <v>22</v>
      </c>
      <c r="B26">
        <f>'Cash Flow Model'!N36</f>
        <v>63177396.791550994</v>
      </c>
      <c r="C26">
        <f>'Cash Flow Model'!S36</f>
        <v>125000000</v>
      </c>
      <c r="D26">
        <f>'Cash Flow Model'!X36</f>
        <v>53153494.78202562</v>
      </c>
    </row>
    <row r="27" spans="1:4" x14ac:dyDescent="0.3">
      <c r="A27">
        <f>'Cash Flow Model'!A37</f>
        <v>23</v>
      </c>
      <c r="B27">
        <f>'Cash Flow Model'!N37</f>
        <v>60321415.66213987</v>
      </c>
      <c r="C27">
        <f>'Cash Flow Model'!S37</f>
        <v>125000000</v>
      </c>
      <c r="D27">
        <f>'Cash Flow Model'!X37</f>
        <v>53308525.808473192</v>
      </c>
    </row>
    <row r="28" spans="1:4" x14ac:dyDescent="0.3">
      <c r="A28">
        <f>'Cash Flow Model'!A38</f>
        <v>24</v>
      </c>
      <c r="B28">
        <f>'Cash Flow Model'!N38</f>
        <v>57382617.486269653</v>
      </c>
      <c r="C28">
        <f>'Cash Flow Model'!S38</f>
        <v>125000000</v>
      </c>
      <c r="D28">
        <f>'Cash Flow Model'!X38</f>
        <v>53464009.008747905</v>
      </c>
    </row>
    <row r="29" spans="1:4" x14ac:dyDescent="0.3">
      <c r="A29">
        <f>'Cash Flow Model'!A39</f>
        <v>25</v>
      </c>
      <c r="B29">
        <f>'Cash Flow Model'!N39</f>
        <v>54363970.619312458</v>
      </c>
      <c r="C29">
        <f>'Cash Flow Model'!S39</f>
        <v>125000000</v>
      </c>
      <c r="D29">
        <f>'Cash Flow Model'!X39</f>
        <v>53619945.701690085</v>
      </c>
    </row>
    <row r="30" spans="1:4" x14ac:dyDescent="0.3">
      <c r="A30">
        <f>'Cash Flow Model'!A40</f>
        <v>26</v>
      </c>
      <c r="B30">
        <f>'Cash Flow Model'!N40</f>
        <v>51268537.424896576</v>
      </c>
      <c r="C30">
        <f>'Cash Flow Model'!S40</f>
        <v>125000000</v>
      </c>
      <c r="D30">
        <f>'Cash Flow Model'!X40</f>
        <v>53776337.209986679</v>
      </c>
    </row>
    <row r="31" spans="1:4" x14ac:dyDescent="0.3">
      <c r="A31">
        <f>'Cash Flow Model'!A41</f>
        <v>27</v>
      </c>
      <c r="B31">
        <f>'Cash Flow Model'!N41</f>
        <v>48099468.775602594</v>
      </c>
      <c r="C31">
        <f>'Cash Flow Model'!S41</f>
        <v>125000000</v>
      </c>
      <c r="D31">
        <f>'Cash Flow Model'!X41</f>
        <v>53933184.860182472</v>
      </c>
    </row>
    <row r="32" spans="1:4" x14ac:dyDescent="0.3">
      <c r="A32">
        <f>'Cash Flow Model'!A42</f>
        <v>28</v>
      </c>
      <c r="B32">
        <f>'Cash Flow Model'!N42</f>
        <v>44859998.352954119</v>
      </c>
      <c r="C32">
        <f>'Cash Flow Model'!S42</f>
        <v>125000000</v>
      </c>
      <c r="D32">
        <f>'Cash Flow Model'!X42</f>
        <v>54090489.98269134</v>
      </c>
    </row>
    <row r="33" spans="1:4" x14ac:dyDescent="0.3">
      <c r="A33">
        <f>'Cash Flow Model'!A43</f>
        <v>29</v>
      </c>
      <c r="B33">
        <f>'Cash Flow Model'!N43</f>
        <v>41553436.7608997</v>
      </c>
      <c r="C33">
        <f>'Cash Flow Model'!S43</f>
        <v>125000000</v>
      </c>
      <c r="D33">
        <f>'Cash Flow Model'!X43</f>
        <v>54248253.911807522</v>
      </c>
    </row>
    <row r="34" spans="1:4" x14ac:dyDescent="0.3">
      <c r="A34">
        <f>'Cash Flow Model'!A44</f>
        <v>30</v>
      </c>
      <c r="B34">
        <f>'Cash Flow Model'!N44</f>
        <v>38183165.467637703</v>
      </c>
      <c r="C34">
        <f>'Cash Flow Model'!S44</f>
        <v>125000000</v>
      </c>
      <c r="D34">
        <f>'Cash Flow Model'!X44</f>
        <v>54406477.985716961</v>
      </c>
    </row>
    <row r="35" spans="1:4" x14ac:dyDescent="0.3">
      <c r="A35">
        <f>'Cash Flow Model'!A45</f>
        <v>31</v>
      </c>
      <c r="B35">
        <f>'Cash Flow Model'!N45</f>
        <v>34752630.591245718</v>
      </c>
      <c r="C35">
        <f>'Cash Flow Model'!S45</f>
        <v>125000000</v>
      </c>
      <c r="D35">
        <f>'Cash Flow Model'!X45</f>
        <v>54565163.546508633</v>
      </c>
    </row>
    <row r="36" spans="1:4" x14ac:dyDescent="0.3">
      <c r="A36">
        <f>'Cash Flow Model'!A46</f>
        <v>32</v>
      </c>
      <c r="B36">
        <f>'Cash Flow Model'!N46</f>
        <v>31369093.74030339</v>
      </c>
      <c r="C36">
        <f>'Cash Flow Model'!S46</f>
        <v>125000000</v>
      </c>
      <c r="D36">
        <f>'Cash Flow Model'!X46</f>
        <v>54724311.940185949</v>
      </c>
    </row>
    <row r="37" spans="1:4" x14ac:dyDescent="0.3">
      <c r="A37">
        <f>'Cash Flow Model'!A47</f>
        <v>33</v>
      </c>
      <c r="B37">
        <f>'Cash Flow Model'!N47</f>
        <v>28031880.646131609</v>
      </c>
      <c r="C37">
        <f>'Cash Flow Model'!S47</f>
        <v>125000000</v>
      </c>
      <c r="D37">
        <f>'Cash Flow Model'!X47</f>
        <v>54883924.516678162</v>
      </c>
    </row>
    <row r="38" spans="1:4" x14ac:dyDescent="0.3">
      <c r="A38">
        <f>'Cash Flow Model'!A48</f>
        <v>34</v>
      </c>
      <c r="B38">
        <f>'Cash Flow Model'!N48</f>
        <v>24740326.432925846</v>
      </c>
      <c r="C38">
        <f>'Cash Flow Model'!S48</f>
        <v>125000000</v>
      </c>
      <c r="D38">
        <f>'Cash Flow Model'!X48</f>
        <v>55044002.629851803</v>
      </c>
    </row>
    <row r="39" spans="1:4" x14ac:dyDescent="0.3">
      <c r="A39">
        <f>'Cash Flow Model'!A49</f>
        <v>35</v>
      </c>
      <c r="B39">
        <f>'Cash Flow Model'!N49</f>
        <v>21493775.487892129</v>
      </c>
      <c r="C39">
        <f>'Cash Flow Model'!S49</f>
        <v>125000000</v>
      </c>
      <c r="D39">
        <f>'Cash Flow Model'!X49</f>
        <v>55204547.637522206</v>
      </c>
    </row>
    <row r="40" spans="1:4" x14ac:dyDescent="0.3">
      <c r="A40">
        <f>'Cash Flow Model'!A50</f>
        <v>36</v>
      </c>
      <c r="B40">
        <f>'Cash Flow Model'!N50</f>
        <v>18291581.333164245</v>
      </c>
      <c r="C40">
        <f>'Cash Flow Model'!S50</f>
        <v>125000000</v>
      </c>
      <c r="D40">
        <f>'Cash Flow Model'!X50</f>
        <v>55365560.901464976</v>
      </c>
    </row>
    <row r="41" spans="1:4" x14ac:dyDescent="0.3">
      <c r="A41">
        <f>'Cash Flow Model'!A51</f>
        <v>37</v>
      </c>
      <c r="B41">
        <f>'Cash Flow Model'!N51</f>
        <v>15133106.499477834</v>
      </c>
      <c r="C41">
        <f>'Cash Flow Model'!S51</f>
        <v>125000000</v>
      </c>
      <c r="D41">
        <f>'Cash Flow Model'!X51</f>
        <v>55527043.787427582</v>
      </c>
    </row>
    <row r="42" spans="1:4" x14ac:dyDescent="0.3">
      <c r="A42">
        <f>'Cash Flow Model'!A52</f>
        <v>38</v>
      </c>
      <c r="B42">
        <f>'Cash Flow Model'!N52</f>
        <v>12017722.401577394</v>
      </c>
      <c r="C42">
        <f>'Cash Flow Model'!S52</f>
        <v>125000000</v>
      </c>
      <c r="D42">
        <f>'Cash Flow Model'!X52</f>
        <v>55688997.665140912</v>
      </c>
    </row>
    <row r="43" spans="1:4" x14ac:dyDescent="0.3">
      <c r="A43">
        <f>'Cash Flow Model'!A53</f>
        <v>39</v>
      </c>
      <c r="B43">
        <f>'Cash Flow Model'!N53</f>
        <v>8944809.2153325807</v>
      </c>
      <c r="C43">
        <f>'Cash Flow Model'!S53</f>
        <v>125000000</v>
      </c>
      <c r="D43">
        <f>'Cash Flow Model'!X53</f>
        <v>55851423.90833091</v>
      </c>
    </row>
    <row r="44" spans="1:4" x14ac:dyDescent="0.3">
      <c r="A44">
        <f>'Cash Flow Model'!A54</f>
        <v>40</v>
      </c>
      <c r="B44">
        <f>'Cash Flow Model'!N54</f>
        <v>5913755.7565404261</v>
      </c>
      <c r="C44">
        <f>'Cash Flow Model'!S54</f>
        <v>125000000</v>
      </c>
      <c r="D44">
        <f>'Cash Flow Model'!X54</f>
        <v>56014323.89473021</v>
      </c>
    </row>
    <row r="45" spans="1:4" x14ac:dyDescent="0.3">
      <c r="A45">
        <f>'Cash Flow Model'!A55</f>
        <v>41</v>
      </c>
      <c r="B45">
        <f>'Cash Flow Model'!N55</f>
        <v>2923959.3613905138</v>
      </c>
      <c r="C45">
        <f>'Cash Flow Model'!S55</f>
        <v>125000000</v>
      </c>
      <c r="D45">
        <f>'Cash Flow Model'!X55</f>
        <v>56177699.006089844</v>
      </c>
    </row>
    <row r="46" spans="1:4" x14ac:dyDescent="0.3">
      <c r="A46">
        <f>'Cash Flow Model'!A56</f>
        <v>42</v>
      </c>
      <c r="B46">
        <f>'Cash Flow Model'!N56</f>
        <v>0</v>
      </c>
      <c r="C46">
        <f>'Cash Flow Model'!S56</f>
        <v>124974825.76857038</v>
      </c>
      <c r="D46">
        <f>'Cash Flow Model'!X56</f>
        <v>56341550.628190942</v>
      </c>
    </row>
    <row r="47" spans="1:4" x14ac:dyDescent="0.3">
      <c r="A47">
        <f>'Cash Flow Model'!A57</f>
        <v>43</v>
      </c>
      <c r="B47">
        <f>'Cash Flow Model'!N57</f>
        <v>0</v>
      </c>
      <c r="C47">
        <f>'Cash Flow Model'!S57</f>
        <v>122065769.00298874</v>
      </c>
      <c r="D47">
        <f>'Cash Flow Model'!X57</f>
        <v>56505880.150856502</v>
      </c>
    </row>
    <row r="48" spans="1:4" x14ac:dyDescent="0.3">
      <c r="A48">
        <f>'Cash Flow Model'!A58</f>
        <v>44</v>
      </c>
      <c r="B48">
        <f>'Cash Flow Model'!N58</f>
        <v>0</v>
      </c>
      <c r="C48">
        <f>'Cash Flow Model'!S58</f>
        <v>119196211.26109456</v>
      </c>
      <c r="D48">
        <f>'Cash Flow Model'!X58</f>
        <v>56670688.967963167</v>
      </c>
    </row>
    <row r="49" spans="1:4" x14ac:dyDescent="0.3">
      <c r="A49">
        <f>'Cash Flow Model'!A59</f>
        <v>45</v>
      </c>
      <c r="B49">
        <f>'Cash Flow Model'!N59</f>
        <v>0</v>
      </c>
      <c r="C49">
        <f>'Cash Flow Model'!S59</f>
        <v>116365582.79776993</v>
      </c>
      <c r="D49">
        <f>'Cash Flow Model'!X59</f>
        <v>56835978.47745306</v>
      </c>
    </row>
    <row r="50" spans="1:4" x14ac:dyDescent="0.3">
      <c r="A50">
        <f>'Cash Flow Model'!A60</f>
        <v>46</v>
      </c>
      <c r="B50">
        <f>'Cash Flow Model'!N60</f>
        <v>0</v>
      </c>
      <c r="C50">
        <f>'Cash Flow Model'!S60</f>
        <v>113573321.81477571</v>
      </c>
      <c r="D50">
        <f>'Cash Flow Model'!X60</f>
        <v>57001750.081345633</v>
      </c>
    </row>
    <row r="51" spans="1:4" x14ac:dyDescent="0.3">
      <c r="A51">
        <f>'Cash Flow Model'!A61</f>
        <v>47</v>
      </c>
      <c r="B51">
        <f>'Cash Flow Model'!N61</f>
        <v>0</v>
      </c>
      <c r="C51">
        <f>'Cash Flow Model'!S61</f>
        <v>110818874.35072806</v>
      </c>
      <c r="D51">
        <f>'Cash Flow Model'!X61</f>
        <v>57168005.185749561</v>
      </c>
    </row>
    <row r="52" spans="1:4" x14ac:dyDescent="0.3">
      <c r="A52">
        <f>'Cash Flow Model'!A62</f>
        <v>48</v>
      </c>
      <c r="B52">
        <f>'Cash Flow Model'!N62</f>
        <v>0</v>
      </c>
      <c r="C52">
        <f>'Cash Flow Model'!S62</f>
        <v>108101694.17258586</v>
      </c>
      <c r="D52">
        <f>'Cash Flow Model'!X62</f>
        <v>57334745.200874664</v>
      </c>
    </row>
    <row r="53" spans="1:4" x14ac:dyDescent="0.3">
      <c r="A53">
        <f>'Cash Flow Model'!A63</f>
        <v>49</v>
      </c>
      <c r="B53">
        <f>'Cash Flow Model'!N63</f>
        <v>0</v>
      </c>
      <c r="C53">
        <f>'Cash Flow Model'!S63</f>
        <v>105421242.6686274</v>
      </c>
      <c r="D53">
        <f>'Cash Flow Model'!X63</f>
        <v>57501971.541043885</v>
      </c>
    </row>
    <row r="54" spans="1:4" x14ac:dyDescent="0.3">
      <c r="A54">
        <f>'Cash Flow Model'!A64</f>
        <v>50</v>
      </c>
      <c r="B54">
        <f>'Cash Flow Model'!N64</f>
        <v>0</v>
      </c>
      <c r="C54">
        <f>'Cash Flow Model'!S64</f>
        <v>102776988.74289681</v>
      </c>
      <c r="D54">
        <f>'Cash Flow Model'!X64</f>
        <v>57669685.624705262</v>
      </c>
    </row>
    <row r="55" spans="1:4" x14ac:dyDescent="0.3">
      <c r="A55">
        <f>'Cash Flow Model'!A65</f>
        <v>51</v>
      </c>
      <c r="B55">
        <f>'Cash Flow Model'!N65</f>
        <v>0</v>
      </c>
      <c r="C55">
        <f>'Cash Flow Model'!S65</f>
        <v>100168408.71109976</v>
      </c>
      <c r="D55">
        <f>'Cash Flow Model'!X65</f>
        <v>57837888.874443986</v>
      </c>
    </row>
    <row r="56" spans="1:4" x14ac:dyDescent="0.3">
      <c r="A56">
        <f>'Cash Flow Model'!A66</f>
        <v>52</v>
      </c>
      <c r="B56">
        <f>'Cash Flow Model'!N66</f>
        <v>0</v>
      </c>
      <c r="C56">
        <f>'Cash Flow Model'!S66</f>
        <v>97594986.197928622</v>
      </c>
      <c r="D56">
        <f>'Cash Flow Model'!X66</f>
        <v>58006582.716994449</v>
      </c>
    </row>
    <row r="57" spans="1:4" x14ac:dyDescent="0.3">
      <c r="A57">
        <f>'Cash Flow Model'!A67</f>
        <v>53</v>
      </c>
      <c r="B57">
        <f>'Cash Flow Model'!N67</f>
        <v>0</v>
      </c>
      <c r="C57">
        <f>'Cash Flow Model'!S67</f>
        <v>95056212.03579779</v>
      </c>
      <c r="D57">
        <f>'Cash Flow Model'!X67</f>
        <v>58175768.583252348</v>
      </c>
    </row>
    <row r="58" spans="1:4" x14ac:dyDescent="0.3">
      <c r="A58">
        <f>'Cash Flow Model'!A68</f>
        <v>54</v>
      </c>
      <c r="B58">
        <f>'Cash Flow Model'!N68</f>
        <v>0</v>
      </c>
      <c r="C58">
        <f>'Cash Flow Model'!S68</f>
        <v>92551584.164969712</v>
      </c>
      <c r="D58">
        <f>'Cash Flow Model'!X68</f>
        <v>58345447.908286832</v>
      </c>
    </row>
    <row r="59" spans="1:4" x14ac:dyDescent="0.3">
      <c r="A59">
        <f>'Cash Flow Model'!A69</f>
        <v>55</v>
      </c>
      <c r="B59">
        <f>'Cash Flow Model'!N69</f>
        <v>0</v>
      </c>
      <c r="C59">
        <f>'Cash Flow Model'!S69</f>
        <v>90080607.535052717</v>
      </c>
      <c r="D59">
        <f>'Cash Flow Model'!X69</f>
        <v>58515622.13135267</v>
      </c>
    </row>
    <row r="60" spans="1:4" x14ac:dyDescent="0.3">
      <c r="A60">
        <f>'Cash Flow Model'!A70</f>
        <v>56</v>
      </c>
      <c r="B60">
        <f>'Cash Flow Model'!N70</f>
        <v>0</v>
      </c>
      <c r="C60">
        <f>'Cash Flow Model'!S70</f>
        <v>87642794.007851869</v>
      </c>
      <c r="D60">
        <f>'Cash Flow Model'!X70</f>
        <v>58686292.695902452</v>
      </c>
    </row>
    <row r="61" spans="1:4" x14ac:dyDescent="0.3">
      <c r="A61">
        <f>'Cash Flow Model'!A71</f>
        <v>57</v>
      </c>
      <c r="B61">
        <f>'Cash Flow Model'!N71</f>
        <v>0</v>
      </c>
      <c r="C61">
        <f>'Cash Flow Model'!S71</f>
        <v>85237662.26155436</v>
      </c>
      <c r="D61">
        <f>'Cash Flow Model'!X71</f>
        <v>58857461.049598835</v>
      </c>
    </row>
    <row r="62" spans="1:4" x14ac:dyDescent="0.3">
      <c r="A62">
        <f>'Cash Flow Model'!A72</f>
        <v>58</v>
      </c>
      <c r="B62">
        <f>'Cash Flow Model'!N72</f>
        <v>0</v>
      </c>
      <c r="C62">
        <f>'Cash Flow Model'!S72</f>
        <v>82864737.696231276</v>
      </c>
      <c r="D62">
        <f>'Cash Flow Model'!X72</f>
        <v>59029128.644326828</v>
      </c>
    </row>
    <row r="63" spans="1:4" x14ac:dyDescent="0.3">
      <c r="A63">
        <f>'Cash Flow Model'!A73</f>
        <v>59</v>
      </c>
      <c r="B63">
        <f>'Cash Flow Model'!N73</f>
        <v>0</v>
      </c>
      <c r="C63">
        <f>'Cash Flow Model'!S73</f>
        <v>80523552.340637669</v>
      </c>
      <c r="D63">
        <f>'Cash Flow Model'!X73</f>
        <v>59201296.936206117</v>
      </c>
    </row>
    <row r="64" spans="1:4" x14ac:dyDescent="0.3">
      <c r="A64">
        <f>'Cash Flow Model'!A74</f>
        <v>60</v>
      </c>
      <c r="B64">
        <f>'Cash Flow Model'!N74</f>
        <v>0</v>
      </c>
      <c r="C64">
        <f>'Cash Flow Model'!S74</f>
        <v>78213644.76029323</v>
      </c>
      <c r="D64">
        <f>'Cash Flow Model'!X74</f>
        <v>59373967.385603383</v>
      </c>
    </row>
    <row r="65" spans="1:4" x14ac:dyDescent="0.3">
      <c r="A65">
        <f>'Cash Flow Model'!A75</f>
        <v>61</v>
      </c>
      <c r="B65">
        <f>'Cash Flow Model'!N75</f>
        <v>0</v>
      </c>
      <c r="C65">
        <f>'Cash Flow Model'!S75</f>
        <v>75934559.966826081</v>
      </c>
      <c r="D65">
        <f>'Cash Flow Model'!X75</f>
        <v>59547141.45714473</v>
      </c>
    </row>
    <row r="66" spans="1:4" x14ac:dyDescent="0.3">
      <c r="A66">
        <f>'Cash Flow Model'!A76</f>
        <v>62</v>
      </c>
      <c r="B66">
        <f>'Cash Flow Model'!N76</f>
        <v>0</v>
      </c>
      <c r="C66">
        <f>'Cash Flow Model'!S76</f>
        <v>73685849.328562364</v>
      </c>
      <c r="D66">
        <f>'Cash Flow Model'!X76</f>
        <v>59720820.619728066</v>
      </c>
    </row>
    <row r="67" spans="1:4" x14ac:dyDescent="0.3">
      <c r="A67">
        <f>'Cash Flow Model'!A77</f>
        <v>63</v>
      </c>
      <c r="B67">
        <f>'Cash Flow Model'!N77</f>
        <v>0</v>
      </c>
      <c r="C67">
        <f>'Cash Flow Model'!S77</f>
        <v>71467070.482344702</v>
      </c>
      <c r="D67">
        <f>'Cash Flow Model'!X77</f>
        <v>59895006.346535608</v>
      </c>
    </row>
    <row r="68" spans="1:4" x14ac:dyDescent="0.3">
      <c r="A68">
        <f>'Cash Flow Model'!A78</f>
        <v>64</v>
      </c>
      <c r="B68">
        <f>'Cash Flow Model'!N78</f>
        <v>0</v>
      </c>
      <c r="C68">
        <f>'Cash Flow Model'!S78</f>
        <v>69277787.246562675</v>
      </c>
      <c r="D68">
        <f>'Cash Flow Model'!X78</f>
        <v>60069700.115046337</v>
      </c>
    </row>
    <row r="69" spans="1:4" x14ac:dyDescent="0.3">
      <c r="A69">
        <f>'Cash Flow Model'!A79</f>
        <v>65</v>
      </c>
      <c r="B69">
        <f>'Cash Flow Model'!N79</f>
        <v>0</v>
      </c>
      <c r="C69">
        <f>'Cash Flow Model'!S79</f>
        <v>67117569.535378739</v>
      </c>
      <c r="D69">
        <f>'Cash Flow Model'!X79</f>
        <v>60244903.407048553</v>
      </c>
    </row>
    <row r="70" spans="1:4" x14ac:dyDescent="0.3">
      <c r="A70">
        <f>'Cash Flow Model'!A80</f>
        <v>66</v>
      </c>
      <c r="B70">
        <f>'Cash Flow Model'!N80</f>
        <v>0</v>
      </c>
      <c r="C70">
        <f>'Cash Flow Model'!S80</f>
        <v>64985993.27413322</v>
      </c>
      <c r="D70">
        <f>'Cash Flow Model'!X80</f>
        <v>60420617.708652444</v>
      </c>
    </row>
    <row r="71" spans="1:4" x14ac:dyDescent="0.3">
      <c r="A71">
        <f>'Cash Flow Model'!A81</f>
        <v>67</v>
      </c>
      <c r="B71">
        <f>'Cash Flow Model'!N81</f>
        <v>0</v>
      </c>
      <c r="C71">
        <f>'Cash Flow Model'!S81</f>
        <v>62882640.315912418</v>
      </c>
      <c r="D71">
        <f>'Cash Flow Model'!X81</f>
        <v>60596844.510302678</v>
      </c>
    </row>
    <row r="72" spans="1:4" x14ac:dyDescent="0.3">
      <c r="A72">
        <f>'Cash Flow Model'!A82</f>
        <v>68</v>
      </c>
      <c r="B72">
        <f>'Cash Flow Model'!N82</f>
        <v>0</v>
      </c>
      <c r="C72">
        <f>'Cash Flow Model'!S82</f>
        <v>60807098.359263733</v>
      </c>
      <c r="D72">
        <f>'Cash Flow Model'!X82</f>
        <v>60773585.30679106</v>
      </c>
    </row>
    <row r="73" spans="1:4" x14ac:dyDescent="0.3">
      <c r="A73">
        <f>'Cash Flow Model'!A83</f>
        <v>69</v>
      </c>
      <c r="B73">
        <f>'Cash Flow Model'!N83</f>
        <v>0</v>
      </c>
      <c r="C73">
        <f>'Cash Flow Model'!S83</f>
        <v>58758960.867042236</v>
      </c>
      <c r="D73">
        <f>'Cash Flow Model'!X83</f>
        <v>60950841.5972692</v>
      </c>
    </row>
    <row r="74" spans="1:4" x14ac:dyDescent="0.3">
      <c r="A74">
        <f>'Cash Flow Model'!A84</f>
        <v>70</v>
      </c>
      <c r="B74">
        <f>'Cash Flow Model'!N84</f>
        <v>0</v>
      </c>
      <c r="C74">
        <f>'Cash Flow Model'!S84</f>
        <v>56737826.986373201</v>
      </c>
      <c r="D74">
        <f>'Cash Flow Model'!X84</f>
        <v>61128614.885261238</v>
      </c>
    </row>
    <row r="75" spans="1:4" x14ac:dyDescent="0.3">
      <c r="A75">
        <f>'Cash Flow Model'!A85</f>
        <v>71</v>
      </c>
      <c r="B75">
        <f>'Cash Flow Model'!N85</f>
        <v>0</v>
      </c>
      <c r="C75">
        <f>'Cash Flow Model'!S85</f>
        <v>54743301.469715334</v>
      </c>
      <c r="D75">
        <f>'Cash Flow Model'!X85</f>
        <v>61306906.678676583</v>
      </c>
    </row>
    <row r="76" spans="1:4" x14ac:dyDescent="0.3">
      <c r="A76">
        <f>'Cash Flow Model'!A86</f>
        <v>72</v>
      </c>
      <c r="B76">
        <f>'Cash Flow Model'!N86</f>
        <v>0</v>
      </c>
      <c r="C76">
        <f>'Cash Flow Model'!S86</f>
        <v>52774994.597009659</v>
      </c>
      <c r="D76">
        <f>'Cash Flow Model'!X86</f>
        <v>61485718.489822723</v>
      </c>
    </row>
    <row r="77" spans="1:4" x14ac:dyDescent="0.3">
      <c r="A77">
        <f>'Cash Flow Model'!A87</f>
        <v>73</v>
      </c>
      <c r="B77">
        <f>'Cash Flow Model'!N87</f>
        <v>0</v>
      </c>
      <c r="C77">
        <f>'Cash Flow Model'!S87</f>
        <v>50832522.098899178</v>
      </c>
      <c r="D77">
        <f>'Cash Flow Model'!X87</f>
        <v>61665051.835418038</v>
      </c>
    </row>
    <row r="78" spans="1:4" x14ac:dyDescent="0.3">
      <c r="A78">
        <f>'Cash Flow Model'!A88</f>
        <v>74</v>
      </c>
      <c r="B78">
        <f>'Cash Flow Model'!N88</f>
        <v>0</v>
      </c>
      <c r="C78">
        <f>'Cash Flow Model'!S88</f>
        <v>48915505.081004739</v>
      </c>
      <c r="D78">
        <f>'Cash Flow Model'!X88</f>
        <v>61844908.236604676</v>
      </c>
    </row>
    <row r="79" spans="1:4" x14ac:dyDescent="0.3">
      <c r="A79">
        <f>'Cash Flow Model'!A89</f>
        <v>75</v>
      </c>
      <c r="B79">
        <f>'Cash Flow Model'!N89</f>
        <v>0</v>
      </c>
      <c r="C79">
        <f>'Cash Flow Model'!S89</f>
        <v>47023569.949242584</v>
      </c>
      <c r="D79">
        <f>'Cash Flow Model'!X89</f>
        <v>62025289.21896144</v>
      </c>
    </row>
    <row r="80" spans="1:4" x14ac:dyDescent="0.3">
      <c r="A80">
        <f>'Cash Flow Model'!A90</f>
        <v>76</v>
      </c>
      <c r="B80">
        <f>'Cash Flow Model'!N90</f>
        <v>0</v>
      </c>
      <c r="C80">
        <f>'Cash Flow Model'!S90</f>
        <v>45156348.336169392</v>
      </c>
      <c r="D80">
        <f>'Cash Flow Model'!X90</f>
        <v>62206196.312516741</v>
      </c>
    </row>
    <row r="81" spans="1:4" x14ac:dyDescent="0.3">
      <c r="A81">
        <f>'Cash Flow Model'!A91</f>
        <v>77</v>
      </c>
      <c r="B81">
        <f>'Cash Flow Model'!N91</f>
        <v>0</v>
      </c>
      <c r="C81">
        <f>'Cash Flow Model'!S91</f>
        <v>43313477.028340712</v>
      </c>
      <c r="D81">
        <f>'Cash Flow Model'!X91</f>
        <v>62387631.051761582</v>
      </c>
    </row>
    <row r="82" spans="1:4" x14ac:dyDescent="0.3">
      <c r="A82">
        <f>'Cash Flow Model'!A92</f>
        <v>78</v>
      </c>
      <c r="B82">
        <f>'Cash Flow Model'!N92</f>
        <v>0</v>
      </c>
      <c r="C82">
        <f>'Cash Flow Model'!S92</f>
        <v>41494597.894669004</v>
      </c>
      <c r="D82">
        <f>'Cash Flow Model'!X92</f>
        <v>62569594.975662552</v>
      </c>
    </row>
    <row r="83" spans="1:4" x14ac:dyDescent="0.3">
      <c r="A83">
        <f>'Cash Flow Model'!A93</f>
        <v>79</v>
      </c>
      <c r="B83">
        <f>'Cash Flow Model'!N93</f>
        <v>0</v>
      </c>
      <c r="C83">
        <f>'Cash Flow Model'!S93</f>
        <v>39699357.815767512</v>
      </c>
      <c r="D83">
        <f>'Cash Flow Model'!X93</f>
        <v>62752089.6276749</v>
      </c>
    </row>
    <row r="84" spans="1:4" x14ac:dyDescent="0.3">
      <c r="A84">
        <f>'Cash Flow Model'!A94</f>
        <v>80</v>
      </c>
      <c r="B84">
        <f>'Cash Flow Model'!N94</f>
        <v>0</v>
      </c>
      <c r="C84">
        <f>'Cash Flow Model'!S94</f>
        <v>37927408.614266574</v>
      </c>
      <c r="D84">
        <f>'Cash Flow Model'!X94</f>
        <v>62935116.555755615</v>
      </c>
    </row>
    <row r="85" spans="1:4" x14ac:dyDescent="0.3">
      <c r="A85">
        <f>'Cash Flow Model'!A95</f>
        <v>81</v>
      </c>
      <c r="B85">
        <f>'Cash Flow Model'!N95</f>
        <v>0</v>
      </c>
      <c r="C85">
        <f>'Cash Flow Model'!S95</f>
        <v>36178406.986089006</v>
      </c>
      <c r="D85">
        <f>'Cash Flow Model'!X95</f>
        <v>63118677.312376566</v>
      </c>
    </row>
    <row r="86" spans="1:4" x14ac:dyDescent="0.3">
      <c r="A86">
        <f>'Cash Flow Model'!A96</f>
        <v>82</v>
      </c>
      <c r="B86">
        <f>'Cash Flow Model'!N96</f>
        <v>0</v>
      </c>
      <c r="C86">
        <f>'Cash Flow Model'!S96</f>
        <v>34452014.432671458</v>
      </c>
      <c r="D86">
        <f>'Cash Flow Model'!X96</f>
        <v>63302773.454537667</v>
      </c>
    </row>
    <row r="87" spans="1:4" x14ac:dyDescent="0.3">
      <c r="A87">
        <f>'Cash Flow Model'!A97</f>
        <v>83</v>
      </c>
      <c r="B87">
        <f>'Cash Flow Model'!N97</f>
        <v>0</v>
      </c>
      <c r="C87">
        <f>'Cash Flow Model'!S97</f>
        <v>32747897.194118842</v>
      </c>
      <c r="D87">
        <f>'Cash Flow Model'!X97</f>
        <v>63487406.543780066</v>
      </c>
    </row>
    <row r="88" spans="1:4" x14ac:dyDescent="0.3">
      <c r="A88">
        <f>'Cash Flow Model'!A98</f>
        <v>84</v>
      </c>
      <c r="B88">
        <f>'Cash Flow Model'!N98</f>
        <v>0</v>
      </c>
      <c r="C88">
        <f>'Cash Flow Model'!S98</f>
        <v>31065726.183278963</v>
      </c>
      <c r="D88">
        <f>'Cash Flow Model'!X98</f>
        <v>63672578.146199428</v>
      </c>
    </row>
    <row r="89" spans="1:4" x14ac:dyDescent="0.3">
      <c r="A89">
        <f>'Cash Flow Model'!A99</f>
        <v>85</v>
      </c>
      <c r="B89">
        <f>'Cash Flow Model'!N99</f>
        <v>0</v>
      </c>
      <c r="C89">
        <f>'Cash Flow Model'!S99</f>
        <v>29405176.920724861</v>
      </c>
      <c r="D89">
        <f>'Cash Flow Model'!X99</f>
        <v>63858289.832459174</v>
      </c>
    </row>
    <row r="90" spans="1:4" x14ac:dyDescent="0.3">
      <c r="A90">
        <f>'Cash Flow Model'!A100</f>
        <v>86</v>
      </c>
      <c r="B90">
        <f>'Cash Flow Model'!N100</f>
        <v>0</v>
      </c>
      <c r="C90">
        <f>'Cash Flow Model'!S100</f>
        <v>27765929.470632404</v>
      </c>
      <c r="D90">
        <f>'Cash Flow Model'!X100</f>
        <v>64044543.177803844</v>
      </c>
    </row>
    <row r="91" spans="1:4" x14ac:dyDescent="0.3">
      <c r="A91">
        <f>'Cash Flow Model'!A101</f>
        <v>87</v>
      </c>
      <c r="B91">
        <f>'Cash Flow Model'!N101</f>
        <v>0</v>
      </c>
      <c r="C91">
        <f>'Cash Flow Model'!S101</f>
        <v>26147668.377540868</v>
      </c>
      <c r="D91">
        <f>'Cash Flow Model'!X101</f>
        <v>64231339.762072437</v>
      </c>
    </row>
    <row r="92" spans="1:4" x14ac:dyDescent="0.3">
      <c r="A92">
        <f>'Cash Flow Model'!A102</f>
        <v>88</v>
      </c>
      <c r="B92">
        <f>'Cash Flow Model'!N102</f>
        <v>0</v>
      </c>
      <c r="C92">
        <f>'Cash Flow Model'!S102</f>
        <v>24550082.603984442</v>
      </c>
      <c r="D92">
        <f>'Cash Flow Model'!X102</f>
        <v>64418681.169711813</v>
      </c>
    </row>
    <row r="93" spans="1:4" x14ac:dyDescent="0.3">
      <c r="A93">
        <f>'Cash Flow Model'!A103</f>
        <v>89</v>
      </c>
      <c r="B93">
        <f>'Cash Flow Model'!N103</f>
        <v>0</v>
      </c>
      <c r="C93">
        <f>'Cash Flow Model'!S103</f>
        <v>22972865.468982704</v>
      </c>
      <c r="D93">
        <f>'Cash Flow Model'!X103</f>
        <v>64606568.989790142</v>
      </c>
    </row>
    <row r="94" spans="1:4" x14ac:dyDescent="0.3">
      <c r="A94">
        <f>'Cash Flow Model'!A104</f>
        <v>90</v>
      </c>
      <c r="B94">
        <f>'Cash Flow Model'!N104</f>
        <v>0</v>
      </c>
      <c r="C94">
        <f>'Cash Flow Model'!S104</f>
        <v>21415714.587378357</v>
      </c>
      <c r="D94">
        <f>'Cash Flow Model'!X104</f>
        <v>64795004.816010363</v>
      </c>
    </row>
    <row r="95" spans="1:4" x14ac:dyDescent="0.3">
      <c r="A95">
        <f>'Cash Flow Model'!A105</f>
        <v>91</v>
      </c>
      <c r="B95">
        <f>'Cash Flow Model'!N105</f>
        <v>0</v>
      </c>
      <c r="C95">
        <f>'Cash Flow Model'!S105</f>
        <v>19878331.810010601</v>
      </c>
      <c r="D95">
        <f>'Cash Flow Model'!X105</f>
        <v>64983990.246723726</v>
      </c>
    </row>
    <row r="96" spans="1:4" x14ac:dyDescent="0.3">
      <c r="A96">
        <f>'Cash Flow Model'!A106</f>
        <v>92</v>
      </c>
      <c r="B96">
        <f>'Cash Flow Model'!N106</f>
        <v>0</v>
      </c>
      <c r="C96">
        <f>'Cash Flow Model'!S106</f>
        <v>18360423.164712675</v>
      </c>
      <c r="D96">
        <f>'Cash Flow Model'!X106</f>
        <v>65173526.884943336</v>
      </c>
    </row>
    <row r="97" spans="1:4" x14ac:dyDescent="0.3">
      <c r="A97">
        <f>'Cash Flow Model'!A107</f>
        <v>93</v>
      </c>
      <c r="B97">
        <f>'Cash Flow Model'!N107</f>
        <v>0</v>
      </c>
      <c r="C97">
        <f>'Cash Flow Model'!S107</f>
        <v>16861698.798122354</v>
      </c>
      <c r="D97">
        <f>'Cash Flow Model'!X107</f>
        <v>65363616.338357754</v>
      </c>
    </row>
    <row r="98" spans="1:4" x14ac:dyDescent="0.3">
      <c r="A98">
        <f>'Cash Flow Model'!A108</f>
        <v>94</v>
      </c>
      <c r="B98">
        <f>'Cash Flow Model'!N108</f>
        <v>0</v>
      </c>
      <c r="C98">
        <f>'Cash Flow Model'!S108</f>
        <v>15381872.918294186</v>
      </c>
      <c r="D98">
        <f>'Cash Flow Model'!X108</f>
        <v>65554260.219344631</v>
      </c>
    </row>
    <row r="99" spans="1:4" x14ac:dyDescent="0.3">
      <c r="A99">
        <f>'Cash Flow Model'!A109</f>
        <v>95</v>
      </c>
      <c r="B99">
        <f>'Cash Flow Model'!N109</f>
        <v>0</v>
      </c>
      <c r="C99">
        <f>'Cash Flow Model'!S109</f>
        <v>13920663.73810257</v>
      </c>
      <c r="D99">
        <f>'Cash Flow Model'!X109</f>
        <v>65745460.144984387</v>
      </c>
    </row>
    <row r="100" spans="1:4" x14ac:dyDescent="0.3">
      <c r="A100">
        <f>'Cash Flow Model'!A110</f>
        <v>96</v>
      </c>
      <c r="B100">
        <f>'Cash Flow Model'!N110</f>
        <v>0</v>
      </c>
      <c r="C100">
        <f>'Cash Flow Model'!S110</f>
        <v>12477793.419424791</v>
      </c>
      <c r="D100">
        <f>'Cash Flow Model'!X110</f>
        <v>65937217.737073928</v>
      </c>
    </row>
    <row r="101" spans="1:4" x14ac:dyDescent="0.3">
      <c r="A101">
        <f>'Cash Flow Model'!A111</f>
        <v>97</v>
      </c>
      <c r="B101">
        <f>'Cash Flow Model'!N111</f>
        <v>0</v>
      </c>
      <c r="C101">
        <f>'Cash Flow Model'!S111</f>
        <v>11052988.018093342</v>
      </c>
      <c r="D101">
        <f>'Cash Flow Model'!X111</f>
        <v>66129534.622140393</v>
      </c>
    </row>
    <row r="102" spans="1:4" x14ac:dyDescent="0.3">
      <c r="A102">
        <f>'Cash Flow Model'!A112</f>
        <v>98</v>
      </c>
      <c r="B102">
        <f>'Cash Flow Model'!N112</f>
        <v>0</v>
      </c>
      <c r="C102">
        <f>'Cash Flow Model'!S112</f>
        <v>9645977.4296070263</v>
      </c>
      <c r="D102">
        <f>'Cash Flow Model'!X112</f>
        <v>66322412.431454971</v>
      </c>
    </row>
    <row r="103" spans="1:4" x14ac:dyDescent="0.3">
      <c r="A103">
        <f>'Cash Flow Model'!A113</f>
        <v>99</v>
      </c>
      <c r="B103">
        <f>'Cash Flow Model'!N113</f>
        <v>0</v>
      </c>
      <c r="C103">
        <f>'Cash Flow Model'!S113</f>
        <v>8256495.3355904082</v>
      </c>
      <c r="D103">
        <f>'Cash Flow Model'!X113</f>
        <v>66515852.801046714</v>
      </c>
    </row>
    <row r="104" spans="1:4" x14ac:dyDescent="0.3">
      <c r="A104">
        <f>'Cash Flow Model'!A114</f>
        <v>100</v>
      </c>
      <c r="B104">
        <f>'Cash Flow Model'!N114</f>
        <v>0</v>
      </c>
      <c r="C104">
        <f>'Cash Flow Model'!S114</f>
        <v>6884279.1509913858</v>
      </c>
      <c r="D104">
        <f>'Cash Flow Model'!X114</f>
        <v>66709857.371716432</v>
      </c>
    </row>
    <row r="105" spans="1:4" x14ac:dyDescent="0.3">
      <c r="A105">
        <f>'Cash Flow Model'!A115</f>
        <v>101</v>
      </c>
      <c r="B105">
        <f>'Cash Flow Model'!N115</f>
        <v>0</v>
      </c>
      <c r="C105">
        <f>'Cash Flow Model'!S115</f>
        <v>5529069.972006768</v>
      </c>
      <c r="D105">
        <f>'Cash Flow Model'!X115</f>
        <v>66904427.789050609</v>
      </c>
    </row>
    <row r="106" spans="1:4" x14ac:dyDescent="0.3">
      <c r="A106">
        <f>'Cash Flow Model'!A116</f>
        <v>102</v>
      </c>
      <c r="B106">
        <f>'Cash Flow Model'!N116</f>
        <v>0</v>
      </c>
      <c r="C106">
        <f>'Cash Flow Model'!S116</f>
        <v>4190612.5247258767</v>
      </c>
      <c r="D106">
        <f>'Cash Flow Model'!X116</f>
        <v>67099565.703435339</v>
      </c>
    </row>
    <row r="107" spans="1:4" x14ac:dyDescent="0.3">
      <c r="A107">
        <f>'Cash Flow Model'!A117</f>
        <v>103</v>
      </c>
      <c r="B107">
        <f>'Cash Flow Model'!N117</f>
        <v>0</v>
      </c>
      <c r="C107">
        <f>'Cash Flow Model'!S117</f>
        <v>2868655.1144823562</v>
      </c>
      <c r="D107">
        <f>'Cash Flow Model'!X117</f>
        <v>67295272.770070359</v>
      </c>
    </row>
    <row r="108" spans="1:4" x14ac:dyDescent="0.3">
      <c r="A108">
        <f>'Cash Flow Model'!A118</f>
        <v>104</v>
      </c>
      <c r="B108">
        <f>'Cash Flow Model'!N118</f>
        <v>0</v>
      </c>
      <c r="C108">
        <f>'Cash Flow Model'!S118</f>
        <v>1562949.575904459</v>
      </c>
      <c r="D108">
        <f>'Cash Flow Model'!X118</f>
        <v>67491550.648983061</v>
      </c>
    </row>
    <row r="109" spans="1:4" x14ac:dyDescent="0.3">
      <c r="A109">
        <f>'Cash Flow Model'!A119</f>
        <v>105</v>
      </c>
      <c r="B109">
        <f>'Cash Flow Model'!N119</f>
        <v>0</v>
      </c>
      <c r="C109">
        <f>'Cash Flow Model'!S119</f>
        <v>273251.223654264</v>
      </c>
      <c r="D109">
        <f>'Cash Flow Model'!X119</f>
        <v>67688401.005042598</v>
      </c>
    </row>
    <row r="110" spans="1:4" x14ac:dyDescent="0.3">
      <c r="A110">
        <f>'Cash Flow Model'!A120</f>
        <v>106</v>
      </c>
      <c r="B110">
        <f>'Cash Flow Model'!N120</f>
        <v>0</v>
      </c>
      <c r="C110">
        <f>'Cash Flow Model'!S120</f>
        <v>0</v>
      </c>
      <c r="D110">
        <f>'Cash Flow Model'!X120</f>
        <v>66885144.311820336</v>
      </c>
    </row>
    <row r="111" spans="1:4" x14ac:dyDescent="0.3">
      <c r="A111">
        <f>'Cash Flow Model'!A121</f>
        <v>107</v>
      </c>
      <c r="B111">
        <f>'Cash Flow Model'!N121</f>
        <v>0</v>
      </c>
      <c r="C111">
        <f>'Cash Flow Model'!S121</f>
        <v>0</v>
      </c>
      <c r="D111">
        <f>'Cash Flow Model'!X121</f>
        <v>65824740.278508969</v>
      </c>
    </row>
    <row r="112" spans="1:4" x14ac:dyDescent="0.3">
      <c r="A112">
        <f>'Cash Flow Model'!A122</f>
        <v>108</v>
      </c>
      <c r="B112">
        <f>'Cash Flow Model'!N122</f>
        <v>0</v>
      </c>
      <c r="C112">
        <f>'Cash Flow Model'!S122</f>
        <v>0</v>
      </c>
      <c r="D112">
        <f>'Cash Flow Model'!X122</f>
        <v>64780207.274189234</v>
      </c>
    </row>
    <row r="113" spans="1:4" x14ac:dyDescent="0.3">
      <c r="A113">
        <f>'Cash Flow Model'!A123</f>
        <v>109</v>
      </c>
      <c r="B113">
        <f>'Cash Flow Model'!N123</f>
        <v>0</v>
      </c>
      <c r="C113">
        <f>'Cash Flow Model'!S123</f>
        <v>0</v>
      </c>
      <c r="D113">
        <f>'Cash Flow Model'!X123</f>
        <v>63751315.738879092</v>
      </c>
    </row>
    <row r="114" spans="1:4" x14ac:dyDescent="0.3">
      <c r="A114">
        <f>'Cash Flow Model'!A124</f>
        <v>110</v>
      </c>
      <c r="B114">
        <f>'Cash Flow Model'!N124</f>
        <v>0</v>
      </c>
      <c r="C114">
        <f>'Cash Flow Model'!S124</f>
        <v>0</v>
      </c>
      <c r="D114">
        <f>'Cash Flow Model'!X124</f>
        <v>62737839.361247025</v>
      </c>
    </row>
    <row r="115" spans="1:4" x14ac:dyDescent="0.3">
      <c r="A115">
        <f>'Cash Flow Model'!A125</f>
        <v>111</v>
      </c>
      <c r="B115">
        <f>'Cash Flow Model'!N125</f>
        <v>0</v>
      </c>
      <c r="C115">
        <f>'Cash Flow Model'!S125</f>
        <v>0</v>
      </c>
      <c r="D115">
        <f>'Cash Flow Model'!X125</f>
        <v>61739555.033305302</v>
      </c>
    </row>
    <row r="116" spans="1:4" x14ac:dyDescent="0.3">
      <c r="A116">
        <f>'Cash Flow Model'!A126</f>
        <v>112</v>
      </c>
      <c r="B116">
        <f>'Cash Flow Model'!N126</f>
        <v>0</v>
      </c>
      <c r="C116">
        <f>'Cash Flow Model'!S126</f>
        <v>0</v>
      </c>
      <c r="D116">
        <f>'Cash Flow Model'!X126</f>
        <v>60756242.805728756</v>
      </c>
    </row>
    <row r="117" spans="1:4" x14ac:dyDescent="0.3">
      <c r="A117">
        <f>'Cash Flow Model'!A127</f>
        <v>113</v>
      </c>
      <c r="B117">
        <f>'Cash Flow Model'!N127</f>
        <v>0</v>
      </c>
      <c r="C117">
        <f>'Cash Flow Model'!S127</f>
        <v>0</v>
      </c>
      <c r="D117">
        <f>'Cash Flow Model'!X127</f>
        <v>59787685.843790546</v>
      </c>
    </row>
    <row r="118" spans="1:4" x14ac:dyDescent="0.3">
      <c r="A118">
        <f>'Cash Flow Model'!A128</f>
        <v>114</v>
      </c>
      <c r="B118">
        <f>'Cash Flow Model'!N128</f>
        <v>0</v>
      </c>
      <c r="C118">
        <f>'Cash Flow Model'!S128</f>
        <v>0</v>
      </c>
      <c r="D118">
        <f>'Cash Flow Model'!X128</f>
        <v>58833670.383906342</v>
      </c>
    </row>
    <row r="119" spans="1:4" x14ac:dyDescent="0.3">
      <c r="A119">
        <f>'Cash Flow Model'!A129</f>
        <v>115</v>
      </c>
      <c r="B119">
        <f>'Cash Flow Model'!N129</f>
        <v>0</v>
      </c>
      <c r="C119">
        <f>'Cash Flow Model'!S129</f>
        <v>0</v>
      </c>
      <c r="D119">
        <f>'Cash Flow Model'!X129</f>
        <v>57893985.690778732</v>
      </c>
    </row>
    <row r="120" spans="1:4" x14ac:dyDescent="0.3">
      <c r="A120">
        <f>'Cash Flow Model'!A130</f>
        <v>116</v>
      </c>
      <c r="B120">
        <f>'Cash Flow Model'!N130</f>
        <v>0</v>
      </c>
      <c r="C120">
        <f>'Cash Flow Model'!S130</f>
        <v>0</v>
      </c>
      <c r="D120">
        <f>'Cash Flow Model'!X130</f>
        <v>56968424.015133478</v>
      </c>
    </row>
    <row r="121" spans="1:4" x14ac:dyDescent="0.3">
      <c r="A121">
        <f>'Cash Flow Model'!A131</f>
        <v>117</v>
      </c>
      <c r="B121">
        <f>'Cash Flow Model'!N131</f>
        <v>0</v>
      </c>
      <c r="C121">
        <f>'Cash Flow Model'!S131</f>
        <v>0</v>
      </c>
      <c r="D121">
        <f>'Cash Flow Model'!X131</f>
        <v>56056780.552039638</v>
      </c>
    </row>
    <row r="122" spans="1:4" x14ac:dyDescent="0.3">
      <c r="A122">
        <f>'Cash Flow Model'!A132</f>
        <v>118</v>
      </c>
      <c r="B122">
        <f>'Cash Flow Model'!N132</f>
        <v>0</v>
      </c>
      <c r="C122">
        <f>'Cash Flow Model'!S132</f>
        <v>0</v>
      </c>
      <c r="D122">
        <f>'Cash Flow Model'!X132</f>
        <v>55158853.399805427</v>
      </c>
    </row>
    <row r="123" spans="1:4" x14ac:dyDescent="0.3">
      <c r="A123">
        <f>'Cash Flow Model'!A133</f>
        <v>119</v>
      </c>
      <c r="B123">
        <f>'Cash Flow Model'!N133</f>
        <v>0</v>
      </c>
      <c r="C123">
        <f>'Cash Flow Model'!S133</f>
        <v>0</v>
      </c>
      <c r="D123">
        <f>'Cash Flow Model'!X133</f>
        <v>54274443.519441999</v>
      </c>
    </row>
    <row r="124" spans="1:4" x14ac:dyDescent="0.3">
      <c r="A124">
        <f>'Cash Flow Model'!A134</f>
        <v>120</v>
      </c>
      <c r="B124">
        <f>'Cash Flow Model'!N134</f>
        <v>0</v>
      </c>
      <c r="C124">
        <f>'Cash Flow Model'!S134</f>
        <v>0</v>
      </c>
      <c r="D124">
        <f>'Cash Flow Model'!X134</f>
        <v>53403354.694687366</v>
      </c>
    </row>
    <row r="125" spans="1:4" x14ac:dyDescent="0.3">
      <c r="A125">
        <f>'Cash Flow Model'!A135</f>
        <v>121</v>
      </c>
      <c r="B125">
        <f>'Cash Flow Model'!N135</f>
        <v>0</v>
      </c>
      <c r="C125">
        <f>'Cash Flow Model'!S135</f>
        <v>0</v>
      </c>
      <c r="D125">
        <f>'Cash Flow Model'!X135</f>
        <v>52545393.492582694</v>
      </c>
    </row>
    <row r="126" spans="1:4" x14ac:dyDescent="0.3">
      <c r="A126">
        <f>'Cash Flow Model'!A136</f>
        <v>122</v>
      </c>
      <c r="B126">
        <f>'Cash Flow Model'!N136</f>
        <v>0</v>
      </c>
      <c r="C126">
        <f>'Cash Flow Model'!S136</f>
        <v>0</v>
      </c>
      <c r="D126">
        <f>'Cash Flow Model'!X136</f>
        <v>51700369.224593475</v>
      </c>
    </row>
    <row r="127" spans="1:4" x14ac:dyDescent="0.3">
      <c r="A127">
        <f>'Cash Flow Model'!A137</f>
        <v>123</v>
      </c>
      <c r="B127">
        <f>'Cash Flow Model'!N137</f>
        <v>0</v>
      </c>
      <c r="C127">
        <f>'Cash Flow Model'!S137</f>
        <v>0</v>
      </c>
      <c r="D127">
        <f>'Cash Flow Model'!X137</f>
        <v>50868093.908268079</v>
      </c>
    </row>
    <row r="128" spans="1:4" x14ac:dyDescent="0.3">
      <c r="A128">
        <f>'Cash Flow Model'!A138</f>
        <v>124</v>
      </c>
      <c r="B128">
        <f>'Cash Flow Model'!N138</f>
        <v>0</v>
      </c>
      <c r="C128">
        <f>'Cash Flow Model'!S138</f>
        <v>0</v>
      </c>
      <c r="D128">
        <f>'Cash Flow Model'!X138</f>
        <v>50048382.229426302</v>
      </c>
    </row>
    <row r="129" spans="1:4" x14ac:dyDescent="0.3">
      <c r="A129">
        <f>'Cash Flow Model'!A139</f>
        <v>125</v>
      </c>
      <c r="B129">
        <f>'Cash Flow Model'!N139</f>
        <v>0</v>
      </c>
      <c r="C129">
        <f>'Cash Flow Model'!S139</f>
        <v>0</v>
      </c>
      <c r="D129">
        <f>'Cash Flow Model'!X139</f>
        <v>49241051.504870623</v>
      </c>
    </row>
    <row r="130" spans="1:4" x14ac:dyDescent="0.3">
      <c r="A130">
        <f>'Cash Flow Model'!A140</f>
        <v>126</v>
      </c>
      <c r="B130">
        <f>'Cash Flow Model'!N140</f>
        <v>0</v>
      </c>
      <c r="C130">
        <f>'Cash Flow Model'!S140</f>
        <v>0</v>
      </c>
      <c r="D130">
        <f>'Cash Flow Model'!X140</f>
        <v>48445921.645613059</v>
      </c>
    </row>
    <row r="131" spans="1:4" x14ac:dyDescent="0.3">
      <c r="A131">
        <f>'Cash Flow Model'!A141</f>
        <v>127</v>
      </c>
      <c r="B131">
        <f>'Cash Flow Model'!N141</f>
        <v>0</v>
      </c>
      <c r="C131">
        <f>'Cash Flow Model'!S141</f>
        <v>0</v>
      </c>
      <c r="D131">
        <f>'Cash Flow Model'!X141</f>
        <v>47662815.120610461</v>
      </c>
    </row>
    <row r="132" spans="1:4" x14ac:dyDescent="0.3">
      <c r="A132">
        <f>'Cash Flow Model'!A142</f>
        <v>128</v>
      </c>
      <c r="B132">
        <f>'Cash Flow Model'!N142</f>
        <v>0</v>
      </c>
      <c r="C132">
        <f>'Cash Flow Model'!S142</f>
        <v>0</v>
      </c>
      <c r="D132">
        <f>'Cash Flow Model'!X142</f>
        <v>46891556.921001352</v>
      </c>
    </row>
    <row r="133" spans="1:4" x14ac:dyDescent="0.3">
      <c r="A133">
        <f>'Cash Flow Model'!A143</f>
        <v>129</v>
      </c>
      <c r="B133">
        <f>'Cash Flow Model'!N143</f>
        <v>0</v>
      </c>
      <c r="C133">
        <f>'Cash Flow Model'!S143</f>
        <v>0</v>
      </c>
      <c r="D133">
        <f>'Cash Flow Model'!X143</f>
        <v>46131974.524837345</v>
      </c>
    </row>
    <row r="134" spans="1:4" x14ac:dyDescent="0.3">
      <c r="A134">
        <f>'Cash Flow Model'!A144</f>
        <v>130</v>
      </c>
      <c r="B134">
        <f>'Cash Flow Model'!N144</f>
        <v>0</v>
      </c>
      <c r="C134">
        <f>'Cash Flow Model'!S144</f>
        <v>0</v>
      </c>
      <c r="D134">
        <f>'Cash Flow Model'!X144</f>
        <v>45383897.862302452</v>
      </c>
    </row>
    <row r="135" spans="1:4" x14ac:dyDescent="0.3">
      <c r="A135">
        <f>'Cash Flow Model'!A145</f>
        <v>131</v>
      </c>
      <c r="B135">
        <f>'Cash Flow Model'!N145</f>
        <v>0</v>
      </c>
      <c r="C135">
        <f>'Cash Flow Model'!S145</f>
        <v>0</v>
      </c>
      <c r="D135">
        <f>'Cash Flow Model'!X145</f>
        <v>44647159.281413451</v>
      </c>
    </row>
    <row r="136" spans="1:4" x14ac:dyDescent="0.3">
      <c r="A136">
        <f>'Cash Flow Model'!A146</f>
        <v>132</v>
      </c>
      <c r="B136">
        <f>'Cash Flow Model'!N146</f>
        <v>0</v>
      </c>
      <c r="C136">
        <f>'Cash Flow Model'!S146</f>
        <v>0</v>
      </c>
      <c r="D136">
        <f>'Cash Flow Model'!X146</f>
        <v>43921593.514194861</v>
      </c>
    </row>
    <row r="137" spans="1:4" x14ac:dyDescent="0.3">
      <c r="A137">
        <f>'Cash Flow Model'!A147</f>
        <v>133</v>
      </c>
      <c r="B137">
        <f>'Cash Flow Model'!N147</f>
        <v>0</v>
      </c>
      <c r="C137">
        <f>'Cash Flow Model'!S147</f>
        <v>0</v>
      </c>
      <c r="D137">
        <f>'Cash Flow Model'!X147</f>
        <v>43207037.643321894</v>
      </c>
    </row>
    <row r="138" spans="1:4" x14ac:dyDescent="0.3">
      <c r="A138">
        <f>'Cash Flow Model'!A148</f>
        <v>134</v>
      </c>
      <c r="B138">
        <f>'Cash Flow Model'!N148</f>
        <v>0</v>
      </c>
      <c r="C138">
        <f>'Cash Flow Model'!S148</f>
        <v>0</v>
      </c>
      <c r="D138">
        <f>'Cash Flow Model'!X148</f>
        <v>42503331.069224983</v>
      </c>
    </row>
    <row r="139" spans="1:4" x14ac:dyDescent="0.3">
      <c r="A139">
        <f>'Cash Flow Model'!A149</f>
        <v>135</v>
      </c>
      <c r="B139">
        <f>'Cash Flow Model'!N149</f>
        <v>0</v>
      </c>
      <c r="C139">
        <f>'Cash Flow Model'!S149</f>
        <v>0</v>
      </c>
      <c r="D139">
        <f>'Cash Flow Model'!X149</f>
        <v>41810315.477649607</v>
      </c>
    </row>
    <row r="140" spans="1:4" x14ac:dyDescent="0.3">
      <c r="A140">
        <f>'Cash Flow Model'!A150</f>
        <v>136</v>
      </c>
      <c r="B140">
        <f>'Cash Flow Model'!N150</f>
        <v>0</v>
      </c>
      <c r="C140">
        <f>'Cash Flow Model'!S150</f>
        <v>0</v>
      </c>
      <c r="D140">
        <f>'Cash Flow Model'!X150</f>
        <v>41127834.807665087</v>
      </c>
    </row>
    <row r="141" spans="1:4" x14ac:dyDescent="0.3">
      <c r="A141">
        <f>'Cash Flow Model'!A151</f>
        <v>137</v>
      </c>
      <c r="B141">
        <f>'Cash Flow Model'!N151</f>
        <v>0</v>
      </c>
      <c r="C141">
        <f>'Cash Flow Model'!S151</f>
        <v>0</v>
      </c>
      <c r="D141">
        <f>'Cash Flow Model'!X151</f>
        <v>40455735.220116228</v>
      </c>
    </row>
    <row r="142" spans="1:4" x14ac:dyDescent="0.3">
      <c r="A142">
        <f>'Cash Flow Model'!A152</f>
        <v>138</v>
      </c>
      <c r="B142">
        <f>'Cash Flow Model'!N152</f>
        <v>0</v>
      </c>
      <c r="C142">
        <f>'Cash Flow Model'!S152</f>
        <v>0</v>
      </c>
      <c r="D142">
        <f>'Cash Flow Model'!X152</f>
        <v>39793865.066511698</v>
      </c>
    </row>
    <row r="143" spans="1:4" x14ac:dyDescent="0.3">
      <c r="A143">
        <f>'Cash Flow Model'!A153</f>
        <v>139</v>
      </c>
      <c r="B143">
        <f>'Cash Flow Model'!N153</f>
        <v>0</v>
      </c>
      <c r="C143">
        <f>'Cash Flow Model'!S153</f>
        <v>0</v>
      </c>
      <c r="D143">
        <f>'Cash Flow Model'!X153</f>
        <v>39142074.858343184</v>
      </c>
    </row>
    <row r="144" spans="1:4" x14ac:dyDescent="0.3">
      <c r="A144">
        <f>'Cash Flow Model'!A154</f>
        <v>140</v>
      </c>
      <c r="B144">
        <f>'Cash Flow Model'!N154</f>
        <v>0</v>
      </c>
      <c r="C144">
        <f>'Cash Flow Model'!S154</f>
        <v>0</v>
      </c>
      <c r="D144">
        <f>'Cash Flow Model'!X154</f>
        <v>38500217.236829378</v>
      </c>
    </row>
    <row r="145" spans="1:4" x14ac:dyDescent="0.3">
      <c r="A145">
        <f>'Cash Flow Model'!A155</f>
        <v>141</v>
      </c>
      <c r="B145">
        <f>'Cash Flow Model'!N155</f>
        <v>0</v>
      </c>
      <c r="C145">
        <f>'Cash Flow Model'!S155</f>
        <v>0</v>
      </c>
      <c r="D145">
        <f>'Cash Flow Model'!X155</f>
        <v>37868146.943078957</v>
      </c>
    </row>
    <row r="146" spans="1:4" x14ac:dyDescent="0.3">
      <c r="A146">
        <f>'Cash Flow Model'!A156</f>
        <v>142</v>
      </c>
      <c r="B146">
        <f>'Cash Flow Model'!N156</f>
        <v>0</v>
      </c>
      <c r="C146">
        <f>'Cash Flow Model'!S156</f>
        <v>0</v>
      </c>
      <c r="D146">
        <f>'Cash Flow Model'!X156</f>
        <v>37245720.788666822</v>
      </c>
    </row>
    <row r="147" spans="1:4" x14ac:dyDescent="0.3">
      <c r="A147">
        <f>'Cash Flow Model'!A157</f>
        <v>143</v>
      </c>
      <c r="B147">
        <f>'Cash Flow Model'!N157</f>
        <v>0</v>
      </c>
      <c r="C147">
        <f>'Cash Flow Model'!S157</f>
        <v>0</v>
      </c>
      <c r="D147">
        <f>'Cash Flow Model'!X157</f>
        <v>36632797.626617886</v>
      </c>
    </row>
    <row r="148" spans="1:4" x14ac:dyDescent="0.3">
      <c r="A148">
        <f>'Cash Flow Model'!A158</f>
        <v>144</v>
      </c>
      <c r="B148">
        <f>'Cash Flow Model'!N158</f>
        <v>0</v>
      </c>
      <c r="C148">
        <f>'Cash Flow Model'!S158</f>
        <v>0</v>
      </c>
      <c r="D148">
        <f>'Cash Flow Model'!X158</f>
        <v>36029238.322792836</v>
      </c>
    </row>
    <row r="149" spans="1:4" x14ac:dyDescent="0.3">
      <c r="A149">
        <f>'Cash Flow Model'!A159</f>
        <v>145</v>
      </c>
      <c r="B149">
        <f>'Cash Flow Model'!N159</f>
        <v>0</v>
      </c>
      <c r="C149">
        <f>'Cash Flow Model'!S159</f>
        <v>0</v>
      </c>
      <c r="D149">
        <f>'Cash Flow Model'!X159</f>
        <v>35434905.727670364</v>
      </c>
    </row>
    <row r="150" spans="1:4" x14ac:dyDescent="0.3">
      <c r="A150">
        <f>'Cash Flow Model'!A160</f>
        <v>146</v>
      </c>
      <c r="B150">
        <f>'Cash Flow Model'!N160</f>
        <v>0</v>
      </c>
      <c r="C150">
        <f>'Cash Flow Model'!S160</f>
        <v>0</v>
      </c>
      <c r="D150">
        <f>'Cash Flow Model'!X160</f>
        <v>34849664.648520343</v>
      </c>
    </row>
    <row r="151" spans="1:4" x14ac:dyDescent="0.3">
      <c r="A151">
        <f>'Cash Flow Model'!A161</f>
        <v>147</v>
      </c>
      <c r="B151">
        <f>'Cash Flow Model'!N161</f>
        <v>0</v>
      </c>
      <c r="C151">
        <f>'Cash Flow Model'!S161</f>
        <v>0</v>
      </c>
      <c r="D151">
        <f>'Cash Flow Model'!X161</f>
        <v>34273381.821962684</v>
      </c>
    </row>
    <row r="152" spans="1:4" x14ac:dyDescent="0.3">
      <c r="A152">
        <f>'Cash Flow Model'!A162</f>
        <v>148</v>
      </c>
      <c r="B152">
        <f>'Cash Flow Model'!N162</f>
        <v>0</v>
      </c>
      <c r="C152">
        <f>'Cash Flow Model'!S162</f>
        <v>0</v>
      </c>
      <c r="D152">
        <f>'Cash Flow Model'!X162</f>
        <v>33705925.886906452</v>
      </c>
    </row>
    <row r="153" spans="1:4" x14ac:dyDescent="0.3">
      <c r="A153">
        <f>'Cash Flow Model'!A163</f>
        <v>149</v>
      </c>
      <c r="B153">
        <f>'Cash Flow Model'!N163</f>
        <v>0</v>
      </c>
      <c r="C153">
        <f>'Cash Flow Model'!S163</f>
        <v>0</v>
      </c>
      <c r="D153">
        <f>'Cash Flow Model'!X163</f>
        <v>33147167.357864127</v>
      </c>
    </row>
    <row r="154" spans="1:4" x14ac:dyDescent="0.3">
      <c r="A154">
        <f>'Cash Flow Model'!A164</f>
        <v>150</v>
      </c>
      <c r="B154">
        <f>'Cash Flow Model'!N164</f>
        <v>0</v>
      </c>
      <c r="C154">
        <f>'Cash Flow Model'!S164</f>
        <v>0</v>
      </c>
      <c r="D154">
        <f>'Cash Flow Model'!X164</f>
        <v>32596978.598635774</v>
      </c>
    </row>
    <row r="155" spans="1:4" x14ac:dyDescent="0.3">
      <c r="A155">
        <f>'Cash Flow Model'!A165</f>
        <v>151</v>
      </c>
      <c r="B155">
        <f>'Cash Flow Model'!N165</f>
        <v>0</v>
      </c>
      <c r="C155">
        <f>'Cash Flow Model'!S165</f>
        <v>0</v>
      </c>
      <c r="D155">
        <f>'Cash Flow Model'!X165</f>
        <v>32055233.796358079</v>
      </c>
    </row>
    <row r="156" spans="1:4" x14ac:dyDescent="0.3">
      <c r="A156">
        <f>'Cash Flow Model'!A166</f>
        <v>152</v>
      </c>
      <c r="B156">
        <f>'Cash Flow Model'!N166</f>
        <v>0</v>
      </c>
      <c r="C156">
        <f>'Cash Flow Model'!S166</f>
        <v>0</v>
      </c>
      <c r="D156">
        <f>'Cash Flow Model'!X166</f>
        <v>31521808.935913209</v>
      </c>
    </row>
    <row r="157" spans="1:4" x14ac:dyDescent="0.3">
      <c r="A157">
        <f>'Cash Flow Model'!A167</f>
        <v>153</v>
      </c>
      <c r="B157">
        <f>'Cash Flow Model'!N167</f>
        <v>0</v>
      </c>
      <c r="C157">
        <f>'Cash Flow Model'!S167</f>
        <v>0</v>
      </c>
      <c r="D157">
        <f>'Cash Flow Model'!X167</f>
        <v>30996581.774692558</v>
      </c>
    </row>
    <row r="158" spans="1:4" x14ac:dyDescent="0.3">
      <c r="A158">
        <f>'Cash Flow Model'!A168</f>
        <v>154</v>
      </c>
      <c r="B158">
        <f>'Cash Flow Model'!N168</f>
        <v>0</v>
      </c>
      <c r="C158">
        <f>'Cash Flow Model'!S168</f>
        <v>0</v>
      </c>
      <c r="D158">
        <f>'Cash Flow Model'!X168</f>
        <v>30479431.817710508</v>
      </c>
    </row>
    <row r="159" spans="1:4" x14ac:dyDescent="0.3">
      <c r="A159">
        <f>'Cash Flow Model'!A169</f>
        <v>155</v>
      </c>
      <c r="B159">
        <f>'Cash Flow Model'!N169</f>
        <v>0</v>
      </c>
      <c r="C159">
        <f>'Cash Flow Model'!S169</f>
        <v>0</v>
      </c>
      <c r="D159">
        <f>'Cash Flow Model'!X169</f>
        <v>29970240.293063376</v>
      </c>
    </row>
    <row r="160" spans="1:4" x14ac:dyDescent="0.3">
      <c r="A160">
        <f>'Cash Flow Model'!A170</f>
        <v>156</v>
      </c>
      <c r="B160">
        <f>'Cash Flow Model'!N170</f>
        <v>0</v>
      </c>
      <c r="C160">
        <f>'Cash Flow Model'!S170</f>
        <v>0</v>
      </c>
      <c r="D160">
        <f>'Cash Flow Model'!X170</f>
        <v>29468890.127728816</v>
      </c>
    </row>
    <row r="161" spans="1:4" x14ac:dyDescent="0.3">
      <c r="A161">
        <f>'Cash Flow Model'!A171</f>
        <v>157</v>
      </c>
      <c r="B161">
        <f>'Cash Flow Model'!N171</f>
        <v>0</v>
      </c>
      <c r="C161">
        <f>'Cash Flow Model'!S171</f>
        <v>0</v>
      </c>
      <c r="D161">
        <f>'Cash Flow Model'!X171</f>
        <v>28975265.923700966</v>
      </c>
    </row>
    <row r="162" spans="1:4" x14ac:dyDescent="0.3">
      <c r="A162">
        <f>'Cash Flow Model'!A172</f>
        <v>158</v>
      </c>
      <c r="B162">
        <f>'Cash Flow Model'!N172</f>
        <v>0</v>
      </c>
      <c r="C162">
        <f>'Cash Flow Model'!S172</f>
        <v>0</v>
      </c>
      <c r="D162">
        <f>'Cash Flow Model'!X172</f>
        <v>28489253.934456751</v>
      </c>
    </row>
    <row r="163" spans="1:4" x14ac:dyDescent="0.3">
      <c r="A163">
        <f>'Cash Flow Model'!A173</f>
        <v>159</v>
      </c>
      <c r="B163">
        <f>'Cash Flow Model'!N173</f>
        <v>0</v>
      </c>
      <c r="C163">
        <f>'Cash Flow Model'!S173</f>
        <v>0</v>
      </c>
      <c r="D163">
        <f>'Cash Flow Model'!X173</f>
        <v>28010742.041748777</v>
      </c>
    </row>
    <row r="164" spans="1:4" x14ac:dyDescent="0.3">
      <c r="A164">
        <f>'Cash Flow Model'!A174</f>
        <v>160</v>
      </c>
      <c r="B164">
        <f>'Cash Flow Model'!N174</f>
        <v>0</v>
      </c>
      <c r="C164">
        <f>'Cash Flow Model'!S174</f>
        <v>0</v>
      </c>
      <c r="D164">
        <f>'Cash Flow Model'!X174</f>
        <v>27539619.732720304</v>
      </c>
    </row>
    <row r="165" spans="1:4" x14ac:dyDescent="0.3">
      <c r="A165">
        <f>'Cash Flow Model'!A175</f>
        <v>161</v>
      </c>
      <c r="B165">
        <f>'Cash Flow Model'!N175</f>
        <v>0</v>
      </c>
      <c r="C165">
        <f>'Cash Flow Model'!S175</f>
        <v>0</v>
      </c>
      <c r="D165">
        <f>'Cash Flow Model'!X175</f>
        <v>27075778.077337902</v>
      </c>
    </row>
    <row r="166" spans="1:4" x14ac:dyDescent="0.3">
      <c r="A166">
        <f>'Cash Flow Model'!A176</f>
        <v>162</v>
      </c>
      <c r="B166">
        <f>'Cash Flow Model'!N176</f>
        <v>0</v>
      </c>
      <c r="C166">
        <f>'Cash Flow Model'!S176</f>
        <v>0</v>
      </c>
      <c r="D166">
        <f>'Cash Flow Model'!X176</f>
        <v>26619109.706137374</v>
      </c>
    </row>
    <row r="167" spans="1:4" x14ac:dyDescent="0.3">
      <c r="A167">
        <f>'Cash Flow Model'!A177</f>
        <v>163</v>
      </c>
      <c r="B167">
        <f>'Cash Flow Model'!N177</f>
        <v>0</v>
      </c>
      <c r="C167">
        <f>'Cash Flow Model'!S177</f>
        <v>0</v>
      </c>
      <c r="D167">
        <f>'Cash Flow Model'!X177</f>
        <v>26169508.78827868</v>
      </c>
    </row>
    <row r="168" spans="1:4" x14ac:dyDescent="0.3">
      <c r="A168">
        <f>'Cash Flow Model'!A178</f>
        <v>164</v>
      </c>
      <c r="B168">
        <f>'Cash Flow Model'!N178</f>
        <v>0</v>
      </c>
      <c r="C168">
        <f>'Cash Flow Model'!S178</f>
        <v>0</v>
      </c>
      <c r="D168">
        <f>'Cash Flow Model'!X178</f>
        <v>25726871.009905584</v>
      </c>
    </row>
    <row r="169" spans="1:4" x14ac:dyDescent="0.3">
      <c r="A169">
        <f>'Cash Flow Model'!A179</f>
        <v>165</v>
      </c>
      <c r="B169">
        <f>'Cash Flow Model'!N179</f>
        <v>0</v>
      </c>
      <c r="C169">
        <f>'Cash Flow Model'!S179</f>
        <v>0</v>
      </c>
      <c r="D169">
        <f>'Cash Flow Model'!X179</f>
        <v>25291093.552805819</v>
      </c>
    </row>
    <row r="170" spans="1:4" x14ac:dyDescent="0.3">
      <c r="A170">
        <f>'Cash Flow Model'!A180</f>
        <v>166</v>
      </c>
      <c r="B170">
        <f>'Cash Flow Model'!N180</f>
        <v>0</v>
      </c>
      <c r="C170">
        <f>'Cash Flow Model'!S180</f>
        <v>0</v>
      </c>
      <c r="D170">
        <f>'Cash Flow Model'!X180</f>
        <v>24862075.073367666</v>
      </c>
    </row>
    <row r="171" spans="1:4" x14ac:dyDescent="0.3">
      <c r="A171">
        <f>'Cash Flow Model'!A181</f>
        <v>167</v>
      </c>
      <c r="B171">
        <f>'Cash Flow Model'!N181</f>
        <v>0</v>
      </c>
      <c r="C171">
        <f>'Cash Flow Model'!S181</f>
        <v>0</v>
      </c>
      <c r="D171">
        <f>'Cash Flow Model'!X181</f>
        <v>24439715.681828834</v>
      </c>
    </row>
    <row r="172" spans="1:4" x14ac:dyDescent="0.3">
      <c r="A172">
        <f>'Cash Flow Model'!A182</f>
        <v>168</v>
      </c>
      <c r="B172">
        <f>'Cash Flow Model'!N182</f>
        <v>0</v>
      </c>
      <c r="C172">
        <f>'Cash Flow Model'!S182</f>
        <v>0</v>
      </c>
      <c r="D172">
        <f>'Cash Flow Model'!X182</f>
        <v>24023916.921813648</v>
      </c>
    </row>
    <row r="173" spans="1:4" x14ac:dyDescent="0.3">
      <c r="A173">
        <f>'Cash Flow Model'!A183</f>
        <v>169</v>
      </c>
      <c r="B173">
        <f>'Cash Flow Model'!N183</f>
        <v>0</v>
      </c>
      <c r="C173">
        <f>'Cash Flow Model'!S183</f>
        <v>0</v>
      </c>
      <c r="D173">
        <f>'Cash Flow Model'!X183</f>
        <v>23614581.750154532</v>
      </c>
    </row>
    <row r="174" spans="1:4" x14ac:dyDescent="0.3">
      <c r="A174">
        <f>'Cash Flow Model'!A184</f>
        <v>170</v>
      </c>
      <c r="B174">
        <f>'Cash Flow Model'!N184</f>
        <v>0</v>
      </c>
      <c r="C174">
        <f>'Cash Flow Model'!S184</f>
        <v>0</v>
      </c>
      <c r="D174">
        <f>'Cash Flow Model'!X184</f>
        <v>23211614.516993925</v>
      </c>
    </row>
    <row r="175" spans="1:4" x14ac:dyDescent="0.3">
      <c r="A175">
        <f>'Cash Flow Model'!A185</f>
        <v>171</v>
      </c>
      <c r="B175">
        <f>'Cash Flow Model'!N185</f>
        <v>0</v>
      </c>
      <c r="C175">
        <f>'Cash Flow Model'!S185</f>
        <v>0</v>
      </c>
      <c r="D175">
        <f>'Cash Flow Model'!X185</f>
        <v>22814920.946162723</v>
      </c>
    </row>
    <row r="176" spans="1:4" x14ac:dyDescent="0.3">
      <c r="A176">
        <f>'Cash Flow Model'!A186</f>
        <v>172</v>
      </c>
      <c r="B176">
        <f>'Cash Flow Model'!N186</f>
        <v>0</v>
      </c>
      <c r="C176">
        <f>'Cash Flow Model'!S186</f>
        <v>0</v>
      </c>
      <c r="D176">
        <f>'Cash Flow Model'!X186</f>
        <v>22424408.115831468</v>
      </c>
    </row>
    <row r="177" spans="1:4" x14ac:dyDescent="0.3">
      <c r="A177">
        <f>'Cash Flow Model'!A187</f>
        <v>173</v>
      </c>
      <c r="B177">
        <f>'Cash Flow Model'!N187</f>
        <v>0</v>
      </c>
      <c r="C177">
        <f>'Cash Flow Model'!S187</f>
        <v>0</v>
      </c>
      <c r="D177">
        <f>'Cash Flow Model'!X187</f>
        <v>22039984.439430509</v>
      </c>
    </row>
    <row r="178" spans="1:4" x14ac:dyDescent="0.3">
      <c r="A178">
        <f>'Cash Flow Model'!A188</f>
        <v>174</v>
      </c>
      <c r="B178">
        <f>'Cash Flow Model'!N188</f>
        <v>0</v>
      </c>
      <c r="C178">
        <f>'Cash Flow Model'!S188</f>
        <v>0</v>
      </c>
      <c r="D178">
        <f>'Cash Flow Model'!X188</f>
        <v>21661559.646835431</v>
      </c>
    </row>
    <row r="179" spans="1:4" x14ac:dyDescent="0.3">
      <c r="A179">
        <f>'Cash Flow Model'!A189</f>
        <v>175</v>
      </c>
      <c r="B179">
        <f>'Cash Flow Model'!N189</f>
        <v>0</v>
      </c>
      <c r="C179">
        <f>'Cash Flow Model'!S189</f>
        <v>0</v>
      </c>
      <c r="D179">
        <f>'Cash Flow Model'!X189</f>
        <v>21289044.765814118</v>
      </c>
    </row>
    <row r="180" spans="1:4" x14ac:dyDescent="0.3">
      <c r="A180">
        <f>'Cash Flow Model'!A190</f>
        <v>176</v>
      </c>
      <c r="B180">
        <f>'Cash Flow Model'!N190</f>
        <v>0</v>
      </c>
      <c r="C180">
        <f>'Cash Flow Model'!S190</f>
        <v>0</v>
      </c>
      <c r="D180">
        <f>'Cash Flow Model'!X190</f>
        <v>20922352.103731818</v>
      </c>
    </row>
    <row r="181" spans="1:4" x14ac:dyDescent="0.3">
      <c r="A181">
        <f>'Cash Flow Model'!A191</f>
        <v>177</v>
      </c>
      <c r="B181">
        <f>'Cash Flow Model'!N191</f>
        <v>0</v>
      </c>
      <c r="C181">
        <f>'Cash Flow Model'!S191</f>
        <v>0</v>
      </c>
      <c r="D181">
        <f>'Cash Flow Model'!X191</f>
        <v>20561395.229510676</v>
      </c>
    </row>
    <row r="182" spans="1:4" x14ac:dyDescent="0.3">
      <c r="A182">
        <f>'Cash Flow Model'!A192</f>
        <v>178</v>
      </c>
      <c r="B182">
        <f>'Cash Flow Model'!N192</f>
        <v>0</v>
      </c>
      <c r="C182">
        <f>'Cash Flow Model'!S192</f>
        <v>0</v>
      </c>
      <c r="D182">
        <f>'Cash Flow Model'!X192</f>
        <v>20206088.955840208</v>
      </c>
    </row>
    <row r="183" spans="1:4" x14ac:dyDescent="0.3">
      <c r="A183">
        <f>'Cash Flow Model'!A193</f>
        <v>179</v>
      </c>
      <c r="B183">
        <f>'Cash Flow Model'!N193</f>
        <v>0</v>
      </c>
      <c r="C183">
        <f>'Cash Flow Model'!S193</f>
        <v>0</v>
      </c>
      <c r="D183">
        <f>'Cash Flow Model'!X193</f>
        <v>19856349.32163528</v>
      </c>
    </row>
    <row r="184" spans="1:4" x14ac:dyDescent="0.3">
      <c r="A184">
        <f>'Cash Flow Model'!A194</f>
        <v>180</v>
      </c>
      <c r="B184">
        <f>'Cash Flow Model'!N194</f>
        <v>0</v>
      </c>
      <c r="C184">
        <f>'Cash Flow Model'!S194</f>
        <v>0</v>
      </c>
      <c r="D184">
        <f>'Cash Flow Model'!X194</f>
        <v>19512093.574738164</v>
      </c>
    </row>
    <row r="185" spans="1:4" x14ac:dyDescent="0.3">
      <c r="A185">
        <f>'Cash Flow Model'!A195</f>
        <v>181</v>
      </c>
      <c r="B185">
        <f>'Cash Flow Model'!N195</f>
        <v>0</v>
      </c>
      <c r="C185">
        <f>'Cash Flow Model'!S195</f>
        <v>0</v>
      </c>
      <c r="D185">
        <f>'Cash Flow Model'!X195</f>
        <v>19173240.15486132</v>
      </c>
    </row>
    <row r="186" spans="1:4" x14ac:dyDescent="0.3">
      <c r="A186">
        <f>'Cash Flow Model'!A196</f>
        <v>182</v>
      </c>
      <c r="B186">
        <f>'Cash Flow Model'!N196</f>
        <v>0</v>
      </c>
      <c r="C186">
        <f>'Cash Flow Model'!S196</f>
        <v>0</v>
      </c>
      <c r="D186">
        <f>'Cash Flow Model'!X196</f>
        <v>18839708.676767562</v>
      </c>
    </row>
    <row r="187" spans="1:4" x14ac:dyDescent="0.3">
      <c r="A187">
        <f>'Cash Flow Model'!A197</f>
        <v>183</v>
      </c>
      <c r="B187">
        <f>'Cash Flow Model'!N197</f>
        <v>0</v>
      </c>
      <c r="C187">
        <f>'Cash Flow Model'!S197</f>
        <v>0</v>
      </c>
      <c r="D187">
        <f>'Cash Flow Model'!X197</f>
        <v>18511419.913684376</v>
      </c>
    </row>
    <row r="188" spans="1:4" x14ac:dyDescent="0.3">
      <c r="A188">
        <f>'Cash Flow Model'!A198</f>
        <v>184</v>
      </c>
      <c r="B188">
        <f>'Cash Flow Model'!N198</f>
        <v>0</v>
      </c>
      <c r="C188">
        <f>'Cash Flow Model'!S198</f>
        <v>0</v>
      </c>
      <c r="D188">
        <f>'Cash Flow Model'!X198</f>
        <v>18188295.780949105</v>
      </c>
    </row>
    <row r="189" spans="1:4" x14ac:dyDescent="0.3">
      <c r="A189">
        <f>'Cash Flow Model'!A199</f>
        <v>185</v>
      </c>
      <c r="B189">
        <f>'Cash Flow Model'!N199</f>
        <v>0</v>
      </c>
      <c r="C189">
        <f>'Cash Flow Model'!S199</f>
        <v>0</v>
      </c>
      <c r="D189">
        <f>'Cash Flow Model'!X199</f>
        <v>17870259.319881883</v>
      </c>
    </row>
    <row r="190" spans="1:4" x14ac:dyDescent="0.3">
      <c r="A190">
        <f>'Cash Flow Model'!A200</f>
        <v>186</v>
      </c>
      <c r="B190">
        <f>'Cash Flow Model'!N200</f>
        <v>0</v>
      </c>
      <c r="C190">
        <f>'Cash Flow Model'!S200</f>
        <v>0</v>
      </c>
      <c r="D190">
        <f>'Cash Flow Model'!X200</f>
        <v>17557234.681883115</v>
      </c>
    </row>
    <row r="191" spans="1:4" x14ac:dyDescent="0.3">
      <c r="A191">
        <f>'Cash Flow Model'!A201</f>
        <v>187</v>
      </c>
      <c r="B191">
        <f>'Cash Flow Model'!N201</f>
        <v>0</v>
      </c>
      <c r="C191">
        <f>'Cash Flow Model'!S201</f>
        <v>0</v>
      </c>
      <c r="D191">
        <f>'Cash Flow Model'!X201</f>
        <v>17249147.112752456</v>
      </c>
    </row>
    <row r="192" spans="1:4" x14ac:dyDescent="0.3">
      <c r="A192">
        <f>'Cash Flow Model'!A202</f>
        <v>188</v>
      </c>
      <c r="B192">
        <f>'Cash Flow Model'!N202</f>
        <v>0</v>
      </c>
      <c r="C192">
        <f>'Cash Flow Model'!S202</f>
        <v>0</v>
      </c>
      <c r="D192">
        <f>'Cash Flow Model'!X202</f>
        <v>16945922.937226195</v>
      </c>
    </row>
    <row r="193" spans="1:4" x14ac:dyDescent="0.3">
      <c r="A193">
        <f>'Cash Flow Model'!A203</f>
        <v>189</v>
      </c>
      <c r="B193">
        <f>'Cash Flow Model'!N203</f>
        <v>0</v>
      </c>
      <c r="C193">
        <f>'Cash Flow Model'!S203</f>
        <v>0</v>
      </c>
      <c r="D193">
        <f>'Cash Flow Model'!X203</f>
        <v>16647489.543730063</v>
      </c>
    </row>
    <row r="194" spans="1:4" x14ac:dyDescent="0.3">
      <c r="A194">
        <f>'Cash Flow Model'!A204</f>
        <v>190</v>
      </c>
      <c r="B194">
        <f>'Cash Flow Model'!N204</f>
        <v>0</v>
      </c>
      <c r="C194">
        <f>'Cash Flow Model'!S204</f>
        <v>0</v>
      </c>
      <c r="D194">
        <f>'Cash Flow Model'!X204</f>
        <v>16353775.369344473</v>
      </c>
    </row>
    <row r="195" spans="1:4" x14ac:dyDescent="0.3">
      <c r="A195">
        <f>'Cash Flow Model'!A205</f>
        <v>191</v>
      </c>
      <c r="B195">
        <f>'Cash Flow Model'!N205</f>
        <v>0</v>
      </c>
      <c r="C195">
        <f>'Cash Flow Model'!S205</f>
        <v>0</v>
      </c>
      <c r="D195">
        <f>'Cash Flow Model'!X205</f>
        <v>16064709.884979257</v>
      </c>
    </row>
    <row r="196" spans="1:4" x14ac:dyDescent="0.3">
      <c r="A196">
        <f>'Cash Flow Model'!A206</f>
        <v>192</v>
      </c>
      <c r="B196">
        <f>'Cash Flow Model'!N206</f>
        <v>0</v>
      </c>
      <c r="C196">
        <f>'Cash Flow Model'!S206</f>
        <v>0</v>
      </c>
      <c r="D196">
        <f>'Cash Flow Model'!X206</f>
        <v>15780223.580755042</v>
      </c>
    </row>
    <row r="197" spans="1:4" x14ac:dyDescent="0.3">
      <c r="A197">
        <f>'Cash Flow Model'!A207</f>
        <v>193</v>
      </c>
      <c r="B197">
        <f>'Cash Flow Model'!N207</f>
        <v>0</v>
      </c>
      <c r="C197">
        <f>'Cash Flow Model'!S207</f>
        <v>0</v>
      </c>
      <c r="D197">
        <f>'Cash Flow Model'!X207</f>
        <v>15500247.951588362</v>
      </c>
    </row>
    <row r="198" spans="1:4" x14ac:dyDescent="0.3">
      <c r="A198">
        <f>'Cash Flow Model'!A208</f>
        <v>194</v>
      </c>
      <c r="B198">
        <f>'Cash Flow Model'!N208</f>
        <v>0</v>
      </c>
      <c r="C198">
        <f>'Cash Flow Model'!S208</f>
        <v>0</v>
      </c>
      <c r="D198">
        <f>'Cash Flow Model'!X208</f>
        <v>15224715.482977754</v>
      </c>
    </row>
    <row r="199" spans="1:4" x14ac:dyDescent="0.3">
      <c r="A199">
        <f>'Cash Flow Model'!A209</f>
        <v>195</v>
      </c>
      <c r="B199">
        <f>'Cash Flow Model'!N209</f>
        <v>0</v>
      </c>
      <c r="C199">
        <f>'Cash Flow Model'!S209</f>
        <v>0</v>
      </c>
      <c r="D199">
        <f>'Cash Flow Model'!X209</f>
        <v>14953559.636987999</v>
      </c>
    </row>
    <row r="200" spans="1:4" x14ac:dyDescent="0.3">
      <c r="A200">
        <f>'Cash Flow Model'!A210</f>
        <v>196</v>
      </c>
      <c r="B200">
        <f>'Cash Flow Model'!N210</f>
        <v>0</v>
      </c>
      <c r="C200">
        <f>'Cash Flow Model'!S210</f>
        <v>0</v>
      </c>
      <c r="D200">
        <f>'Cash Flow Model'!X210</f>
        <v>14686714.838429838</v>
      </c>
    </row>
    <row r="201" spans="1:4" x14ac:dyDescent="0.3">
      <c r="A201">
        <f>'Cash Flow Model'!A211</f>
        <v>197</v>
      </c>
      <c r="B201">
        <f>'Cash Flow Model'!N211</f>
        <v>0</v>
      </c>
      <c r="C201">
        <f>'Cash Flow Model'!S211</f>
        <v>0</v>
      </c>
      <c r="D201">
        <f>'Cash Flow Model'!X211</f>
        <v>14424116.461232411</v>
      </c>
    </row>
    <row r="202" spans="1:4" x14ac:dyDescent="0.3">
      <c r="A202">
        <f>'Cash Flow Model'!A212</f>
        <v>198</v>
      </c>
      <c r="B202">
        <f>'Cash Flow Model'!N212</f>
        <v>0</v>
      </c>
      <c r="C202">
        <f>'Cash Flow Model'!S212</f>
        <v>0</v>
      </c>
      <c r="D202">
        <f>'Cash Flow Model'!X212</f>
        <v>14165700.815005783</v>
      </c>
    </row>
    <row r="203" spans="1:4" x14ac:dyDescent="0.3">
      <c r="A203">
        <f>'Cash Flow Model'!A213</f>
        <v>199</v>
      </c>
      <c r="B203">
        <f>'Cash Flow Model'!N213</f>
        <v>0</v>
      </c>
      <c r="C203">
        <f>'Cash Flow Model'!S213</f>
        <v>0</v>
      </c>
      <c r="D203">
        <f>'Cash Flow Model'!X213</f>
        <v>13911405.131790945</v>
      </c>
    </row>
    <row r="204" spans="1:4" x14ac:dyDescent="0.3">
      <c r="A204">
        <f>'Cash Flow Model'!A214</f>
        <v>200</v>
      </c>
      <c r="B204">
        <f>'Cash Flow Model'!N214</f>
        <v>0</v>
      </c>
      <c r="C204">
        <f>'Cash Flow Model'!S214</f>
        <v>0</v>
      </c>
      <c r="D204">
        <f>'Cash Flow Model'!X214</f>
        <v>13661167.552994668</v>
      </c>
    </row>
    <row r="205" spans="1:4" x14ac:dyDescent="0.3">
      <c r="A205">
        <f>'Cash Flow Model'!A215</f>
        <v>201</v>
      </c>
      <c r="B205">
        <f>'Cash Flow Model'!N215</f>
        <v>0</v>
      </c>
      <c r="C205">
        <f>'Cash Flow Model'!S215</f>
        <v>0</v>
      </c>
      <c r="D205">
        <f>'Cash Flow Model'!X215</f>
        <v>13414927.116506677</v>
      </c>
    </row>
    <row r="206" spans="1:4" x14ac:dyDescent="0.3">
      <c r="A206">
        <f>'Cash Flow Model'!A216</f>
        <v>202</v>
      </c>
      <c r="B206">
        <f>'Cash Flow Model'!N216</f>
        <v>0</v>
      </c>
      <c r="C206">
        <f>'Cash Flow Model'!S216</f>
        <v>0</v>
      </c>
      <c r="D206">
        <f>'Cash Flow Model'!X216</f>
        <v>13172623.743996635</v>
      </c>
    </row>
    <row r="207" spans="1:4" x14ac:dyDescent="0.3">
      <c r="A207">
        <f>'Cash Flow Model'!A217</f>
        <v>203</v>
      </c>
      <c r="B207">
        <f>'Cash Flow Model'!N217</f>
        <v>0</v>
      </c>
      <c r="C207">
        <f>'Cash Flow Model'!S217</f>
        <v>0</v>
      </c>
      <c r="D207">
        <f>'Cash Flow Model'!X217</f>
        <v>12934198.228388431</v>
      </c>
    </row>
    <row r="208" spans="1:4" x14ac:dyDescent="0.3">
      <c r="A208">
        <f>'Cash Flow Model'!A218</f>
        <v>204</v>
      </c>
      <c r="B208">
        <f>'Cash Flow Model'!N218</f>
        <v>0</v>
      </c>
      <c r="C208">
        <f>'Cash Flow Model'!S218</f>
        <v>0</v>
      </c>
      <c r="D208">
        <f>'Cash Flow Model'!X218</f>
        <v>12699592.221509337</v>
      </c>
    </row>
    <row r="209" spans="1:4" x14ac:dyDescent="0.3">
      <c r="A209">
        <f>'Cash Flow Model'!A219</f>
        <v>205</v>
      </c>
      <c r="B209">
        <f>'Cash Flow Model'!N219</f>
        <v>0</v>
      </c>
      <c r="C209">
        <f>'Cash Flow Model'!S219</f>
        <v>0</v>
      </c>
      <c r="D209">
        <f>'Cash Flow Model'!X219</f>
        <v>12468748.221911626</v>
      </c>
    </row>
    <row r="210" spans="1:4" x14ac:dyDescent="0.3">
      <c r="A210">
        <f>'Cash Flow Model'!A220</f>
        <v>206</v>
      </c>
      <c r="B210">
        <f>'Cash Flow Model'!N220</f>
        <v>0</v>
      </c>
      <c r="C210">
        <f>'Cash Flow Model'!S220</f>
        <v>0</v>
      </c>
      <c r="D210">
        <f>'Cash Flow Model'!X220</f>
        <v>12241609.562864237</v>
      </c>
    </row>
    <row r="211" spans="1:4" x14ac:dyDescent="0.3">
      <c r="A211">
        <f>'Cash Flow Model'!A221</f>
        <v>207</v>
      </c>
      <c r="B211">
        <f>'Cash Flow Model'!N221</f>
        <v>0</v>
      </c>
      <c r="C211">
        <f>'Cash Flow Model'!S221</f>
        <v>0</v>
      </c>
      <c r="D211">
        <f>'Cash Flow Model'!X221</f>
        <v>12018120.400512168</v>
      </c>
    </row>
    <row r="212" spans="1:4" x14ac:dyDescent="0.3">
      <c r="A212">
        <f>'Cash Flow Model'!A222</f>
        <v>208</v>
      </c>
      <c r="B212">
        <f>'Cash Flow Model'!N222</f>
        <v>0</v>
      </c>
      <c r="C212">
        <f>'Cash Flow Model'!S222</f>
        <v>0</v>
      </c>
      <c r="D212">
        <f>'Cash Flow Model'!X222</f>
        <v>11798225.702201277</v>
      </c>
    </row>
    <row r="213" spans="1:4" x14ac:dyDescent="0.3">
      <c r="A213">
        <f>'Cash Flow Model'!A223</f>
        <v>209</v>
      </c>
      <c r="B213">
        <f>'Cash Flow Model'!N223</f>
        <v>0</v>
      </c>
      <c r="C213">
        <f>'Cash Flow Model'!S223</f>
        <v>0</v>
      </c>
      <c r="D213">
        <f>'Cash Flow Model'!X223</f>
        <v>11581871.234966176</v>
      </c>
    </row>
    <row r="214" spans="1:4" x14ac:dyDescent="0.3">
      <c r="A214">
        <f>'Cash Flow Model'!A224</f>
        <v>210</v>
      </c>
      <c r="B214">
        <f>'Cash Flow Model'!N224</f>
        <v>0</v>
      </c>
      <c r="C214">
        <f>'Cash Flow Model'!S224</f>
        <v>0</v>
      </c>
      <c r="D214">
        <f>'Cash Flow Model'!X224</f>
        <v>11369003.554179002</v>
      </c>
    </row>
    <row r="215" spans="1:4" x14ac:dyDescent="0.3">
      <c r="A215">
        <f>'Cash Flow Model'!A225</f>
        <v>211</v>
      </c>
      <c r="B215">
        <f>'Cash Flow Model'!N225</f>
        <v>0</v>
      </c>
      <c r="C215">
        <f>'Cash Flow Model'!S225</f>
        <v>0</v>
      </c>
      <c r="D215">
        <f>'Cash Flow Model'!X225</f>
        <v>11159569.992356809</v>
      </c>
    </row>
    <row r="216" spans="1:4" x14ac:dyDescent="0.3">
      <c r="A216">
        <f>'Cash Flow Model'!A226</f>
        <v>212</v>
      </c>
      <c r="B216">
        <f>'Cash Flow Model'!N226</f>
        <v>0</v>
      </c>
      <c r="C216">
        <f>'Cash Flow Model'!S226</f>
        <v>0</v>
      </c>
      <c r="D216">
        <f>'Cash Flow Model'!X226</f>
        <v>10953518.648125406</v>
      </c>
    </row>
    <row r="217" spans="1:4" x14ac:dyDescent="0.3">
      <c r="A217">
        <f>'Cash Flow Model'!A227</f>
        <v>213</v>
      </c>
      <c r="B217">
        <f>'Cash Flow Model'!N227</f>
        <v>0</v>
      </c>
      <c r="C217">
        <f>'Cash Flow Model'!S227</f>
        <v>0</v>
      </c>
      <c r="D217">
        <f>'Cash Flow Model'!X227</f>
        <v>10750798.375337478</v>
      </c>
    </row>
    <row r="218" spans="1:4" x14ac:dyDescent="0.3">
      <c r="A218">
        <f>'Cash Flow Model'!A228</f>
        <v>214</v>
      </c>
      <c r="B218">
        <f>'Cash Flow Model'!N228</f>
        <v>0</v>
      </c>
      <c r="C218">
        <f>'Cash Flow Model'!S228</f>
        <v>0</v>
      </c>
      <c r="D218">
        <f>'Cash Flow Model'!X228</f>
        <v>10551358.772342838</v>
      </c>
    </row>
    <row r="219" spans="1:4" x14ac:dyDescent="0.3">
      <c r="A219">
        <f>'Cash Flow Model'!A229</f>
        <v>215</v>
      </c>
      <c r="B219">
        <f>'Cash Flow Model'!N229</f>
        <v>0</v>
      </c>
      <c r="C219">
        <f>'Cash Flow Model'!S229</f>
        <v>0</v>
      </c>
      <c r="D219">
        <f>'Cash Flow Model'!X229</f>
        <v>10355150.171408739</v>
      </c>
    </row>
    <row r="220" spans="1:4" x14ac:dyDescent="0.3">
      <c r="A220">
        <f>'Cash Flow Model'!A230</f>
        <v>216</v>
      </c>
      <c r="B220">
        <f>'Cash Flow Model'!N230</f>
        <v>0</v>
      </c>
      <c r="C220">
        <f>'Cash Flow Model'!S230</f>
        <v>0</v>
      </c>
      <c r="D220">
        <f>'Cash Flow Model'!X230</f>
        <v>10162123.628288124</v>
      </c>
    </row>
    <row r="221" spans="1:4" x14ac:dyDescent="0.3">
      <c r="A221">
        <f>'Cash Flow Model'!A231</f>
        <v>217</v>
      </c>
      <c r="B221">
        <f>'Cash Flow Model'!N231</f>
        <v>0</v>
      </c>
      <c r="C221">
        <f>'Cash Flow Model'!S231</f>
        <v>0</v>
      </c>
      <c r="D221">
        <f>'Cash Flow Model'!X231</f>
        <v>9972230.9119338207</v>
      </c>
    </row>
    <row r="222" spans="1:4" x14ac:dyDescent="0.3">
      <c r="A222">
        <f>'Cash Flow Model'!A232</f>
        <v>218</v>
      </c>
      <c r="B222">
        <f>'Cash Flow Model'!N232</f>
        <v>0</v>
      </c>
      <c r="C222">
        <f>'Cash Flow Model'!S232</f>
        <v>0</v>
      </c>
      <c r="D222">
        <f>'Cash Flow Model'!X232</f>
        <v>9785424.4943566173</v>
      </c>
    </row>
    <row r="223" spans="1:4" x14ac:dyDescent="0.3">
      <c r="A223">
        <f>'Cash Flow Model'!A233</f>
        <v>219</v>
      </c>
      <c r="B223">
        <f>'Cash Flow Model'!N233</f>
        <v>0</v>
      </c>
      <c r="C223">
        <f>'Cash Flow Model'!S233</f>
        <v>0</v>
      </c>
      <c r="D223">
        <f>'Cash Flow Model'!X233</f>
        <v>9601657.5406252537</v>
      </c>
    </row>
    <row r="224" spans="1:4" x14ac:dyDescent="0.3">
      <c r="A224">
        <f>'Cash Flow Model'!A234</f>
        <v>220</v>
      </c>
      <c r="B224">
        <f>'Cash Flow Model'!N234</f>
        <v>0</v>
      </c>
      <c r="C224">
        <f>'Cash Flow Model'!S234</f>
        <v>0</v>
      </c>
      <c r="D224">
        <f>'Cash Flow Model'!X234</f>
        <v>9420883.8990063574</v>
      </c>
    </row>
    <row r="225" spans="1:4" x14ac:dyDescent="0.3">
      <c r="A225">
        <f>'Cash Flow Model'!A235</f>
        <v>221</v>
      </c>
      <c r="B225">
        <f>'Cash Flow Model'!N235</f>
        <v>0</v>
      </c>
      <c r="C225">
        <f>'Cash Flow Model'!S235</f>
        <v>0</v>
      </c>
      <c r="D225">
        <f>'Cash Flow Model'!X235</f>
        <v>9243058.0912423767</v>
      </c>
    </row>
    <row r="226" spans="1:4" x14ac:dyDescent="0.3">
      <c r="A226">
        <f>'Cash Flow Model'!A236</f>
        <v>222</v>
      </c>
      <c r="B226">
        <f>'Cash Flow Model'!N236</f>
        <v>0</v>
      </c>
      <c r="C226">
        <f>'Cash Flow Model'!S236</f>
        <v>0</v>
      </c>
      <c r="D226">
        <f>'Cash Flow Model'!X236</f>
        <v>9068135.3029656298</v>
      </c>
    </row>
    <row r="227" spans="1:4" x14ac:dyDescent="0.3">
      <c r="A227">
        <f>'Cash Flow Model'!A237</f>
        <v>223</v>
      </c>
      <c r="B227">
        <f>'Cash Flow Model'!N237</f>
        <v>0</v>
      </c>
      <c r="C227">
        <f>'Cash Flow Model'!S237</f>
        <v>0</v>
      </c>
      <c r="D227">
        <f>'Cash Flow Model'!X237</f>
        <v>8896071.3742465507</v>
      </c>
    </row>
    <row r="228" spans="1:4" x14ac:dyDescent="0.3">
      <c r="A228">
        <f>'Cash Flow Model'!A238</f>
        <v>224</v>
      </c>
      <c r="B228">
        <f>'Cash Flow Model'!N238</f>
        <v>0</v>
      </c>
      <c r="C228">
        <f>'Cash Flow Model'!S238</f>
        <v>0</v>
      </c>
      <c r="D228">
        <f>'Cash Flow Model'!X238</f>
        <v>8726822.790274296</v>
      </c>
    </row>
    <row r="229" spans="1:4" x14ac:dyDescent="0.3">
      <c r="A229">
        <f>'Cash Flow Model'!A239</f>
        <v>225</v>
      </c>
      <c r="B229">
        <f>'Cash Flow Model'!N239</f>
        <v>0</v>
      </c>
      <c r="C229">
        <f>'Cash Flow Model'!S239</f>
        <v>0</v>
      </c>
      <c r="D229">
        <f>'Cash Flow Model'!X239</f>
        <v>8560346.6721678749</v>
      </c>
    </row>
    <row r="230" spans="1:4" x14ac:dyDescent="0.3">
      <c r="A230">
        <f>'Cash Flow Model'!A240</f>
        <v>226</v>
      </c>
      <c r="B230">
        <f>'Cash Flow Model'!N240</f>
        <v>0</v>
      </c>
      <c r="C230">
        <f>'Cash Flow Model'!S240</f>
        <v>0</v>
      </c>
      <c r="D230">
        <f>'Cash Flow Model'!X240</f>
        <v>8396600.7679159958</v>
      </c>
    </row>
    <row r="231" spans="1:4" x14ac:dyDescent="0.3">
      <c r="A231">
        <f>'Cash Flow Model'!A241</f>
        <v>227</v>
      </c>
      <c r="B231">
        <f>'Cash Flow Model'!N241</f>
        <v>0</v>
      </c>
      <c r="C231">
        <f>'Cash Flow Model'!S241</f>
        <v>0</v>
      </c>
      <c r="D231">
        <f>'Cash Flow Model'!X241</f>
        <v>8235543.443443845</v>
      </c>
    </row>
    <row r="232" spans="1:4" x14ac:dyDescent="0.3">
      <c r="A232">
        <f>'Cash Flow Model'!A242</f>
        <v>228</v>
      </c>
      <c r="B232">
        <f>'Cash Flow Model'!N242</f>
        <v>0</v>
      </c>
      <c r="C232">
        <f>'Cash Flow Model'!S242</f>
        <v>0</v>
      </c>
      <c r="D232">
        <f>'Cash Flow Model'!X242</f>
        <v>8077133.6738050384</v>
      </c>
    </row>
    <row r="233" spans="1:4" x14ac:dyDescent="0.3">
      <c r="A233">
        <f>'Cash Flow Model'!A243</f>
        <v>229</v>
      </c>
      <c r="B233">
        <f>'Cash Flow Model'!N243</f>
        <v>0</v>
      </c>
      <c r="C233">
        <f>'Cash Flow Model'!S243</f>
        <v>0</v>
      </c>
      <c r="D233">
        <f>'Cash Flow Model'!X243</f>
        <v>7921331.0344970133</v>
      </c>
    </row>
    <row r="234" spans="1:4" x14ac:dyDescent="0.3">
      <c r="A234">
        <f>'Cash Flow Model'!A244</f>
        <v>230</v>
      </c>
      <c r="B234">
        <f>'Cash Flow Model'!N244</f>
        <v>0</v>
      </c>
      <c r="C234">
        <f>'Cash Flow Model'!S244</f>
        <v>0</v>
      </c>
      <c r="D234">
        <f>'Cash Flow Model'!X244</f>
        <v>7768095.6928981561</v>
      </c>
    </row>
    <row r="235" spans="1:4" x14ac:dyDescent="0.3">
      <c r="A235">
        <f>'Cash Flow Model'!A245</f>
        <v>231</v>
      </c>
      <c r="B235">
        <f>'Cash Flow Model'!N245</f>
        <v>0</v>
      </c>
      <c r="C235">
        <f>'Cash Flow Model'!S245</f>
        <v>0</v>
      </c>
      <c r="D235">
        <f>'Cash Flow Model'!X245</f>
        <v>7617388.3998249685</v>
      </c>
    </row>
    <row r="236" spans="1:4" x14ac:dyDescent="0.3">
      <c r="A236">
        <f>'Cash Flow Model'!A246</f>
        <v>232</v>
      </c>
      <c r="B236">
        <f>'Cash Flow Model'!N246</f>
        <v>0</v>
      </c>
      <c r="C236">
        <f>'Cash Flow Model'!S246</f>
        <v>0</v>
      </c>
      <c r="D236">
        <f>'Cash Flow Model'!X246</f>
        <v>7469170.4812076204</v>
      </c>
    </row>
    <row r="237" spans="1:4" x14ac:dyDescent="0.3">
      <c r="A237">
        <f>'Cash Flow Model'!A247</f>
        <v>233</v>
      </c>
      <c r="B237">
        <f>'Cash Flow Model'!N247</f>
        <v>0</v>
      </c>
      <c r="C237">
        <f>'Cash Flow Model'!S247</f>
        <v>0</v>
      </c>
      <c r="D237">
        <f>'Cash Flow Model'!X247</f>
        <v>7323403.8298822343</v>
      </c>
    </row>
    <row r="238" spans="1:4" x14ac:dyDescent="0.3">
      <c r="A238">
        <f>'Cash Flow Model'!A248</f>
        <v>234</v>
      </c>
      <c r="B238">
        <f>'Cash Flow Model'!N248</f>
        <v>0</v>
      </c>
      <c r="C238">
        <f>'Cash Flow Model'!S248</f>
        <v>0</v>
      </c>
      <c r="D238">
        <f>'Cash Flow Model'!X248</f>
        <v>7180050.897498304</v>
      </c>
    </row>
    <row r="239" spans="1:4" x14ac:dyDescent="0.3">
      <c r="A239">
        <f>'Cash Flow Model'!A249</f>
        <v>235</v>
      </c>
      <c r="B239">
        <f>'Cash Flow Model'!N249</f>
        <v>0</v>
      </c>
      <c r="C239">
        <f>'Cash Flow Model'!S249</f>
        <v>0</v>
      </c>
      <c r="D239">
        <f>'Cash Flow Model'!X249</f>
        <v>7039074.6865396295</v>
      </c>
    </row>
    <row r="240" spans="1:4" x14ac:dyDescent="0.3">
      <c r="A240">
        <f>'Cash Flow Model'!A250</f>
        <v>236</v>
      </c>
      <c r="B240">
        <f>'Cash Flow Model'!N250</f>
        <v>0</v>
      </c>
      <c r="C240">
        <f>'Cash Flow Model'!S250</f>
        <v>0</v>
      </c>
      <c r="D240">
        <f>'Cash Flow Model'!X250</f>
        <v>6900438.7424572082</v>
      </c>
    </row>
    <row r="241" spans="1:4" x14ac:dyDescent="0.3">
      <c r="A241">
        <f>'Cash Flow Model'!A251</f>
        <v>237</v>
      </c>
      <c r="B241">
        <f>'Cash Flow Model'!N251</f>
        <v>0</v>
      </c>
      <c r="C241">
        <f>'Cash Flow Model'!S251</f>
        <v>0</v>
      </c>
      <c r="D241">
        <f>'Cash Flow Model'!X251</f>
        <v>6764107.1459125299</v>
      </c>
    </row>
    <row r="242" spans="1:4" x14ac:dyDescent="0.3">
      <c r="A242">
        <f>'Cash Flow Model'!A252</f>
        <v>238</v>
      </c>
      <c r="B242">
        <f>'Cash Flow Model'!N252</f>
        <v>0</v>
      </c>
      <c r="C242">
        <f>'Cash Flow Model'!S252</f>
        <v>0</v>
      </c>
      <c r="D242">
        <f>'Cash Flow Model'!X252</f>
        <v>6630044.5051297368</v>
      </c>
    </row>
    <row r="243" spans="1:4" x14ac:dyDescent="0.3">
      <c r="A243">
        <f>'Cash Flow Model'!A253</f>
        <v>239</v>
      </c>
      <c r="B243">
        <f>'Cash Flow Model'!N253</f>
        <v>0</v>
      </c>
      <c r="C243">
        <f>'Cash Flow Model'!S253</f>
        <v>0</v>
      </c>
      <c r="D243">
        <f>'Cash Flow Model'!X253</f>
        <v>6498215.9483551467</v>
      </c>
    </row>
    <row r="244" spans="1:4" x14ac:dyDescent="0.3">
      <c r="A244">
        <f>'Cash Flow Model'!A254</f>
        <v>240</v>
      </c>
      <c r="B244">
        <f>'Cash Flow Model'!N254</f>
        <v>0</v>
      </c>
      <c r="C244">
        <f>'Cash Flow Model'!S254</f>
        <v>0</v>
      </c>
      <c r="D244">
        <f>'Cash Flow Model'!X254</f>
        <v>6368587.1164226457</v>
      </c>
    </row>
    <row r="245" spans="1:4" x14ac:dyDescent="0.3">
      <c r="A245">
        <f>'Cash Flow Model'!A255</f>
        <v>241</v>
      </c>
      <c r="B245">
        <f>'Cash Flow Model'!N255</f>
        <v>0</v>
      </c>
      <c r="C245">
        <f>'Cash Flow Model'!S255</f>
        <v>0</v>
      </c>
      <c r="D245">
        <f>'Cash Flow Model'!X255</f>
        <v>6241124.1554234829</v>
      </c>
    </row>
    <row r="246" spans="1:4" x14ac:dyDescent="0.3">
      <c r="A246">
        <f>'Cash Flow Model'!A256</f>
        <v>242</v>
      </c>
      <c r="B246">
        <f>'Cash Flow Model'!N256</f>
        <v>0</v>
      </c>
      <c r="C246">
        <f>'Cash Flow Model'!S256</f>
        <v>0</v>
      </c>
      <c r="D246">
        <f>'Cash Flow Model'!X256</f>
        <v>6115793.7094790218</v>
      </c>
    </row>
    <row r="247" spans="1:4" x14ac:dyDescent="0.3">
      <c r="A247">
        <f>'Cash Flow Model'!A257</f>
        <v>243</v>
      </c>
      <c r="B247">
        <f>'Cash Flow Model'!N257</f>
        <v>0</v>
      </c>
      <c r="C247">
        <f>'Cash Flow Model'!S257</f>
        <v>0</v>
      </c>
      <c r="D247">
        <f>'Cash Flow Model'!X257</f>
        <v>5992562.9136150153</v>
      </c>
    </row>
    <row r="248" spans="1:4" x14ac:dyDescent="0.3">
      <c r="A248">
        <f>'Cash Flow Model'!A258</f>
        <v>244</v>
      </c>
      <c r="B248">
        <f>'Cash Flow Model'!N258</f>
        <v>0</v>
      </c>
      <c r="C248">
        <f>'Cash Flow Model'!S258</f>
        <v>0</v>
      </c>
      <c r="D248">
        <f>'Cash Flow Model'!X258</f>
        <v>5871399.3867359962</v>
      </c>
    </row>
    <row r="249" spans="1:4" x14ac:dyDescent="0.3">
      <c r="A249">
        <f>'Cash Flow Model'!A259</f>
        <v>245</v>
      </c>
      <c r="B249">
        <f>'Cash Flow Model'!N259</f>
        <v>0</v>
      </c>
      <c r="C249">
        <f>'Cash Flow Model'!S259</f>
        <v>0</v>
      </c>
      <c r="D249">
        <f>'Cash Flow Model'!X259</f>
        <v>5752271.2246984001</v>
      </c>
    </row>
    <row r="250" spans="1:4" x14ac:dyDescent="0.3">
      <c r="A250">
        <f>'Cash Flow Model'!A260</f>
        <v>246</v>
      </c>
      <c r="B250">
        <f>'Cash Flow Model'!N260</f>
        <v>0</v>
      </c>
      <c r="C250">
        <f>'Cash Flow Model'!S260</f>
        <v>0</v>
      </c>
      <c r="D250">
        <f>'Cash Flow Model'!X260</f>
        <v>5635146.9934810409</v>
      </c>
    </row>
    <row r="251" spans="1:4" x14ac:dyDescent="0.3">
      <c r="A251">
        <f>'Cash Flow Model'!A261</f>
        <v>247</v>
      </c>
      <c r="B251">
        <f>'Cash Flow Model'!N261</f>
        <v>0</v>
      </c>
      <c r="C251">
        <f>'Cash Flow Model'!S261</f>
        <v>0</v>
      </c>
      <c r="D251">
        <f>'Cash Flow Model'!X261</f>
        <v>5519995.7224515928</v>
      </c>
    </row>
    <row r="252" spans="1:4" x14ac:dyDescent="0.3">
      <c r="A252">
        <f>'Cash Flow Model'!A262</f>
        <v>248</v>
      </c>
      <c r="B252">
        <f>'Cash Flow Model'!N262</f>
        <v>0</v>
      </c>
      <c r="C252">
        <f>'Cash Flow Model'!S262</f>
        <v>0</v>
      </c>
      <c r="D252">
        <f>'Cash Flow Model'!X262</f>
        <v>5406786.8977277502</v>
      </c>
    </row>
    <row r="253" spans="1:4" x14ac:dyDescent="0.3">
      <c r="A253">
        <f>'Cash Flow Model'!A263</f>
        <v>249</v>
      </c>
      <c r="B253">
        <f>'Cash Flow Model'!N263</f>
        <v>0</v>
      </c>
      <c r="C253">
        <f>'Cash Flow Model'!S263</f>
        <v>0</v>
      </c>
      <c r="D253">
        <f>'Cash Flow Model'!X263</f>
        <v>5295490.4556317385</v>
      </c>
    </row>
    <row r="254" spans="1:4" x14ac:dyDescent="0.3">
      <c r="A254">
        <f>'Cash Flow Model'!A264</f>
        <v>250</v>
      </c>
      <c r="B254">
        <f>'Cash Flow Model'!N264</f>
        <v>0</v>
      </c>
      <c r="C254">
        <f>'Cash Flow Model'!S264</f>
        <v>0</v>
      </c>
      <c r="D254">
        <f>'Cash Flow Model'!X264</f>
        <v>5186076.7762368936</v>
      </c>
    </row>
    <row r="255" spans="1:4" x14ac:dyDescent="0.3">
      <c r="A255">
        <f>'Cash Flow Model'!A265</f>
        <v>251</v>
      </c>
      <c r="B255">
        <f>'Cash Flow Model'!N265</f>
        <v>0</v>
      </c>
      <c r="C255">
        <f>'Cash Flow Model'!S265</f>
        <v>0</v>
      </c>
      <c r="D255">
        <f>'Cash Flow Model'!X265</f>
        <v>5078516.6770050218</v>
      </c>
    </row>
    <row r="256" spans="1:4" x14ac:dyDescent="0.3">
      <c r="A256">
        <f>'Cash Flow Model'!A266</f>
        <v>252</v>
      </c>
      <c r="B256">
        <f>'Cash Flow Model'!N266</f>
        <v>0</v>
      </c>
      <c r="C256">
        <f>'Cash Flow Model'!S266</f>
        <v>0</v>
      </c>
      <c r="D256">
        <f>'Cash Flow Model'!X266</f>
        <v>4972781.406513283</v>
      </c>
    </row>
    <row r="257" spans="1:4" x14ac:dyDescent="0.3">
      <c r="A257">
        <f>'Cash Flow Model'!A267</f>
        <v>253</v>
      </c>
      <c r="B257">
        <f>'Cash Flow Model'!N267</f>
        <v>0</v>
      </c>
      <c r="C257">
        <f>'Cash Flow Model'!S267</f>
        <v>0</v>
      </c>
      <c r="D257">
        <f>'Cash Flow Model'!X267</f>
        <v>4868842.6382693546</v>
      </c>
    </row>
    <row r="258" spans="1:4" x14ac:dyDescent="0.3">
      <c r="A258">
        <f>'Cash Flow Model'!A268</f>
        <v>254</v>
      </c>
      <c r="B258">
        <f>'Cash Flow Model'!N268</f>
        <v>0</v>
      </c>
      <c r="C258">
        <f>'Cash Flow Model'!S268</f>
        <v>0</v>
      </c>
      <c r="D258">
        <f>'Cash Flow Model'!X268</f>
        <v>4766672.4646136444</v>
      </c>
    </row>
    <row r="259" spans="1:4" x14ac:dyDescent="0.3">
      <c r="A259">
        <f>'Cash Flow Model'!A269</f>
        <v>255</v>
      </c>
      <c r="B259">
        <f>'Cash Flow Model'!N269</f>
        <v>0</v>
      </c>
      <c r="C259">
        <f>'Cash Flow Model'!S269</f>
        <v>0</v>
      </c>
      <c r="D259">
        <f>'Cash Flow Model'!X269</f>
        <v>4666243.3907073513</v>
      </c>
    </row>
    <row r="260" spans="1:4" x14ac:dyDescent="0.3">
      <c r="A260">
        <f>'Cash Flow Model'!A270</f>
        <v>256</v>
      </c>
      <c r="B260">
        <f>'Cash Flow Model'!N270</f>
        <v>0</v>
      </c>
      <c r="C260">
        <f>'Cash Flow Model'!S270</f>
        <v>0</v>
      </c>
      <c r="D260">
        <f>'Cash Flow Model'!X270</f>
        <v>4567528.3286051732</v>
      </c>
    </row>
    <row r="261" spans="1:4" x14ac:dyDescent="0.3">
      <c r="A261">
        <f>'Cash Flow Model'!A271</f>
        <v>257</v>
      </c>
      <c r="B261">
        <f>'Cash Flow Model'!N271</f>
        <v>0</v>
      </c>
      <c r="C261">
        <f>'Cash Flow Model'!S271</f>
        <v>0</v>
      </c>
      <c r="D261">
        <f>'Cash Flow Model'!X271</f>
        <v>4470500.5914114881</v>
      </c>
    </row>
    <row r="262" spans="1:4" x14ac:dyDescent="0.3">
      <c r="A262">
        <f>'Cash Flow Model'!A272</f>
        <v>258</v>
      </c>
      <c r="B262">
        <f>'Cash Flow Model'!N272</f>
        <v>0</v>
      </c>
      <c r="C262">
        <f>'Cash Flow Model'!S272</f>
        <v>0</v>
      </c>
      <c r="D262">
        <f>'Cash Flow Model'!X272</f>
        <v>4375133.8875188511</v>
      </c>
    </row>
    <row r="263" spans="1:4" x14ac:dyDescent="0.3">
      <c r="A263">
        <f>'Cash Flow Model'!A273</f>
        <v>259</v>
      </c>
      <c r="B263">
        <f>'Cash Flow Model'!N273</f>
        <v>0</v>
      </c>
      <c r="C263">
        <f>'Cash Flow Model'!S273</f>
        <v>0</v>
      </c>
      <c r="D263">
        <f>'Cash Flow Model'!X273</f>
        <v>4281402.3149276599</v>
      </c>
    </row>
    <row r="264" spans="1:4" x14ac:dyDescent="0.3">
      <c r="A264">
        <f>'Cash Flow Model'!A274</f>
        <v>260</v>
      </c>
      <c r="B264">
        <f>'Cash Flow Model'!N274</f>
        <v>0</v>
      </c>
      <c r="C264">
        <f>'Cash Flow Model'!S274</f>
        <v>0</v>
      </c>
      <c r="D264">
        <f>'Cash Flow Model'!X274</f>
        <v>4189280.3556458587</v>
      </c>
    </row>
    <row r="265" spans="1:4" x14ac:dyDescent="0.3">
      <c r="A265">
        <f>'Cash Flow Model'!A275</f>
        <v>261</v>
      </c>
      <c r="B265">
        <f>'Cash Flow Model'!N275</f>
        <v>0</v>
      </c>
      <c r="C265">
        <f>'Cash Flow Model'!S275</f>
        <v>0</v>
      </c>
      <c r="D265">
        <f>'Cash Flow Model'!X275</f>
        <v>4098742.870167573</v>
      </c>
    </row>
    <row r="266" spans="1:4" x14ac:dyDescent="0.3">
      <c r="A266">
        <f>'Cash Flow Model'!A276</f>
        <v>262</v>
      </c>
      <c r="B266">
        <f>'Cash Flow Model'!N276</f>
        <v>0</v>
      </c>
      <c r="C266">
        <f>'Cash Flow Model'!S276</f>
        <v>0</v>
      </c>
      <c r="D266">
        <f>'Cash Flow Model'!X276</f>
        <v>4009765.0920295715</v>
      </c>
    </row>
    <row r="267" spans="1:4" x14ac:dyDescent="0.3">
      <c r="A267">
        <f>'Cash Flow Model'!A277</f>
        <v>263</v>
      </c>
      <c r="B267">
        <f>'Cash Flow Model'!N277</f>
        <v>0</v>
      </c>
      <c r="C267">
        <f>'Cash Flow Model'!S277</f>
        <v>0</v>
      </c>
      <c r="D267">
        <f>'Cash Flow Model'!X277</f>
        <v>3922322.6224444774</v>
      </c>
    </row>
    <row r="268" spans="1:4" x14ac:dyDescent="0.3">
      <c r="A268">
        <f>'Cash Flow Model'!A278</f>
        <v>264</v>
      </c>
      <c r="B268">
        <f>'Cash Flow Model'!N278</f>
        <v>0</v>
      </c>
      <c r="C268">
        <f>'Cash Flow Model'!S278</f>
        <v>0</v>
      </c>
      <c r="D268">
        <f>'Cash Flow Model'!X278</f>
        <v>3836391.4250096581</v>
      </c>
    </row>
    <row r="269" spans="1:4" x14ac:dyDescent="0.3">
      <c r="A269">
        <f>'Cash Flow Model'!A279</f>
        <v>265</v>
      </c>
      <c r="B269">
        <f>'Cash Flow Model'!N279</f>
        <v>0</v>
      </c>
      <c r="C269">
        <f>'Cash Flow Model'!S279</f>
        <v>0</v>
      </c>
      <c r="D269">
        <f>'Cash Flow Model'!X279</f>
        <v>3751947.820490743</v>
      </c>
    </row>
    <row r="270" spans="1:4" x14ac:dyDescent="0.3">
      <c r="A270">
        <f>'Cash Flow Model'!A280</f>
        <v>266</v>
      </c>
      <c r="B270">
        <f>'Cash Flow Model'!N280</f>
        <v>0</v>
      </c>
      <c r="C270">
        <f>'Cash Flow Model'!S280</f>
        <v>0</v>
      </c>
      <c r="D270">
        <f>'Cash Flow Model'!X280</f>
        <v>3668968.4816787299</v>
      </c>
    </row>
    <row r="271" spans="1:4" x14ac:dyDescent="0.3">
      <c r="A271">
        <f>'Cash Flow Model'!A281</f>
        <v>267</v>
      </c>
      <c r="B271">
        <f>'Cash Flow Model'!N281</f>
        <v>0</v>
      </c>
      <c r="C271">
        <f>'Cash Flow Model'!S281</f>
        <v>0</v>
      </c>
      <c r="D271">
        <f>'Cash Flow Model'!X281</f>
        <v>3587430.4283196535</v>
      </c>
    </row>
    <row r="272" spans="1:4" x14ac:dyDescent="0.3">
      <c r="A272">
        <f>'Cash Flow Model'!A282</f>
        <v>268</v>
      </c>
      <c r="B272">
        <f>'Cash Flow Model'!N282</f>
        <v>0</v>
      </c>
      <c r="C272">
        <f>'Cash Flow Model'!S282</f>
        <v>0</v>
      </c>
      <c r="D272">
        <f>'Cash Flow Model'!X282</f>
        <v>3507311.0221158122</v>
      </c>
    </row>
    <row r="273" spans="1:4" x14ac:dyDescent="0.3">
      <c r="A273">
        <f>'Cash Flow Model'!A283</f>
        <v>269</v>
      </c>
      <c r="B273">
        <f>'Cash Flow Model'!N283</f>
        <v>0</v>
      </c>
      <c r="C273">
        <f>'Cash Flow Model'!S283</f>
        <v>0</v>
      </c>
      <c r="D273">
        <f>'Cash Flow Model'!X283</f>
        <v>3428587.9617975508</v>
      </c>
    </row>
    <row r="274" spans="1:4" x14ac:dyDescent="0.3">
      <c r="A274">
        <f>'Cash Flow Model'!A284</f>
        <v>270</v>
      </c>
      <c r="B274">
        <f>'Cash Flow Model'!N284</f>
        <v>0</v>
      </c>
      <c r="C274">
        <f>'Cash Flow Model'!S284</f>
        <v>0</v>
      </c>
      <c r="D274">
        <f>'Cash Flow Model'!X284</f>
        <v>3351239.2782646189</v>
      </c>
    </row>
    <row r="275" spans="1:4" x14ac:dyDescent="0.3">
      <c r="A275">
        <f>'Cash Flow Model'!A285</f>
        <v>271</v>
      </c>
      <c r="B275">
        <f>'Cash Flow Model'!N285</f>
        <v>0</v>
      </c>
      <c r="C275">
        <f>'Cash Flow Model'!S285</f>
        <v>0</v>
      </c>
      <c r="D275">
        <f>'Cash Flow Model'!X285</f>
        <v>3275243.3297961401</v>
      </c>
    </row>
    <row r="276" spans="1:4" x14ac:dyDescent="0.3">
      <c r="A276">
        <f>'Cash Flow Model'!A286</f>
        <v>272</v>
      </c>
      <c r="B276">
        <f>'Cash Flow Model'!N286</f>
        <v>0</v>
      </c>
      <c r="C276">
        <f>'Cash Flow Model'!S286</f>
        <v>0</v>
      </c>
      <c r="D276">
        <f>'Cash Flow Model'!X286</f>
        <v>3200578.7973282281</v>
      </c>
    </row>
    <row r="277" spans="1:4" x14ac:dyDescent="0.3">
      <c r="A277">
        <f>'Cash Flow Model'!A287</f>
        <v>273</v>
      </c>
      <c r="B277">
        <f>'Cash Flow Model'!N287</f>
        <v>0</v>
      </c>
      <c r="C277">
        <f>'Cash Flow Model'!S287</f>
        <v>0</v>
      </c>
      <c r="D277">
        <f>'Cash Flow Model'!X287</f>
        <v>3127224.6797983176</v>
      </c>
    </row>
    <row r="278" spans="1:4" x14ac:dyDescent="0.3">
      <c r="A278">
        <f>'Cash Flow Model'!A288</f>
        <v>274</v>
      </c>
      <c r="B278">
        <f>'Cash Flow Model'!N288</f>
        <v>0</v>
      </c>
      <c r="C278">
        <f>'Cash Flow Model'!S288</f>
        <v>0</v>
      </c>
      <c r="D278">
        <f>'Cash Flow Model'!X288</f>
        <v>3055160.2895552735</v>
      </c>
    </row>
    <row r="279" spans="1:4" x14ac:dyDescent="0.3">
      <c r="A279">
        <f>'Cash Flow Model'!A289</f>
        <v>275</v>
      </c>
      <c r="B279">
        <f>'Cash Flow Model'!N289</f>
        <v>0</v>
      </c>
      <c r="C279">
        <f>'Cash Flow Model'!S289</f>
        <v>0</v>
      </c>
      <c r="D279">
        <f>'Cash Flow Model'!X289</f>
        <v>2984365.247834363</v>
      </c>
    </row>
    <row r="280" spans="1:4" x14ac:dyDescent="0.3">
      <c r="A280">
        <f>'Cash Flow Model'!A290</f>
        <v>276</v>
      </c>
      <c r="B280">
        <f>'Cash Flow Model'!N290</f>
        <v>0</v>
      </c>
      <c r="C280">
        <f>'Cash Flow Model'!S290</f>
        <v>0</v>
      </c>
      <c r="D280">
        <f>'Cash Flow Model'!X290</f>
        <v>2914819.4802961918</v>
      </c>
    </row>
    <row r="281" spans="1:4" x14ac:dyDescent="0.3">
      <c r="A281">
        <f>'Cash Flow Model'!A291</f>
        <v>277</v>
      </c>
      <c r="B281">
        <f>'Cash Flow Model'!N291</f>
        <v>0</v>
      </c>
      <c r="C281">
        <f>'Cash Flow Model'!S291</f>
        <v>0</v>
      </c>
      <c r="D281">
        <f>'Cash Flow Model'!X291</f>
        <v>2846503.2126287054</v>
      </c>
    </row>
    <row r="282" spans="1:4" x14ac:dyDescent="0.3">
      <c r="A282">
        <f>'Cash Flow Model'!A292</f>
        <v>278</v>
      </c>
      <c r="B282">
        <f>'Cash Flow Model'!N292</f>
        <v>0</v>
      </c>
      <c r="C282">
        <f>'Cash Flow Model'!S292</f>
        <v>0</v>
      </c>
      <c r="D282">
        <f>'Cash Flow Model'!X292</f>
        <v>2779396.9662113832</v>
      </c>
    </row>
    <row r="283" spans="1:4" x14ac:dyDescent="0.3">
      <c r="A283">
        <f>'Cash Flow Model'!A293</f>
        <v>279</v>
      </c>
      <c r="B283">
        <f>'Cash Flow Model'!N293</f>
        <v>0</v>
      </c>
      <c r="C283">
        <f>'Cash Flow Model'!S293</f>
        <v>0</v>
      </c>
      <c r="D283">
        <f>'Cash Flow Model'!X293</f>
        <v>2713481.5538407555</v>
      </c>
    </row>
    <row r="284" spans="1:4" x14ac:dyDescent="0.3">
      <c r="A284">
        <f>'Cash Flow Model'!A294</f>
        <v>280</v>
      </c>
      <c r="B284">
        <f>'Cash Flow Model'!N294</f>
        <v>0</v>
      </c>
      <c r="C284">
        <f>'Cash Flow Model'!S294</f>
        <v>0</v>
      </c>
      <c r="D284">
        <f>'Cash Flow Model'!X294</f>
        <v>2648738.0755163874</v>
      </c>
    </row>
    <row r="285" spans="1:4" x14ac:dyDescent="0.3">
      <c r="A285">
        <f>'Cash Flow Model'!A295</f>
        <v>281</v>
      </c>
      <c r="B285">
        <f>'Cash Flow Model'!N295</f>
        <v>0</v>
      </c>
      <c r="C285">
        <f>'Cash Flow Model'!S295</f>
        <v>0</v>
      </c>
      <c r="D285">
        <f>'Cash Flow Model'!X295</f>
        <v>2585147.9142864905</v>
      </c>
    </row>
    <row r="286" spans="1:4" x14ac:dyDescent="0.3">
      <c r="A286">
        <f>'Cash Flow Model'!A296</f>
        <v>282</v>
      </c>
      <c r="B286">
        <f>'Cash Flow Model'!N296</f>
        <v>0</v>
      </c>
      <c r="C286">
        <f>'Cash Flow Model'!S296</f>
        <v>0</v>
      </c>
      <c r="D286">
        <f>'Cash Flow Model'!X296</f>
        <v>2522692.732152326</v>
      </c>
    </row>
    <row r="287" spans="1:4" x14ac:dyDescent="0.3">
      <c r="A287">
        <f>'Cash Flow Model'!A297</f>
        <v>283</v>
      </c>
      <c r="B287">
        <f>'Cash Flow Model'!N297</f>
        <v>0</v>
      </c>
      <c r="C287">
        <f>'Cash Flow Model'!S297</f>
        <v>0</v>
      </c>
      <c r="D287">
        <f>'Cash Flow Model'!X297</f>
        <v>2461354.4660305833</v>
      </c>
    </row>
    <row r="288" spans="1:4" x14ac:dyDescent="0.3">
      <c r="A288">
        <f>'Cash Flow Model'!A298</f>
        <v>284</v>
      </c>
      <c r="B288">
        <f>'Cash Flow Model'!N298</f>
        <v>0</v>
      </c>
      <c r="C288">
        <f>'Cash Flow Model'!S298</f>
        <v>0</v>
      </c>
      <c r="D288">
        <f>'Cash Flow Model'!X298</f>
        <v>2401115.3237729231</v>
      </c>
    </row>
    <row r="289" spans="1:4" x14ac:dyDescent="0.3">
      <c r="A289">
        <f>'Cash Flow Model'!A299</f>
        <v>285</v>
      </c>
      <c r="B289">
        <f>'Cash Flow Model'!N299</f>
        <v>0</v>
      </c>
      <c r="C289">
        <f>'Cash Flow Model'!S299</f>
        <v>0</v>
      </c>
      <c r="D289">
        <f>'Cash Flow Model'!X299</f>
        <v>2341957.7802418885</v>
      </c>
    </row>
    <row r="290" spans="1:4" x14ac:dyDescent="0.3">
      <c r="A290">
        <f>'Cash Flow Model'!A300</f>
        <v>286</v>
      </c>
      <c r="B290">
        <f>'Cash Flow Model'!N300</f>
        <v>0</v>
      </c>
      <c r="C290">
        <f>'Cash Flow Model'!S300</f>
        <v>0</v>
      </c>
      <c r="D290">
        <f>'Cash Flow Model'!X300</f>
        <v>2283864.5734423967</v>
      </c>
    </row>
    <row r="291" spans="1:4" x14ac:dyDescent="0.3">
      <c r="A291">
        <f>'Cash Flow Model'!A301</f>
        <v>287</v>
      </c>
      <c r="B291">
        <f>'Cash Flow Model'!N301</f>
        <v>0</v>
      </c>
      <c r="C291">
        <f>'Cash Flow Model'!S301</f>
        <v>0</v>
      </c>
      <c r="D291">
        <f>'Cash Flow Model'!X301</f>
        <v>2226818.7007080372</v>
      </c>
    </row>
    <row r="292" spans="1:4" x14ac:dyDescent="0.3">
      <c r="A292">
        <f>'Cash Flow Model'!A302</f>
        <v>288</v>
      </c>
      <c r="B292">
        <f>'Cash Flow Model'!N302</f>
        <v>0</v>
      </c>
      <c r="C292">
        <f>'Cash Flow Model'!S302</f>
        <v>0</v>
      </c>
      <c r="D292">
        <f>'Cash Flow Model'!X302</f>
        <v>2170803.4149414105</v>
      </c>
    </row>
    <row r="293" spans="1:4" x14ac:dyDescent="0.3">
      <c r="A293">
        <f>'Cash Flow Model'!A303</f>
        <v>289</v>
      </c>
      <c r="B293">
        <f>'Cash Flow Model'!N303</f>
        <v>0</v>
      </c>
      <c r="C293">
        <f>'Cash Flow Model'!S303</f>
        <v>0</v>
      </c>
      <c r="D293">
        <f>'Cash Flow Model'!X303</f>
        <v>2115802.2209077524</v>
      </c>
    </row>
    <row r="294" spans="1:4" x14ac:dyDescent="0.3">
      <c r="A294">
        <f>'Cash Flow Model'!A304</f>
        <v>290</v>
      </c>
      <c r="B294">
        <f>'Cash Flow Model'!N304</f>
        <v>0</v>
      </c>
      <c r="C294">
        <f>'Cash Flow Model'!S304</f>
        <v>0</v>
      </c>
      <c r="D294">
        <f>'Cash Flow Model'!X304</f>
        <v>2061798.8715811016</v>
      </c>
    </row>
    <row r="295" spans="1:4" x14ac:dyDescent="0.3">
      <c r="A295">
        <f>'Cash Flow Model'!A305</f>
        <v>291</v>
      </c>
      <c r="B295">
        <f>'Cash Flow Model'!N305</f>
        <v>0</v>
      </c>
      <c r="C295">
        <f>'Cash Flow Model'!S305</f>
        <v>0</v>
      </c>
      <c r="D295">
        <f>'Cash Flow Model'!X305</f>
        <v>2008777.3645422757</v>
      </c>
    </row>
    <row r="296" spans="1:4" x14ac:dyDescent="0.3">
      <c r="A296">
        <f>'Cash Flow Model'!A306</f>
        <v>292</v>
      </c>
      <c r="B296">
        <f>'Cash Flow Model'!N306</f>
        <v>0</v>
      </c>
      <c r="C296">
        <f>'Cash Flow Model'!S306</f>
        <v>0</v>
      </c>
      <c r="D296">
        <f>'Cash Flow Model'!X306</f>
        <v>1956721.9384279326</v>
      </c>
    </row>
    <row r="297" spans="1:4" x14ac:dyDescent="0.3">
      <c r="A297">
        <f>'Cash Flow Model'!A307</f>
        <v>293</v>
      </c>
      <c r="B297">
        <f>'Cash Flow Model'!N307</f>
        <v>0</v>
      </c>
      <c r="C297">
        <f>'Cash Flow Model'!S307</f>
        <v>0</v>
      </c>
      <c r="D297">
        <f>'Cash Flow Model'!X307</f>
        <v>1905617.0694300041</v>
      </c>
    </row>
    <row r="298" spans="1:4" x14ac:dyDescent="0.3">
      <c r="A298">
        <f>'Cash Flow Model'!A308</f>
        <v>294</v>
      </c>
      <c r="B298">
        <f>'Cash Flow Model'!N308</f>
        <v>0</v>
      </c>
      <c r="C298">
        <f>'Cash Flow Model'!S308</f>
        <v>0</v>
      </c>
      <c r="D298">
        <f>'Cash Flow Model'!X308</f>
        <v>1855447.4678447966</v>
      </c>
    </row>
    <row r="299" spans="1:4" x14ac:dyDescent="0.3">
      <c r="A299">
        <f>'Cash Flow Model'!A309</f>
        <v>295</v>
      </c>
      <c r="B299">
        <f>'Cash Flow Model'!N309</f>
        <v>0</v>
      </c>
      <c r="C299">
        <f>'Cash Flow Model'!S309</f>
        <v>0</v>
      </c>
      <c r="D299">
        <f>'Cash Flow Model'!X309</f>
        <v>1806198.0746710673</v>
      </c>
    </row>
    <row r="300" spans="1:4" x14ac:dyDescent="0.3">
      <c r="A300">
        <f>'Cash Flow Model'!A310</f>
        <v>296</v>
      </c>
      <c r="B300">
        <f>'Cash Flow Model'!N310</f>
        <v>0</v>
      </c>
      <c r="C300">
        <f>'Cash Flow Model'!S310</f>
        <v>0</v>
      </c>
      <c r="D300">
        <f>'Cash Flow Model'!X310</f>
        <v>1757854.0582563891</v>
      </c>
    </row>
    <row r="301" spans="1:4" x14ac:dyDescent="0.3">
      <c r="A301">
        <f>'Cash Flow Model'!A311</f>
        <v>297</v>
      </c>
      <c r="B301">
        <f>'Cash Flow Model'!N311</f>
        <v>0</v>
      </c>
      <c r="C301">
        <f>'Cash Flow Model'!S311</f>
        <v>0</v>
      </c>
      <c r="D301">
        <f>'Cash Flow Model'!X311</f>
        <v>1710400.8109911317</v>
      </c>
    </row>
    <row r="302" spans="1:4" x14ac:dyDescent="0.3">
      <c r="A302">
        <f>'Cash Flow Model'!A312</f>
        <v>298</v>
      </c>
      <c r="B302">
        <f>'Cash Flow Model'!N312</f>
        <v>0</v>
      </c>
      <c r="C302">
        <f>'Cash Flow Model'!S312</f>
        <v>0</v>
      </c>
      <c r="D302">
        <f>'Cash Flow Model'!X312</f>
        <v>1663823.9460493913</v>
      </c>
    </row>
    <row r="303" spans="1:4" x14ac:dyDescent="0.3">
      <c r="A303">
        <f>'Cash Flow Model'!A313</f>
        <v>299</v>
      </c>
      <c r="B303">
        <f>'Cash Flow Model'!N313</f>
        <v>0</v>
      </c>
      <c r="C303">
        <f>'Cash Flow Model'!S313</f>
        <v>0</v>
      </c>
      <c r="D303">
        <f>'Cash Flow Model'!X313</f>
        <v>1618109.2941762141</v>
      </c>
    </row>
    <row r="304" spans="1:4" x14ac:dyDescent="0.3">
      <c r="A304">
        <f>'Cash Flow Model'!A314</f>
        <v>300</v>
      </c>
      <c r="B304">
        <f>'Cash Flow Model'!N314</f>
        <v>0</v>
      </c>
      <c r="C304">
        <f>'Cash Flow Model'!S314</f>
        <v>0</v>
      </c>
      <c r="D304">
        <f>'Cash Flow Model'!X314</f>
        <v>1573242.9005204651</v>
      </c>
    </row>
    <row r="305" spans="1:4" x14ac:dyDescent="0.3">
      <c r="A305">
        <f>'Cash Flow Model'!A315</f>
        <v>301</v>
      </c>
      <c r="B305">
        <f>'Cash Flow Model'!N315</f>
        <v>0</v>
      </c>
      <c r="C305">
        <f>'Cash Flow Model'!S315</f>
        <v>0</v>
      </c>
      <c r="D305">
        <f>'Cash Flow Model'!X315</f>
        <v>1529211.0215127051</v>
      </c>
    </row>
    <row r="306" spans="1:4" x14ac:dyDescent="0.3">
      <c r="A306">
        <f>'Cash Flow Model'!A316</f>
        <v>302</v>
      </c>
      <c r="B306">
        <f>'Cash Flow Model'!N316</f>
        <v>0</v>
      </c>
      <c r="C306">
        <f>'Cash Flow Model'!S316</f>
        <v>0</v>
      </c>
      <c r="D306">
        <f>'Cash Flow Model'!X316</f>
        <v>1486000.1217874459</v>
      </c>
    </row>
    <row r="307" spans="1:4" x14ac:dyDescent="0.3">
      <c r="A307">
        <f>'Cash Flow Model'!A317</f>
        <v>303</v>
      </c>
      <c r="B307">
        <f>'Cash Flow Model'!N317</f>
        <v>0</v>
      </c>
      <c r="C307">
        <f>'Cash Flow Model'!S317</f>
        <v>0</v>
      </c>
      <c r="D307">
        <f>'Cash Flow Model'!X317</f>
        <v>1443596.8711491618</v>
      </c>
    </row>
    <row r="308" spans="1:4" x14ac:dyDescent="0.3">
      <c r="A308">
        <f>'Cash Flow Model'!A318</f>
        <v>304</v>
      </c>
      <c r="B308">
        <f>'Cash Flow Model'!N318</f>
        <v>0</v>
      </c>
      <c r="C308">
        <f>'Cash Flow Model'!S318</f>
        <v>0</v>
      </c>
      <c r="D308">
        <f>'Cash Flow Model'!X318</f>
        <v>1401988.141581448</v>
      </c>
    </row>
    <row r="309" spans="1:4" x14ac:dyDescent="0.3">
      <c r="A309">
        <f>'Cash Flow Model'!A319</f>
        <v>305</v>
      </c>
      <c r="B309">
        <f>'Cash Flow Model'!N319</f>
        <v>0</v>
      </c>
      <c r="C309">
        <f>'Cash Flow Model'!S319</f>
        <v>0</v>
      </c>
      <c r="D309">
        <f>'Cash Flow Model'!X319</f>
        <v>1361161.0042987193</v>
      </c>
    </row>
    <row r="310" spans="1:4" x14ac:dyDescent="0.3">
      <c r="A310">
        <f>'Cash Flow Model'!A320</f>
        <v>306</v>
      </c>
      <c r="B310">
        <f>'Cash Flow Model'!N320</f>
        <v>0</v>
      </c>
      <c r="C310">
        <f>'Cash Flow Model'!S320</f>
        <v>0</v>
      </c>
      <c r="D310">
        <f>'Cash Flow Model'!X320</f>
        <v>1321102.7268398553</v>
      </c>
    </row>
    <row r="311" spans="1:4" x14ac:dyDescent="0.3">
      <c r="A311">
        <f>'Cash Flow Model'!A321</f>
        <v>307</v>
      </c>
      <c r="B311">
        <f>'Cash Flow Model'!N321</f>
        <v>0</v>
      </c>
      <c r="C311">
        <f>'Cash Flow Model'!S321</f>
        <v>0</v>
      </c>
      <c r="D311">
        <f>'Cash Flow Model'!X321</f>
        <v>1281800.7702032041</v>
      </c>
    </row>
    <row r="312" spans="1:4" x14ac:dyDescent="0.3">
      <c r="A312">
        <f>'Cash Flow Model'!A322</f>
        <v>308</v>
      </c>
      <c r="B312">
        <f>'Cash Flow Model'!N322</f>
        <v>0</v>
      </c>
      <c r="C312">
        <f>'Cash Flow Model'!S322</f>
        <v>0</v>
      </c>
      <c r="D312">
        <f>'Cash Flow Model'!X322</f>
        <v>1243242.7860223674</v>
      </c>
    </row>
    <row r="313" spans="1:4" x14ac:dyDescent="0.3">
      <c r="A313">
        <f>'Cash Flow Model'!A323</f>
        <v>309</v>
      </c>
      <c r="B313">
        <f>'Cash Flow Model'!N323</f>
        <v>0</v>
      </c>
      <c r="C313">
        <f>'Cash Flow Model'!S323</f>
        <v>0</v>
      </c>
      <c r="D313">
        <f>'Cash Flow Model'!X323</f>
        <v>1205416.6137821933</v>
      </c>
    </row>
    <row r="314" spans="1:4" x14ac:dyDescent="0.3">
      <c r="A314">
        <f>'Cash Flow Model'!A324</f>
        <v>310</v>
      </c>
      <c r="B314">
        <f>'Cash Flow Model'!N324</f>
        <v>0</v>
      </c>
      <c r="C314">
        <f>'Cash Flow Model'!S324</f>
        <v>0</v>
      </c>
      <c r="D314">
        <f>'Cash Flow Model'!X324</f>
        <v>1168310.2780744156</v>
      </c>
    </row>
    <row r="315" spans="1:4" x14ac:dyDescent="0.3">
      <c r="A315">
        <f>'Cash Flow Model'!A325</f>
        <v>311</v>
      </c>
      <c r="B315">
        <f>'Cash Flow Model'!N325</f>
        <v>0</v>
      </c>
      <c r="C315">
        <f>'Cash Flow Model'!S325</f>
        <v>0</v>
      </c>
      <c r="D315">
        <f>'Cash Flow Model'!X325</f>
        <v>1131911.9858923843</v>
      </c>
    </row>
    <row r="316" spans="1:4" x14ac:dyDescent="0.3">
      <c r="A316">
        <f>'Cash Flow Model'!A326</f>
        <v>312</v>
      </c>
      <c r="B316">
        <f>'Cash Flow Model'!N326</f>
        <v>0</v>
      </c>
      <c r="C316">
        <f>'Cash Flow Model'!S326</f>
        <v>0</v>
      </c>
      <c r="D316">
        <f>'Cash Flow Model'!X326</f>
        <v>1096210.1239643383</v>
      </c>
    </row>
    <row r="317" spans="1:4" x14ac:dyDescent="0.3">
      <c r="A317">
        <f>'Cash Flow Model'!A327</f>
        <v>313</v>
      </c>
      <c r="B317">
        <f>'Cash Flow Model'!N327</f>
        <v>0</v>
      </c>
      <c r="C317">
        <f>'Cash Flow Model'!S327</f>
        <v>0</v>
      </c>
      <c r="D317">
        <f>'Cash Flow Model'!X327</f>
        <v>1061193.2561246823</v>
      </c>
    </row>
    <row r="318" spans="1:4" x14ac:dyDescent="0.3">
      <c r="A318">
        <f>'Cash Flow Model'!A328</f>
        <v>314</v>
      </c>
      <c r="B318">
        <f>'Cash Flow Model'!N328</f>
        <v>0</v>
      </c>
      <c r="C318">
        <f>'Cash Flow Model'!S328</f>
        <v>0</v>
      </c>
      <c r="D318">
        <f>'Cash Flow Model'!X328</f>
        <v>1026850.1207227334</v>
      </c>
    </row>
    <row r="319" spans="1:4" x14ac:dyDescent="0.3">
      <c r="A319">
        <f>'Cash Flow Model'!A329</f>
        <v>315</v>
      </c>
      <c r="B319">
        <f>'Cash Flow Model'!N329</f>
        <v>0</v>
      </c>
      <c r="C319">
        <f>'Cash Flow Model'!S329</f>
        <v>0</v>
      </c>
      <c r="D319">
        <f>'Cash Flow Model'!X329</f>
        <v>993169.62806841417</v>
      </c>
    </row>
    <row r="320" spans="1:4" x14ac:dyDescent="0.3">
      <c r="A320">
        <f>'Cash Flow Model'!A330</f>
        <v>316</v>
      </c>
      <c r="B320">
        <f>'Cash Flow Model'!N330</f>
        <v>0</v>
      </c>
      <c r="C320">
        <f>'Cash Flow Model'!S330</f>
        <v>0</v>
      </c>
      <c r="D320">
        <f>'Cash Flow Model'!X330</f>
        <v>960140.85791437211</v>
      </c>
    </row>
    <row r="321" spans="1:4" x14ac:dyDescent="0.3">
      <c r="A321">
        <f>'Cash Flow Model'!A331</f>
        <v>317</v>
      </c>
      <c r="B321">
        <f>'Cash Flow Model'!N331</f>
        <v>0</v>
      </c>
      <c r="C321">
        <f>'Cash Flow Model'!S331</f>
        <v>0</v>
      </c>
      <c r="D321">
        <f>'Cash Flow Model'!X331</f>
        <v>927753.05697401729</v>
      </c>
    </row>
    <row r="322" spans="1:4" x14ac:dyDescent="0.3">
      <c r="A322">
        <f>'Cash Flow Model'!A332</f>
        <v>318</v>
      </c>
      <c r="B322">
        <f>'Cash Flow Model'!N332</f>
        <v>0</v>
      </c>
      <c r="C322">
        <f>'Cash Flow Model'!S332</f>
        <v>0</v>
      </c>
      <c r="D322">
        <f>'Cash Flow Model'!X332</f>
        <v>895995.63647497271</v>
      </c>
    </row>
    <row r="323" spans="1:4" x14ac:dyDescent="0.3">
      <c r="A323">
        <f>'Cash Flow Model'!A333</f>
        <v>319</v>
      </c>
      <c r="B323">
        <f>'Cash Flow Model'!N333</f>
        <v>0</v>
      </c>
      <c r="C323">
        <f>'Cash Flow Model'!S333</f>
        <v>0</v>
      </c>
      <c r="D323">
        <f>'Cash Flow Model'!X333</f>
        <v>864858.16974744108</v>
      </c>
    </row>
    <row r="324" spans="1:4" x14ac:dyDescent="0.3">
      <c r="A324">
        <f>'Cash Flow Model'!A334</f>
        <v>320</v>
      </c>
      <c r="B324">
        <f>'Cash Flow Model'!N334</f>
        <v>0</v>
      </c>
      <c r="C324">
        <f>'Cash Flow Model'!S334</f>
        <v>0</v>
      </c>
      <c r="D324">
        <f>'Cash Flow Model'!X334</f>
        <v>834330.38984699908</v>
      </c>
    </row>
    <row r="325" spans="1:4" x14ac:dyDescent="0.3">
      <c r="A325">
        <f>'Cash Flow Model'!A335</f>
        <v>321</v>
      </c>
      <c r="B325">
        <f>'Cash Flow Model'!N335</f>
        <v>0</v>
      </c>
      <c r="C325">
        <f>'Cash Flow Model'!S335</f>
        <v>0</v>
      </c>
      <c r="D325">
        <f>'Cash Flow Model'!X335</f>
        <v>804402.18721133552</v>
      </c>
    </row>
    <row r="326" spans="1:4" x14ac:dyDescent="0.3">
      <c r="A326">
        <f>'Cash Flow Model'!A336</f>
        <v>322</v>
      </c>
      <c r="B326">
        <f>'Cash Flow Model'!N336</f>
        <v>0</v>
      </c>
      <c r="C326">
        <f>'Cash Flow Model'!S336</f>
        <v>0</v>
      </c>
      <c r="D326">
        <f>'Cash Flow Model'!X336</f>
        <v>775063.60735045664</v>
      </c>
    </row>
    <row r="327" spans="1:4" x14ac:dyDescent="0.3">
      <c r="A327">
        <f>'Cash Flow Model'!A337</f>
        <v>323</v>
      </c>
      <c r="B327">
        <f>'Cash Flow Model'!N337</f>
        <v>0</v>
      </c>
      <c r="C327">
        <f>'Cash Flow Model'!S337</f>
        <v>0</v>
      </c>
      <c r="D327">
        <f>'Cash Flow Model'!X337</f>
        <v>746304.84856989013</v>
      </c>
    </row>
    <row r="328" spans="1:4" x14ac:dyDescent="0.3">
      <c r="A328">
        <f>'Cash Flow Model'!A338</f>
        <v>324</v>
      </c>
      <c r="B328">
        <f>'Cash Flow Model'!N338</f>
        <v>0</v>
      </c>
      <c r="C328">
        <f>'Cash Flow Model'!S338</f>
        <v>0</v>
      </c>
      <c r="D328">
        <f>'Cash Flow Model'!X338</f>
        <v>718116.25972642365</v>
      </c>
    </row>
    <row r="329" spans="1:4" x14ac:dyDescent="0.3">
      <c r="A329">
        <f>'Cash Flow Model'!A339</f>
        <v>325</v>
      </c>
      <c r="B329">
        <f>'Cash Flow Model'!N339</f>
        <v>0</v>
      </c>
      <c r="C329">
        <f>'Cash Flow Model'!S339</f>
        <v>0</v>
      </c>
      <c r="D329">
        <f>'Cash Flow Model'!X339</f>
        <v>690488.33801592153</v>
      </c>
    </row>
    <row r="330" spans="1:4" x14ac:dyDescent="0.3">
      <c r="A330">
        <f>'Cash Flow Model'!A340</f>
        <v>326</v>
      </c>
      <c r="B330">
        <f>'Cash Flow Model'!N340</f>
        <v>0</v>
      </c>
      <c r="C330">
        <f>'Cash Flow Model'!S340</f>
        <v>0</v>
      </c>
      <c r="D330">
        <f>'Cash Flow Model'!X340</f>
        <v>663411.72679276927</v>
      </c>
    </row>
    <row r="331" spans="1:4" x14ac:dyDescent="0.3">
      <c r="A331">
        <f>'Cash Flow Model'!A341</f>
        <v>327</v>
      </c>
      <c r="B331">
        <f>'Cash Flow Model'!N341</f>
        <v>0</v>
      </c>
      <c r="C331">
        <f>'Cash Flow Model'!S341</f>
        <v>0</v>
      </c>
      <c r="D331">
        <f>'Cash Flow Model'!X341</f>
        <v>636877.21342050156</v>
      </c>
    </row>
    <row r="332" spans="1:4" x14ac:dyDescent="0.3">
      <c r="A332">
        <f>'Cash Flow Model'!A342</f>
        <v>328</v>
      </c>
      <c r="B332">
        <f>'Cash Flow Model'!N342</f>
        <v>0</v>
      </c>
      <c r="C332">
        <f>'Cash Flow Model'!S342</f>
        <v>0</v>
      </c>
      <c r="D332">
        <f>'Cash Flow Model'!X342</f>
        <v>610875.72715317609</v>
      </c>
    </row>
    <row r="333" spans="1:4" x14ac:dyDescent="0.3">
      <c r="A333">
        <f>'Cash Flow Model'!A343</f>
        <v>329</v>
      </c>
      <c r="B333">
        <f>'Cash Flow Model'!N343</f>
        <v>0</v>
      </c>
      <c r="C333">
        <f>'Cash Flow Model'!S343</f>
        <v>0</v>
      </c>
      <c r="D333">
        <f>'Cash Flow Model'!X343</f>
        <v>585398.33704706072</v>
      </c>
    </row>
    <row r="334" spans="1:4" x14ac:dyDescent="0.3">
      <c r="A334">
        <f>'Cash Flow Model'!A344</f>
        <v>330</v>
      </c>
      <c r="B334">
        <f>'Cash Flow Model'!N344</f>
        <v>0</v>
      </c>
      <c r="C334">
        <f>'Cash Flow Model'!S344</f>
        <v>0</v>
      </c>
      <c r="D334">
        <f>'Cash Flow Model'!X344</f>
        <v>560436.24990220915</v>
      </c>
    </row>
    <row r="335" spans="1:4" x14ac:dyDescent="0.3">
      <c r="A335">
        <f>'Cash Flow Model'!A345</f>
        <v>331</v>
      </c>
      <c r="B335">
        <f>'Cash Flow Model'!N345</f>
        <v>0</v>
      </c>
      <c r="C335">
        <f>'Cash Flow Model'!S345</f>
        <v>0</v>
      </c>
      <c r="D335">
        <f>'Cash Flow Model'!X345</f>
        <v>535980.80823350325</v>
      </c>
    </row>
    <row r="336" spans="1:4" x14ac:dyDescent="0.3">
      <c r="A336">
        <f>'Cash Flow Model'!A346</f>
        <v>332</v>
      </c>
      <c r="B336">
        <f>'Cash Flow Model'!N346</f>
        <v>0</v>
      </c>
      <c r="C336">
        <f>'Cash Flow Model'!S346</f>
        <v>0</v>
      </c>
      <c r="D336">
        <f>'Cash Flow Model'!X346</f>
        <v>512023.48827075015</v>
      </c>
    </row>
    <row r="337" spans="1:4" x14ac:dyDescent="0.3">
      <c r="A337">
        <f>'Cash Flow Model'!A347</f>
        <v>333</v>
      </c>
      <c r="B337">
        <f>'Cash Flow Model'!N347</f>
        <v>0</v>
      </c>
      <c r="C337">
        <f>'Cash Flow Model'!S347</f>
        <v>0</v>
      </c>
      <c r="D337">
        <f>'Cash Flow Model'!X347</f>
        <v>488555.89798742358</v>
      </c>
    </row>
    <row r="338" spans="1:4" x14ac:dyDescent="0.3">
      <c r="A338">
        <f>'Cash Flow Model'!A348</f>
        <v>334</v>
      </c>
      <c r="B338">
        <f>'Cash Flow Model'!N348</f>
        <v>0</v>
      </c>
      <c r="C338">
        <f>'Cash Flow Model'!S348</f>
        <v>0</v>
      </c>
      <c r="D338">
        <f>'Cash Flow Model'!X348</f>
        <v>465569.77515764826</v>
      </c>
    </row>
    <row r="339" spans="1:4" x14ac:dyDescent="0.3">
      <c r="A339">
        <f>'Cash Flow Model'!A349</f>
        <v>335</v>
      </c>
      <c r="B339">
        <f>'Cash Flow Model'!N349</f>
        <v>0</v>
      </c>
      <c r="C339">
        <f>'Cash Flow Model'!S349</f>
        <v>0</v>
      </c>
      <c r="D339">
        <f>'Cash Flow Model'!X349</f>
        <v>443056.98544102913</v>
      </c>
    </row>
    <row r="340" spans="1:4" x14ac:dyDescent="0.3">
      <c r="A340">
        <f>'Cash Flow Model'!A350</f>
        <v>336</v>
      </c>
      <c r="B340">
        <f>'Cash Flow Model'!N350</f>
        <v>0</v>
      </c>
      <c r="C340">
        <f>'Cash Flow Model'!S350</f>
        <v>0</v>
      </c>
      <c r="D340">
        <f>'Cash Flow Model'!X350</f>
        <v>421009.52049493458</v>
      </c>
    </row>
    <row r="341" spans="1:4" x14ac:dyDescent="0.3">
      <c r="A341">
        <f>'Cash Flow Model'!A351</f>
        <v>337</v>
      </c>
      <c r="B341">
        <f>'Cash Flow Model'!N351</f>
        <v>0</v>
      </c>
      <c r="C341">
        <f>'Cash Flow Model'!S351</f>
        <v>0</v>
      </c>
      <c r="D341">
        <f>'Cash Flow Model'!X351</f>
        <v>399419.49611384654</v>
      </c>
    </row>
    <row r="342" spans="1:4" x14ac:dyDescent="0.3">
      <c r="A342">
        <f>'Cash Flow Model'!A352</f>
        <v>338</v>
      </c>
      <c r="B342">
        <f>'Cash Flow Model'!N352</f>
        <v>0</v>
      </c>
      <c r="C342">
        <f>'Cash Flow Model'!S352</f>
        <v>0</v>
      </c>
      <c r="D342">
        <f>'Cash Flow Model'!X352</f>
        <v>378279.15039539774</v>
      </c>
    </row>
    <row r="343" spans="1:4" x14ac:dyDescent="0.3">
      <c r="A343">
        <f>'Cash Flow Model'!A353</f>
        <v>339</v>
      </c>
      <c r="B343">
        <f>'Cash Flow Model'!N353</f>
        <v>0</v>
      </c>
      <c r="C343">
        <f>'Cash Flow Model'!S353</f>
        <v>0</v>
      </c>
      <c r="D343">
        <f>'Cash Flow Model'!X353</f>
        <v>357580.84193271928</v>
      </c>
    </row>
    <row r="344" spans="1:4" x14ac:dyDescent="0.3">
      <c r="A344">
        <f>'Cash Flow Model'!A354</f>
        <v>340</v>
      </c>
      <c r="B344">
        <f>'Cash Flow Model'!N354</f>
        <v>0</v>
      </c>
      <c r="C344">
        <f>'Cash Flow Model'!S354</f>
        <v>0</v>
      </c>
      <c r="D344">
        <f>'Cash Flow Model'!X354</f>
        <v>337317.04803272948</v>
      </c>
    </row>
    <row r="345" spans="1:4" x14ac:dyDescent="0.3">
      <c r="A345">
        <f>'Cash Flow Model'!A355</f>
        <v>341</v>
      </c>
      <c r="B345">
        <f>'Cash Flow Model'!N355</f>
        <v>0</v>
      </c>
      <c r="C345">
        <f>'Cash Flow Model'!S355</f>
        <v>0</v>
      </c>
      <c r="D345">
        <f>'Cash Flow Model'!X355</f>
        <v>317480.36295999779</v>
      </c>
    </row>
    <row r="346" spans="1:4" x14ac:dyDescent="0.3">
      <c r="A346">
        <f>'Cash Flow Model'!A356</f>
        <v>342</v>
      </c>
      <c r="B346">
        <f>'Cash Flow Model'!N356</f>
        <v>0</v>
      </c>
      <c r="C346">
        <f>'Cash Flow Model'!S356</f>
        <v>0</v>
      </c>
      <c r="D346">
        <f>'Cash Flow Model'!X356</f>
        <v>298063.49620582408</v>
      </c>
    </row>
    <row r="347" spans="1:4" x14ac:dyDescent="0.3">
      <c r="A347">
        <f>'Cash Flow Model'!A357</f>
        <v>343</v>
      </c>
      <c r="B347">
        <f>'Cash Flow Model'!N357</f>
        <v>0</v>
      </c>
      <c r="C347">
        <f>'Cash Flow Model'!S357</f>
        <v>0</v>
      </c>
      <c r="D347">
        <f>'Cash Flow Model'!X357</f>
        <v>279059.27078217838</v>
      </c>
    </row>
    <row r="348" spans="1:4" x14ac:dyDescent="0.3">
      <c r="A348">
        <f>'Cash Flow Model'!A358</f>
        <v>344</v>
      </c>
      <c r="B348">
        <f>'Cash Flow Model'!N358</f>
        <v>0</v>
      </c>
      <c r="C348">
        <f>'Cash Flow Model'!S358</f>
        <v>0</v>
      </c>
      <c r="D348">
        <f>'Cash Flow Model'!X358</f>
        <v>260460.62154015037</v>
      </c>
    </row>
    <row r="349" spans="1:4" x14ac:dyDescent="0.3">
      <c r="A349">
        <f>'Cash Flow Model'!A359</f>
        <v>345</v>
      </c>
      <c r="B349">
        <f>'Cash Flow Model'!N359</f>
        <v>0</v>
      </c>
      <c r="C349">
        <f>'Cash Flow Model'!S359</f>
        <v>0</v>
      </c>
      <c r="D349">
        <f>'Cash Flow Model'!X359</f>
        <v>242260.59351256379</v>
      </c>
    </row>
    <row r="350" spans="1:4" x14ac:dyDescent="0.3">
      <c r="A350">
        <f>'Cash Flow Model'!A360</f>
        <v>346</v>
      </c>
      <c r="B350">
        <f>'Cash Flow Model'!N360</f>
        <v>0</v>
      </c>
      <c r="C350">
        <f>'Cash Flow Model'!S360</f>
        <v>0</v>
      </c>
      <c r="D350">
        <f>'Cash Flow Model'!X360</f>
        <v>224452.34028041511</v>
      </c>
    </row>
    <row r="351" spans="1:4" x14ac:dyDescent="0.3">
      <c r="A351">
        <f>'Cash Flow Model'!A361</f>
        <v>347</v>
      </c>
      <c r="B351">
        <f>'Cash Flow Model'!N361</f>
        <v>0</v>
      </c>
      <c r="C351">
        <f>'Cash Flow Model'!S361</f>
        <v>0</v>
      </c>
      <c r="D351">
        <f>'Cash Flow Model'!X361</f>
        <v>207029.12236280052</v>
      </c>
    </row>
    <row r="352" spans="1:4" x14ac:dyDescent="0.3">
      <c r="A352">
        <f>'Cash Flow Model'!A362</f>
        <v>348</v>
      </c>
      <c r="B352">
        <f>'Cash Flow Model'!N362</f>
        <v>0</v>
      </c>
      <c r="C352">
        <f>'Cash Flow Model'!S362</f>
        <v>0</v>
      </c>
      <c r="D352">
        <f>'Cash Flow Model'!X362</f>
        <v>189984.30563000037</v>
      </c>
    </row>
    <row r="353" spans="1:4" x14ac:dyDescent="0.3">
      <c r="A353">
        <f>'Cash Flow Model'!A363</f>
        <v>349</v>
      </c>
      <c r="B353">
        <f>'Cash Flow Model'!N363</f>
        <v>0</v>
      </c>
      <c r="C353">
        <f>'Cash Flow Model'!S363</f>
        <v>0</v>
      </c>
      <c r="D353">
        <f>'Cash Flow Model'!X363</f>
        <v>173311.35973939445</v>
      </c>
    </row>
    <row r="354" spans="1:4" x14ac:dyDescent="0.3">
      <c r="A354">
        <f>'Cash Flow Model'!A364</f>
        <v>350</v>
      </c>
      <c r="B354">
        <f>'Cash Flow Model'!N364</f>
        <v>0</v>
      </c>
      <c r="C354">
        <f>'Cash Flow Model'!S364</f>
        <v>0</v>
      </c>
      <c r="D354">
        <f>'Cash Flow Model'!X364</f>
        <v>157003.85659388622</v>
      </c>
    </row>
    <row r="355" spans="1:4" x14ac:dyDescent="0.3">
      <c r="A355">
        <f>'Cash Flow Model'!A365</f>
        <v>351</v>
      </c>
      <c r="B355">
        <f>'Cash Flow Model'!N365</f>
        <v>0</v>
      </c>
      <c r="C355">
        <f>'Cash Flow Model'!S365</f>
        <v>0</v>
      </c>
      <c r="D355">
        <f>'Cash Flow Model'!X365</f>
        <v>141055.46882251831</v>
      </c>
    </row>
    <row r="356" spans="1:4" x14ac:dyDescent="0.3">
      <c r="A356">
        <f>'Cash Flow Model'!A366</f>
        <v>352</v>
      </c>
      <c r="B356">
        <f>'Cash Flow Model'!N366</f>
        <v>0</v>
      </c>
      <c r="C356">
        <f>'Cash Flow Model'!S366</f>
        <v>0</v>
      </c>
      <c r="D356">
        <f>'Cash Flow Model'!X366</f>
        <v>125459.96828296664</v>
      </c>
    </row>
    <row r="357" spans="1:4" x14ac:dyDescent="0.3">
      <c r="A357">
        <f>'Cash Flow Model'!A367</f>
        <v>353</v>
      </c>
      <c r="B357">
        <f>'Cash Flow Model'!N367</f>
        <v>0</v>
      </c>
      <c r="C357">
        <f>'Cash Flow Model'!S367</f>
        <v>0</v>
      </c>
      <c r="D357">
        <f>'Cash Flow Model'!X367</f>
        <v>110211.22458560395</v>
      </c>
    </row>
    <row r="358" spans="1:4" x14ac:dyDescent="0.3">
      <c r="A358">
        <f>'Cash Flow Model'!A368</f>
        <v>354</v>
      </c>
      <c r="B358">
        <f>'Cash Flow Model'!N368</f>
        <v>0</v>
      </c>
      <c r="C358">
        <f>'Cash Flow Model'!S368</f>
        <v>0</v>
      </c>
      <c r="D358">
        <f>'Cash Flow Model'!X368</f>
        <v>95303.203638828767</v>
      </c>
    </row>
    <row r="359" spans="1:4" x14ac:dyDescent="0.3">
      <c r="A359">
        <f>'Cash Flow Model'!A369</f>
        <v>355</v>
      </c>
      <c r="B359">
        <f>'Cash Flow Model'!N369</f>
        <v>0</v>
      </c>
      <c r="C359">
        <f>'Cash Flow Model'!S369</f>
        <v>0</v>
      </c>
      <c r="D359">
        <f>'Cash Flow Model'!X369</f>
        <v>80729.966215359396</v>
      </c>
    </row>
    <row r="360" spans="1:4" x14ac:dyDescent="0.3">
      <c r="A360">
        <f>'Cash Flow Model'!A370</f>
        <v>356</v>
      </c>
      <c r="B360">
        <f>'Cash Flow Model'!N370</f>
        <v>0</v>
      </c>
      <c r="C360">
        <f>'Cash Flow Model'!S370</f>
        <v>0</v>
      </c>
      <c r="D360">
        <f>'Cash Flow Model'!X370</f>
        <v>66485.666539197002</v>
      </c>
    </row>
    <row r="361" spans="1:4" x14ac:dyDescent="0.3">
      <c r="A361">
        <f>'Cash Flow Model'!A371</f>
        <v>357</v>
      </c>
      <c r="B361">
        <f>'Cash Flow Model'!N371</f>
        <v>0</v>
      </c>
      <c r="C361">
        <f>'Cash Flow Model'!S371</f>
        <v>0</v>
      </c>
      <c r="D361">
        <f>'Cash Flow Model'!X371</f>
        <v>52564.550892965977</v>
      </c>
    </row>
    <row r="362" spans="1:4" x14ac:dyDescent="0.3">
      <c r="A362">
        <f>'Cash Flow Model'!A372</f>
        <v>358</v>
      </c>
      <c r="B362">
        <f>'Cash Flow Model'!N372</f>
        <v>0</v>
      </c>
      <c r="C362">
        <f>'Cash Flow Model'!S372</f>
        <v>0</v>
      </c>
      <c r="D362">
        <f>'Cash Flow Model'!X372</f>
        <v>38960.956245343696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Flow Model</vt:lpstr>
      <vt:lpstr>Graphs</vt:lpstr>
      <vt:lpstr>Balances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Vickery, James I</dc:creator>
  <cp:lastModifiedBy>Ishan Pranav</cp:lastModifiedBy>
  <dcterms:created xsi:type="dcterms:W3CDTF">2009-03-29T22:23:31Z</dcterms:created>
  <dcterms:modified xsi:type="dcterms:W3CDTF">2025-04-03T05:02:57Z</dcterms:modified>
</cp:coreProperties>
</file>