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old" sheetId="1" state="visible" r:id="rId2"/>
    <sheet name="raw" sheetId="2" state="visible" r:id="rId3"/>
    <sheet name="format" sheetId="3" state="visible" r:id="rId4"/>
  </sheets>
  <definedNames>
    <definedName function="false" hidden="true" localSheetId="1" name="_xlnm._FilterDatabase" vbProcedure="false">raw!$A$1:$A$53</definedName>
    <definedName function="false" hidden="false" localSheetId="1" name="_xlnm._FilterDatabase" vbProcedure="false">raw!$A$1:$A$53</definedName>
    <definedName function="false" hidden="false" localSheetId="1" name="_xlnm._FilterDatabase_0" vbProcedure="false">raw!$A$1:$A$53</definedName>
    <definedName function="false" hidden="false" localSheetId="1" name="_xlnm._FilterDatabase_0_0" vbProcedure="false">raw!$A$1:$A$53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<sst xmlns="http://schemas.openxmlformats.org/spreadsheetml/2006/main" count="206" uniqueCount="44">
  <si>
    <t xml:space="preserve">E140X DIS Hydrogen reduced cros section - 4cm target (x=.1) &amp; 15cm (x=.35,.50)
L. Tao, Ph.D. Thesis, The American University, 1994
Converted to reduced cross section by P.Monaghan (summer '14)</t>
  </si>
  <si>
    <t xml:space="preserve">TODO: convert hydrogen to proton, check sig_r</t>
  </si>
  <si>
    <t xml:space="preserve">x	</t>
  </si>
  <si>
    <t xml:space="preserve">Q2	</t>
  </si>
  <si>
    <t xml:space="preserve">y</t>
  </si>
  <si>
    <t xml:space="preserve">sig_r</t>
  </si>
  <si>
    <t xml:space="preserve">stat	syst</t>
  </si>
  <si>
    <t xml:space="preserve">target</t>
  </si>
  <si>
    <t xml:space="preserve">l</t>
  </si>
  <si>
    <t xml:space="preserve">2% norm - 1% epsilon dpdt</t>
  </si>
  <si>
    <t xml:space="preserve">1% epsilon dpdt</t>
  </si>
  <si>
    <t xml:space="preserve">target </t>
  </si>
  <si>
    <t xml:space="preserve">length </t>
  </si>
  <si>
    <t xml:space="preserve">x</t>
  </si>
  <si>
    <t xml:space="preserve">Q2</t>
  </si>
  <si>
    <t xml:space="preserve">E0</t>
  </si>
  <si>
    <t xml:space="preserve">E'</t>
  </si>
  <si>
    <t xml:space="preserve">deg</t>
  </si>
  <si>
    <t xml:space="preserve">epsilon</t>
  </si>
  <si>
    <t xml:space="preserve">sigma(nb/sr/GeV)</t>
  </si>
  <si>
    <t xml:space="preserve">er_st</t>
  </si>
  <si>
    <t xml:space="preserve">er_sys</t>
  </si>
  <si>
    <t xml:space="preserve">%stat_u</t>
  </si>
  <si>
    <t xml:space="preserve">%sys_u</t>
  </si>
  <si>
    <t xml:space="preserve">y+</t>
  </si>
  <si>
    <t xml:space="preserve">det</t>
  </si>
  <si>
    <t xml:space="preserve">*%norm_c</t>
  </si>
  <si>
    <t xml:space="preserve">*%dRC_u</t>
  </si>
  <si>
    <t xml:space="preserve">H2</t>
  </si>
  <si>
    <t xml:space="preserve">4cm</t>
  </si>
  <si>
    <t xml:space="preserve">D2</t>
  </si>
  <si>
    <t xml:space="preserve">15cm</t>
  </si>
  <si>
    <t xml:space="preserve">exp</t>
  </si>
  <si>
    <t xml:space="preserve">Elab</t>
  </si>
  <si>
    <t xml:space="preserve">theta</t>
  </si>
  <si>
    <t xml:space="preserve">curent</t>
  </si>
  <si>
    <t xml:space="preserve">lepton beam</t>
  </si>
  <si>
    <t xml:space="preserve">unit</t>
  </si>
  <si>
    <t xml:space="preserve">obs</t>
  </si>
  <si>
    <t xml:space="preserve">*value</t>
  </si>
  <si>
    <t xml:space="preserve">e140x</t>
  </si>
  <si>
    <t xml:space="preserve">p</t>
  </si>
  <si>
    <t xml:space="preserve">e</t>
  </si>
  <si>
    <t xml:space="preserve">nc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</si>
</sst>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0.000"/>
    <numFmt numFmtId="167" formatCode="0.000E+00"/>
    <numFmt numFmtId="168" formatCode="@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sz val="20"/>
      <name val="Calibri"/>
      <family val="2"/>
      <charset val="1"/>
    </font>
    <font>
      <sz val="20"/>
      <color rgb="FFFF0000"/>
      <name val="Calibri"/>
      <family val="2"/>
      <charset val="1"/>
    </font>
    <font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Arial"/>
      <family val="2"/>
      <charset val="204"/>
    </font>
    <font>
      <b val="true"/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5"/>
  <cols>
    <col collapsed="false" hidden="false" max="1025" min="1" style="0" width="11.6511627906977"/>
  </cols>
  <sheetData>
    <row r="1" customFormat="false" ht="84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5" hidden="false" customHeight="false" outlineLevel="0" collapsed="false">
      <c r="J2" s="2" t="s">
        <v>1</v>
      </c>
    </row>
    <row r="3" customFormat="false" ht="15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  <c r="J3" s="2" t="s">
        <v>9</v>
      </c>
      <c r="L3" s="2" t="s">
        <v>10</v>
      </c>
    </row>
    <row r="4" customFormat="false" ht="15" hidden="false" customHeight="false" outlineLevel="0" collapsed="false">
      <c r="A4" s="0" t="n">
        <v>0.1</v>
      </c>
      <c r="B4" s="0" t="n">
        <v>0.5</v>
      </c>
      <c r="C4" s="3" t="n">
        <v>0.80727</v>
      </c>
      <c r="D4" s="3" t="n">
        <v>0.23719</v>
      </c>
      <c r="E4" s="3" t="n">
        <v>0.0022607</v>
      </c>
      <c r="F4" s="3" t="n">
        <v>0.0016414</v>
      </c>
      <c r="G4" s="0" t="n">
        <v>1</v>
      </c>
      <c r="H4" s="0" t="n">
        <v>1</v>
      </c>
    </row>
    <row r="5" customFormat="false" ht="15" hidden="false" customHeight="false" outlineLevel="0" collapsed="false">
      <c r="A5" s="0" t="n">
        <v>0.1</v>
      </c>
      <c r="B5" s="0" t="n">
        <v>0.5</v>
      </c>
      <c r="C5" s="3" t="n">
        <v>0.666</v>
      </c>
      <c r="D5" s="3" t="n">
        <v>0.25691</v>
      </c>
      <c r="E5" s="3" t="n">
        <v>0.001914</v>
      </c>
      <c r="F5" s="3" t="n">
        <v>0.0018175</v>
      </c>
      <c r="G5" s="0" t="n">
        <v>1</v>
      </c>
      <c r="H5" s="0" t="n">
        <v>1</v>
      </c>
    </row>
    <row r="6" customFormat="false" ht="15" hidden="false" customHeight="false" outlineLevel="0" collapsed="false">
      <c r="A6" s="0" t="n">
        <v>0.1</v>
      </c>
      <c r="B6" s="0" t="n">
        <v>0.5</v>
      </c>
      <c r="C6" s="3" t="n">
        <v>0.53818</v>
      </c>
      <c r="D6" s="3" t="n">
        <v>0.26553</v>
      </c>
      <c r="E6" s="3" t="n">
        <v>0.0016611</v>
      </c>
      <c r="F6" s="3" t="n">
        <v>0.0019662</v>
      </c>
      <c r="G6" s="0" t="n">
        <v>1</v>
      </c>
      <c r="H6" s="0" t="n">
        <v>1</v>
      </c>
    </row>
    <row r="7" customFormat="false" ht="15" hidden="false" customHeight="false" outlineLevel="0" collapsed="false">
      <c r="A7" s="0" t="n">
        <v>0.1</v>
      </c>
      <c r="B7" s="0" t="n">
        <v>1</v>
      </c>
      <c r="C7" s="3" t="n">
        <v>0.8262</v>
      </c>
      <c r="D7" s="3" t="n">
        <v>0.27557</v>
      </c>
      <c r="E7" s="3" t="n">
        <v>0.0027727</v>
      </c>
      <c r="F7" s="3" t="n">
        <v>0.0021963</v>
      </c>
      <c r="G7" s="0" t="n">
        <v>1</v>
      </c>
      <c r="H7" s="0" t="n">
        <v>1</v>
      </c>
    </row>
    <row r="8" customFormat="false" ht="15" hidden="false" customHeight="false" outlineLevel="0" collapsed="false">
      <c r="A8" s="0" t="n">
        <v>0.1</v>
      </c>
      <c r="B8" s="0" t="n">
        <v>1</v>
      </c>
      <c r="C8" s="3" t="n">
        <v>0.77232</v>
      </c>
      <c r="D8" s="3" t="n">
        <v>0.28333</v>
      </c>
      <c r="E8" s="3" t="n">
        <v>0.0042103</v>
      </c>
      <c r="F8" s="3" t="n">
        <v>0.0019863</v>
      </c>
      <c r="G8" s="0" t="n">
        <v>1</v>
      </c>
      <c r="H8" s="0" t="n">
        <v>1</v>
      </c>
    </row>
    <row r="9" customFormat="false" ht="15" hidden="false" customHeight="false" outlineLevel="0" collapsed="false">
      <c r="A9" s="0" t="n">
        <v>0.1</v>
      </c>
      <c r="B9" s="0" t="n">
        <v>1</v>
      </c>
      <c r="C9" s="3" t="n">
        <v>0.66696</v>
      </c>
      <c r="D9" s="3" t="n">
        <v>0.30389</v>
      </c>
      <c r="E9" s="3" t="n">
        <v>0.0023301</v>
      </c>
      <c r="F9" s="3" t="n">
        <v>0.0021847</v>
      </c>
      <c r="G9" s="0" t="n">
        <v>1</v>
      </c>
      <c r="H9" s="0" t="n">
        <v>1</v>
      </c>
    </row>
    <row r="10" customFormat="false" ht="15" hidden="false" customHeight="false" outlineLevel="0" collapsed="false">
      <c r="A10" s="0" t="n">
        <v>0.35</v>
      </c>
      <c r="B10" s="0" t="n">
        <v>3</v>
      </c>
      <c r="C10" s="3" t="n">
        <v>0.81571</v>
      </c>
      <c r="D10" s="3" t="n">
        <v>0.24642</v>
      </c>
      <c r="E10" s="3" t="n">
        <v>0.0029462</v>
      </c>
      <c r="F10" s="3" t="n">
        <v>0.0017379</v>
      </c>
      <c r="G10" s="0" t="n">
        <v>1</v>
      </c>
      <c r="H10" s="0" t="n">
        <v>1</v>
      </c>
    </row>
    <row r="11" customFormat="false" ht="15" hidden="false" customHeight="false" outlineLevel="0" collapsed="false">
      <c r="A11" s="0" t="n">
        <v>0.35</v>
      </c>
      <c r="B11" s="0" t="n">
        <v>3</v>
      </c>
      <c r="C11" s="3" t="n">
        <v>0.70822</v>
      </c>
      <c r="D11" s="3" t="n">
        <v>0.24926</v>
      </c>
      <c r="E11" s="3" t="n">
        <v>0.0021619</v>
      </c>
      <c r="F11" s="3" t="n">
        <v>0.0017831</v>
      </c>
      <c r="G11" s="0" t="n">
        <v>1</v>
      </c>
      <c r="H11" s="0" t="n">
        <v>1</v>
      </c>
    </row>
    <row r="12" customFormat="false" ht="15" hidden="false" customHeight="false" outlineLevel="0" collapsed="false">
      <c r="A12" s="0" t="n">
        <v>0.35</v>
      </c>
      <c r="B12" s="0" t="n">
        <v>3</v>
      </c>
      <c r="C12" s="3" t="n">
        <v>0.57171</v>
      </c>
      <c r="D12" s="3" t="n">
        <v>0.2613</v>
      </c>
      <c r="E12" s="3" t="n">
        <v>0.0017154</v>
      </c>
      <c r="F12" s="3" t="n">
        <v>0.0019074</v>
      </c>
      <c r="G12" s="0" t="n">
        <v>1</v>
      </c>
      <c r="H12" s="0" t="n">
        <v>1</v>
      </c>
    </row>
    <row r="13" customFormat="false" ht="15" hidden="false" customHeight="false" outlineLevel="0" collapsed="false">
      <c r="A13" s="0" t="n">
        <v>0.35</v>
      </c>
      <c r="B13" s="0" t="n">
        <v>3</v>
      </c>
      <c r="C13" s="3" t="n">
        <v>0.46851</v>
      </c>
      <c r="D13" s="3" t="n">
        <v>0.26676</v>
      </c>
      <c r="E13" s="3" t="n">
        <v>0.0018665</v>
      </c>
      <c r="F13" s="3" t="n">
        <v>0.0020056</v>
      </c>
      <c r="G13" s="0" t="n">
        <v>1</v>
      </c>
      <c r="H13" s="0" t="n">
        <v>1</v>
      </c>
    </row>
    <row r="14" customFormat="false" ht="15" hidden="false" customHeight="false" outlineLevel="0" collapsed="false">
      <c r="A14" s="0" t="n">
        <v>0.5</v>
      </c>
      <c r="B14" s="0" t="n">
        <v>3.6</v>
      </c>
      <c r="C14" s="3" t="n">
        <v>0.77515</v>
      </c>
      <c r="D14" s="3" t="n">
        <v>0.15458</v>
      </c>
      <c r="E14" s="3" t="n">
        <v>0.0019577</v>
      </c>
      <c r="F14" s="3" t="n">
        <v>0.0012532</v>
      </c>
      <c r="G14" s="0" t="n">
        <v>1</v>
      </c>
      <c r="H14" s="0" t="n">
        <v>1</v>
      </c>
    </row>
    <row r="15" customFormat="false" ht="15" hidden="false" customHeight="false" outlineLevel="0" collapsed="false">
      <c r="A15" s="0" t="n">
        <v>0.5</v>
      </c>
      <c r="B15" s="0" t="n">
        <v>3.6</v>
      </c>
      <c r="C15" s="3" t="n">
        <v>0.68518</v>
      </c>
      <c r="D15" s="3" t="n">
        <v>0.15753</v>
      </c>
      <c r="E15" s="3" t="n">
        <v>0.001234</v>
      </c>
      <c r="F15" s="3" t="n">
        <v>0.001193</v>
      </c>
      <c r="G15" s="0" t="n">
        <v>1</v>
      </c>
      <c r="H15" s="0" t="n">
        <v>1</v>
      </c>
    </row>
    <row r="16" customFormat="false" ht="15" hidden="false" customHeight="false" outlineLevel="0" collapsed="false">
      <c r="A16" s="0" t="n">
        <v>0.5</v>
      </c>
      <c r="B16" s="0" t="n">
        <v>3.6</v>
      </c>
      <c r="C16" s="3" t="n">
        <v>0.59488</v>
      </c>
      <c r="D16" s="3" t="n">
        <v>0.16394</v>
      </c>
      <c r="E16" s="3" t="n">
        <v>0.00086918</v>
      </c>
      <c r="F16" s="3" t="n">
        <v>0.0013518</v>
      </c>
      <c r="G16" s="0" t="n">
        <v>1</v>
      </c>
      <c r="H16" s="0" t="n">
        <v>1</v>
      </c>
    </row>
    <row r="17" customFormat="false" ht="15" hidden="false" customHeight="false" outlineLevel="0" collapsed="false">
      <c r="A17" s="0" t="n">
        <v>0.5</v>
      </c>
      <c r="B17" s="0" t="n">
        <v>3.6</v>
      </c>
      <c r="C17" s="3" t="n">
        <v>0.55609</v>
      </c>
      <c r="D17" s="3" t="n">
        <v>0.16439</v>
      </c>
      <c r="E17" s="3" t="n">
        <v>0.0016508</v>
      </c>
      <c r="F17" s="3" t="n">
        <v>0.001269</v>
      </c>
      <c r="G17" s="0" t="n">
        <v>1</v>
      </c>
      <c r="H17" s="0" t="n">
        <v>1</v>
      </c>
    </row>
    <row r="18" customFormat="false" ht="15" hidden="false" customHeight="false" outlineLevel="0" collapsed="false">
      <c r="A18" s="0" t="n">
        <v>0.5</v>
      </c>
      <c r="B18" s="0" t="n">
        <v>3.6</v>
      </c>
      <c r="C18" s="3" t="n">
        <v>0.39354</v>
      </c>
      <c r="D18" s="3" t="n">
        <v>0.16874</v>
      </c>
      <c r="E18" s="3" t="n">
        <v>0.0010255</v>
      </c>
      <c r="F18" s="3" t="n">
        <v>0.0013931</v>
      </c>
      <c r="G18" s="0" t="n">
        <v>1</v>
      </c>
      <c r="H18" s="0" t="n">
        <v>1</v>
      </c>
    </row>
  </sheetData>
  <mergeCells count="1">
    <mergeCell ref="A1:H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1: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25"/>
  <cols>
    <col collapsed="false" hidden="false" max="1" min="1" style="4" width="12.2232558139535"/>
    <col collapsed="false" hidden="false" max="2" min="2" style="4" width="17.8837209302326"/>
    <col collapsed="false" hidden="false" max="3" min="3" style="4" width="10.093023255814"/>
    <col collapsed="false" hidden="false" max="4" min="4" style="4" width="9.51627906976744"/>
    <col collapsed="false" hidden="false" max="5" min="5" style="4" width="9.43255813953488"/>
    <col collapsed="false" hidden="false" max="7" min="6" style="4" width="10.5023255813953"/>
    <col collapsed="false" hidden="false" max="8" min="8" style="4" width="12.3860465116279"/>
    <col collapsed="false" hidden="false" max="10" min="9" style="5" width="16.1627906976744"/>
    <col collapsed="false" hidden="false" max="11" min="11" style="5" width="14.5209302325581"/>
    <col collapsed="false" hidden="false" max="12" min="12" style="5" width="14.7674418604651"/>
    <col collapsed="false" hidden="false" max="13" min="13" style="5" width="15.753488372093"/>
    <col collapsed="false" hidden="false" max="14" min="14" style="5" width="14.5209302325581"/>
    <col collapsed="false" hidden="false" max="15" min="15" style="5" width="15.0976744186047"/>
    <col collapsed="false" hidden="false" max="16" min="16" style="5" width="18.293023255814"/>
    <col collapsed="false" hidden="false" max="17" min="17" style="5" width="14.0279069767442"/>
    <col collapsed="false" hidden="false" max="18" min="18" style="6" width="25.0232558139535"/>
    <col collapsed="false" hidden="false" max="19" min="19" style="6" width="21.8232558139535"/>
    <col collapsed="false" hidden="false" max="1025" min="20" style="5" width="12.2232558139535"/>
  </cols>
  <sheetData>
    <row r="1" customFormat="false" ht="25" hidden="false" customHeight="false" outlineLevel="0" collapsed="false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4</v>
      </c>
      <c r="O1" s="5" t="s">
        <v>24</v>
      </c>
      <c r="P1" s="5" t="s">
        <v>25</v>
      </c>
      <c r="Q1" s="5" t="s">
        <v>5</v>
      </c>
      <c r="R1" s="6" t="s">
        <v>26</v>
      </c>
      <c r="S1" s="6" t="s">
        <v>27</v>
      </c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5" hidden="false" customHeight="false" outlineLevel="0" collapsed="false">
      <c r="A2" s="4" t="s">
        <v>28</v>
      </c>
      <c r="B2" s="4" t="s">
        <v>29</v>
      </c>
      <c r="C2" s="4" t="n">
        <v>0.1</v>
      </c>
      <c r="D2" s="4" t="n">
        <v>0.5</v>
      </c>
      <c r="E2" s="4" t="n">
        <v>3.3</v>
      </c>
      <c r="F2" s="4" t="n">
        <v>0.636</v>
      </c>
      <c r="G2" s="4" t="n">
        <v>28.261</v>
      </c>
      <c r="H2" s="4" t="n">
        <v>0.342</v>
      </c>
      <c r="I2" s="5" t="n">
        <v>32.86</v>
      </c>
      <c r="J2" s="5" t="n">
        <v>0.3132</v>
      </c>
      <c r="K2" s="5" t="n">
        <v>0.2274</v>
      </c>
      <c r="L2" s="5" t="n">
        <f aca="false">J2/I2*100</f>
        <v>0.953134510042605</v>
      </c>
      <c r="M2" s="5" t="n">
        <f aca="false">K2/I2*100</f>
        <v>0.692026780279976</v>
      </c>
      <c r="N2" s="5" t="n">
        <f aca="false">(E2-F2)/E2</f>
        <v>0.807272727272727</v>
      </c>
      <c r="O2" s="5" t="n">
        <f aca="false">1+(1-N2)^2+2*0.938^2*N2^2*C2^2/D2</f>
        <v>1.06007919693012</v>
      </c>
      <c r="P2" s="5" t="n">
        <f aca="false">2*E2*E2*F2*F2*(1-COS(G2/180*3.14159265358979))/0.938/(E2-F2)^2</f>
        <v>0.157752999337317</v>
      </c>
      <c r="Q2" s="5" t="n">
        <f aca="false">C2*D2*D2/0.0073^2/O2/P2/389380*I2</f>
        <v>0.236740341418622</v>
      </c>
      <c r="R2" s="6" t="n">
        <f aca="false">SQRT(3)</f>
        <v>1.73205080756888</v>
      </c>
      <c r="S2" s="6" t="n">
        <v>1</v>
      </c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5" hidden="false" customHeight="false" outlineLevel="0" collapsed="false">
      <c r="A3" s="4" t="s">
        <v>28</v>
      </c>
      <c r="B3" s="4" t="s">
        <v>29</v>
      </c>
      <c r="C3" s="4" t="n">
        <v>0.1</v>
      </c>
      <c r="D3" s="4" t="n">
        <v>0.5</v>
      </c>
      <c r="E3" s="4" t="n">
        <v>4</v>
      </c>
      <c r="F3" s="4" t="n">
        <v>1.336</v>
      </c>
      <c r="G3" s="4" t="n">
        <v>17.598</v>
      </c>
      <c r="H3" s="4" t="n">
        <v>0.579</v>
      </c>
      <c r="I3" s="5" t="n">
        <v>96.36</v>
      </c>
      <c r="J3" s="5" t="n">
        <v>0.7179</v>
      </c>
      <c r="K3" s="5" t="n">
        <v>0.6817</v>
      </c>
      <c r="L3" s="5" t="n">
        <f aca="false">J3/I3*100</f>
        <v>0.745018679950187</v>
      </c>
      <c r="M3" s="5" t="n">
        <f aca="false">K3/I3*100</f>
        <v>0.707451224574512</v>
      </c>
      <c r="N3" s="5" t="n">
        <f aca="false">(E3-F3)/E3</f>
        <v>0.666</v>
      </c>
      <c r="O3" s="5" t="n">
        <f aca="false">1+(1-N3)^2+2*0.938^2*N3^2*C3^2/D3</f>
        <v>1.12716640341056</v>
      </c>
      <c r="P3" s="5" t="n">
        <f aca="false">2*E3*E3*F3*F3*(1-COS(G3/180*3.14159265358979))/0.938/(E3-F3)^2</f>
        <v>0.401537516949937</v>
      </c>
      <c r="Q3" s="5" t="n">
        <f aca="false">C3*D3*D3/0.0073^2/O3/P3/389380*I3</f>
        <v>0.256509393794759</v>
      </c>
      <c r="R3" s="6" t="n">
        <f aca="false">SQRT(3)</f>
        <v>1.73205080756888</v>
      </c>
      <c r="S3" s="6" t="n">
        <v>1</v>
      </c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5" hidden="false" customHeight="false" outlineLevel="0" collapsed="false">
      <c r="A4" s="4" t="s">
        <v>28</v>
      </c>
      <c r="B4" s="4" t="s">
        <v>29</v>
      </c>
      <c r="C4" s="4" t="n">
        <v>0.1</v>
      </c>
      <c r="D4" s="4" t="n">
        <v>0.5</v>
      </c>
      <c r="E4" s="4" t="n">
        <v>4.95</v>
      </c>
      <c r="F4" s="4" t="n">
        <v>2.286</v>
      </c>
      <c r="G4" s="4" t="n">
        <v>12.067</v>
      </c>
      <c r="H4" s="4" t="n">
        <v>0.746</v>
      </c>
      <c r="I4" s="5" t="n">
        <v>228.9</v>
      </c>
      <c r="J4" s="5" t="n">
        <v>1.432</v>
      </c>
      <c r="K4" s="5" t="n">
        <v>1.695</v>
      </c>
      <c r="L4" s="5" t="n">
        <f aca="false">J4/I4*100</f>
        <v>0.625600698995194</v>
      </c>
      <c r="M4" s="5" t="n">
        <f aca="false">K4/I4*100</f>
        <v>0.740498034076016</v>
      </c>
      <c r="N4" s="5" t="n">
        <f aca="false">(E4-F4)/E4</f>
        <v>0.538181818181818</v>
      </c>
      <c r="O4" s="5" t="n">
        <f aca="false">1+(1-N4)^2+2*0.938^2*N4^2*C4^2/D4</f>
        <v>1.22346954206995</v>
      </c>
      <c r="P4" s="5" t="n">
        <f aca="false">2*E4*E4*F4*F4*(1-COS(G4/180*3.14159265358979))/0.938/(E4-F4)^2</f>
        <v>0.850039361983913</v>
      </c>
      <c r="Q4" s="5" t="n">
        <f aca="false">C4*D4*D4/0.0073^2/O4/P4/389380*I4</f>
        <v>0.26517601599866</v>
      </c>
      <c r="R4" s="6" t="n">
        <f aca="false">SQRT(3)</f>
        <v>1.73205080756888</v>
      </c>
      <c r="S4" s="6" t="n">
        <v>1</v>
      </c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5" hidden="true" customHeight="false" outlineLevel="0" collapsed="false">
      <c r="A5" s="4" t="s">
        <v>30</v>
      </c>
      <c r="B5" s="4" t="s">
        <v>29</v>
      </c>
      <c r="C5" s="4" t="n">
        <v>0.1</v>
      </c>
      <c r="D5" s="4" t="n">
        <v>0.5</v>
      </c>
      <c r="E5" s="4" t="n">
        <v>3.3</v>
      </c>
      <c r="F5" s="4" t="n">
        <v>0.636</v>
      </c>
      <c r="G5" s="4" t="n">
        <v>28.261</v>
      </c>
      <c r="H5" s="4" t="n">
        <v>0.342</v>
      </c>
      <c r="I5" s="5" t="n">
        <v>31.43</v>
      </c>
      <c r="J5" s="5" t="n">
        <v>0.2551</v>
      </c>
      <c r="K5" s="5" t="n">
        <v>0.2159</v>
      </c>
      <c r="L5" s="5" t="n">
        <f aca="false">J5/I5*100</f>
        <v>0.811644925230671</v>
      </c>
      <c r="M5" s="5" t="n">
        <f aca="false">K5/I5*100</f>
        <v>0.686923321667197</v>
      </c>
      <c r="N5" s="5" t="n">
        <f aca="false">(E5-F5)/E5</f>
        <v>0.807272727272727</v>
      </c>
      <c r="O5" s="5" t="n">
        <f aca="false">1+(1-N5)^2</f>
        <v>1.03714380165289</v>
      </c>
      <c r="P5" s="5" t="n">
        <f aca="false">2*E5*E5*F5*F5*(1-COS(G5/180*3.14159265358979))/0.938/(E5-F5)^2</f>
        <v>0.157752999337317</v>
      </c>
      <c r="Q5" s="5" t="n">
        <f aca="false">C5*D5*D5/0.0073^2/O5/P5/389380*I5</f>
        <v>0.231445332711361</v>
      </c>
      <c r="R5" s="7" t="n">
        <f aca="false">SQRT(3)</f>
        <v>1.73205080756888</v>
      </c>
      <c r="S5" s="7" t="n">
        <v>1</v>
      </c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5" hidden="true" customHeight="false" outlineLevel="0" collapsed="false">
      <c r="A6" s="4" t="s">
        <v>30</v>
      </c>
      <c r="B6" s="4" t="s">
        <v>29</v>
      </c>
      <c r="C6" s="4" t="n">
        <v>0.1</v>
      </c>
      <c r="D6" s="4" t="n">
        <v>0.5</v>
      </c>
      <c r="E6" s="4" t="n">
        <v>4</v>
      </c>
      <c r="F6" s="4" t="n">
        <v>1.336</v>
      </c>
      <c r="G6" s="4" t="n">
        <v>17.598</v>
      </c>
      <c r="H6" s="4" t="n">
        <v>0.579</v>
      </c>
      <c r="I6" s="5" t="n">
        <v>90.17</v>
      </c>
      <c r="J6" s="5" t="n">
        <v>0.5835</v>
      </c>
      <c r="K6" s="5" t="n">
        <v>0.6352</v>
      </c>
      <c r="L6" s="5" t="n">
        <f aca="false">J6/I6*100</f>
        <v>0.647111012531884</v>
      </c>
      <c r="M6" s="5" t="n">
        <f aca="false">K6/I6*100</f>
        <v>0.704447155373184</v>
      </c>
      <c r="N6" s="5" t="n">
        <f aca="false">(E6-F6)/E6</f>
        <v>0.666</v>
      </c>
      <c r="O6" s="5" t="n">
        <f aca="false">1+(1-N6)^2</f>
        <v>1.111556</v>
      </c>
      <c r="P6" s="5" t="n">
        <f aca="false">2*E6*E6*F6*F6*(1-COS(G6/180*3.14159265358979))/0.938/(E6-F6)^2</f>
        <v>0.401537516949937</v>
      </c>
      <c r="Q6" s="5" t="n">
        <f aca="false">C6*D6*D6/0.0073^2/O6/P6/389380*I6</f>
        <v>0.243402615693515</v>
      </c>
      <c r="R6" s="7" t="n">
        <f aca="false">SQRT(3)</f>
        <v>1.73205080756888</v>
      </c>
      <c r="S6" s="7" t="n">
        <v>1</v>
      </c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5" hidden="true" customHeight="false" outlineLevel="0" collapsed="false">
      <c r="A7" s="4" t="s">
        <v>30</v>
      </c>
      <c r="B7" s="4" t="s">
        <v>29</v>
      </c>
      <c r="C7" s="4" t="n">
        <v>0.1</v>
      </c>
      <c r="D7" s="4" t="n">
        <v>0.5</v>
      </c>
      <c r="E7" s="4" t="n">
        <v>4.95</v>
      </c>
      <c r="F7" s="4" t="n">
        <v>2.286</v>
      </c>
      <c r="G7" s="4" t="n">
        <v>12.067</v>
      </c>
      <c r="H7" s="4" t="n">
        <v>0.746</v>
      </c>
      <c r="I7" s="5" t="n">
        <v>214.4</v>
      </c>
      <c r="J7" s="5" t="n">
        <v>1.268</v>
      </c>
      <c r="K7" s="5" t="n">
        <v>1.577</v>
      </c>
      <c r="L7" s="5" t="n">
        <f aca="false">J7/I7*100</f>
        <v>0.591417910447761</v>
      </c>
      <c r="M7" s="5" t="n">
        <f aca="false">K7/I7*100</f>
        <v>0.735541044776119</v>
      </c>
      <c r="N7" s="5" t="n">
        <f aca="false">(E7-F7)/E7</f>
        <v>0.538181818181818</v>
      </c>
      <c r="O7" s="5" t="n">
        <f aca="false">1+(1-N7)^2</f>
        <v>1.21327603305785</v>
      </c>
      <c r="P7" s="5" t="n">
        <f aca="false">2*E7*E7*F7*F7*(1-COS(G7/180*3.14159265358979))/0.938/(E7-F7)^2</f>
        <v>0.850039361983913</v>
      </c>
      <c r="Q7" s="5" t="n">
        <f aca="false">C7*D7*D7/0.0073^2/O7/P7/389380*I7</f>
        <v>0.250464842701344</v>
      </c>
      <c r="R7" s="7" t="n">
        <f aca="false">SQRT(3)</f>
        <v>1.73205080756888</v>
      </c>
      <c r="S7" s="7" t="n">
        <v>1</v>
      </c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5" hidden="false" customHeight="false" outlineLevel="0" collapsed="false">
      <c r="A8" s="4" t="s">
        <v>28</v>
      </c>
      <c r="B8" s="4" t="s">
        <v>29</v>
      </c>
      <c r="C8" s="4" t="n">
        <v>0.1</v>
      </c>
      <c r="D8" s="4" t="n">
        <v>1</v>
      </c>
      <c r="E8" s="4" t="n">
        <v>6.45</v>
      </c>
      <c r="F8" s="4" t="n">
        <v>1.121</v>
      </c>
      <c r="G8" s="4" t="n">
        <v>21.432</v>
      </c>
      <c r="H8" s="4" t="n">
        <v>0.322</v>
      </c>
      <c r="I8" s="5" t="n">
        <v>16.16</v>
      </c>
      <c r="J8" s="5" t="n">
        <v>0.1626</v>
      </c>
      <c r="K8" s="5" t="n">
        <v>0.1228</v>
      </c>
      <c r="L8" s="5" t="n">
        <f aca="false">J8/I8*100</f>
        <v>1.00618811881188</v>
      </c>
      <c r="M8" s="5" t="n">
        <f aca="false">K8/I8*100</f>
        <v>0.75990099009901</v>
      </c>
      <c r="N8" s="5" t="n">
        <f aca="false">(E8-F8)/E8</f>
        <v>0.826201550387597</v>
      </c>
      <c r="O8" s="5" t="n">
        <f aca="false">1+(1-N8)^2+2*0.938^2*N8^2*C8^2/D8</f>
        <v>1.04221768978038</v>
      </c>
      <c r="P8" s="5" t="n">
        <f aca="false">2*E8*E8*F8*F8*(1-COS(G8/180*3.14159265358979))/0.938/(E8-F8)^2</f>
        <v>0.271423043963071</v>
      </c>
      <c r="Q8" s="5" t="n">
        <f aca="false">C8*D8*D8/0.0073^2/O8/P8/389380*I8</f>
        <v>0.275306736575512</v>
      </c>
      <c r="R8" s="6" t="n">
        <f aca="false">SQRT(3)</f>
        <v>1.73205080756888</v>
      </c>
      <c r="S8" s="6" t="n">
        <v>1</v>
      </c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5" hidden="false" customHeight="false" outlineLevel="0" collapsed="false">
      <c r="A9" s="4" t="s">
        <v>28</v>
      </c>
      <c r="B9" s="4" t="s">
        <v>29</v>
      </c>
      <c r="C9" s="4" t="n">
        <v>0.1</v>
      </c>
      <c r="D9" s="4" t="n">
        <v>1</v>
      </c>
      <c r="E9" s="4" t="n">
        <v>6.9</v>
      </c>
      <c r="F9" s="4" t="n">
        <v>1.571</v>
      </c>
      <c r="G9" s="4" t="n">
        <v>17.47</v>
      </c>
      <c r="H9" s="4" t="n">
        <v>0.419</v>
      </c>
      <c r="I9" s="5" t="n">
        <v>25.39</v>
      </c>
      <c r="J9" s="5" t="n">
        <v>0.3773</v>
      </c>
      <c r="K9" s="5" t="n">
        <v>0.178</v>
      </c>
      <c r="L9" s="5" t="n">
        <f aca="false">J9/I9*100</f>
        <v>1.48601811736904</v>
      </c>
      <c r="M9" s="5" t="n">
        <f aca="false">K9/I9*100</f>
        <v>0.70106341079165</v>
      </c>
      <c r="N9" s="5" t="n">
        <f aca="false">(E9-F9)/E9</f>
        <v>0.77231884057971</v>
      </c>
      <c r="O9" s="5" t="n">
        <f aca="false">1+(1-N9)^2+2*0.938^2*N9^2*C9^2/D9</f>
        <v>1.06233483383928</v>
      </c>
      <c r="P9" s="5" t="n">
        <f aca="false">2*E9*E9*F9*F9*(1-COS(G9/180*3.14159265358979))/0.938/(E9-F9)^2</f>
        <v>0.406939201363235</v>
      </c>
      <c r="Q9" s="5" t="n">
        <f aca="false">C9*D9*D9/0.0073^2/O9/P9/389380*I9</f>
        <v>0.283042980790732</v>
      </c>
      <c r="R9" s="6" t="n">
        <f aca="false">SQRT(3)</f>
        <v>1.73205080756888</v>
      </c>
      <c r="S9" s="6" t="n">
        <v>1</v>
      </c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5" hidden="false" customHeight="false" outlineLevel="0" collapsed="false">
      <c r="A10" s="4" t="s">
        <v>28</v>
      </c>
      <c r="B10" s="4" t="s">
        <v>29</v>
      </c>
      <c r="C10" s="4" t="n">
        <v>0.1</v>
      </c>
      <c r="D10" s="4" t="n">
        <v>1</v>
      </c>
      <c r="E10" s="4" t="n">
        <v>7.99</v>
      </c>
      <c r="F10" s="4" t="n">
        <v>2.661</v>
      </c>
      <c r="G10" s="4" t="n">
        <v>12.45</v>
      </c>
      <c r="H10" s="4" t="n">
        <v>0.588</v>
      </c>
      <c r="I10" s="5" t="n">
        <v>56.25</v>
      </c>
      <c r="J10" s="5" t="n">
        <v>0.4313</v>
      </c>
      <c r="K10" s="5" t="n">
        <v>0.4044</v>
      </c>
      <c r="L10" s="5" t="n">
        <f aca="false">J10/I10*100</f>
        <v>0.766755555555556</v>
      </c>
      <c r="M10" s="5" t="n">
        <f aca="false">K10/I10*100</f>
        <v>0.718933333333333</v>
      </c>
      <c r="N10" s="5" t="n">
        <f aca="false">(E10-F10)/E10</f>
        <v>0.666958698372966</v>
      </c>
      <c r="O10" s="5" t="n">
        <f aca="false">1+(1-N10)^2+2*0.938^2*N10^2*C10^2/D10</f>
        <v>1.11874419744155</v>
      </c>
      <c r="P10" s="5" t="n">
        <f aca="false">2*E10*E10*F10*F10*(1-COS(G10/180*3.14159265358979))/0.938/(E10-F10)^2</f>
        <v>0.79812878339541</v>
      </c>
      <c r="Q10" s="5" t="n">
        <f aca="false">C10*D10*D10/0.0073^2/O10/P10/389380*I10</f>
        <v>0.303598342827263</v>
      </c>
      <c r="R10" s="6" t="n">
        <f aca="false">SQRT(3)</f>
        <v>1.73205080756888</v>
      </c>
      <c r="S10" s="6" t="n">
        <v>1</v>
      </c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5" hidden="true" customHeight="false" outlineLevel="0" collapsed="false">
      <c r="A11" s="4" t="s">
        <v>30</v>
      </c>
      <c r="B11" s="4" t="s">
        <v>29</v>
      </c>
      <c r="C11" s="4" t="n">
        <v>0.1</v>
      </c>
      <c r="D11" s="4" t="n">
        <v>1</v>
      </c>
      <c r="E11" s="4" t="n">
        <v>6.45</v>
      </c>
      <c r="F11" s="4" t="n">
        <v>1.121</v>
      </c>
      <c r="G11" s="4" t="n">
        <v>21.432</v>
      </c>
      <c r="H11" s="4" t="n">
        <v>0.322</v>
      </c>
      <c r="I11" s="5" t="n">
        <v>15.43</v>
      </c>
      <c r="J11" s="5" t="n">
        <v>0.1432</v>
      </c>
      <c r="K11" s="5" t="n">
        <v>0.117</v>
      </c>
      <c r="L11" s="5" t="n">
        <f aca="false">J11/I11*100</f>
        <v>0.928062216461439</v>
      </c>
      <c r="M11" s="5" t="n">
        <f aca="false">K11/I11*100</f>
        <v>0.758263123784835</v>
      </c>
      <c r="N11" s="5" t="n">
        <f aca="false">(E11-F11)/E11</f>
        <v>0.826201550387597</v>
      </c>
      <c r="O11" s="5" t="n">
        <f aca="false">1+(1-N11)^2</f>
        <v>1.03020590108768</v>
      </c>
      <c r="P11" s="5" t="n">
        <f aca="false">2*E11*E11*F11*F11*(1-COS(G11/180*3.14159265358979))/0.938/(E11-F11)^2</f>
        <v>0.271423043963071</v>
      </c>
      <c r="Q11" s="5" t="n">
        <f aca="false">C11*D11*D11/0.0073^2/O11/P11/389380*I11</f>
        <v>0.265935193513582</v>
      </c>
      <c r="R11" s="7" t="n">
        <f aca="false">SQRT(3)</f>
        <v>1.73205080756888</v>
      </c>
      <c r="S11" s="7" t="n">
        <v>1</v>
      </c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5" hidden="true" customHeight="false" outlineLevel="0" collapsed="false">
      <c r="A12" s="4" t="s">
        <v>30</v>
      </c>
      <c r="B12" s="4" t="s">
        <v>29</v>
      </c>
      <c r="C12" s="4" t="n">
        <v>0.1</v>
      </c>
      <c r="D12" s="4" t="n">
        <v>1</v>
      </c>
      <c r="E12" s="4" t="n">
        <v>6.9</v>
      </c>
      <c r="F12" s="4" t="n">
        <v>1.571</v>
      </c>
      <c r="G12" s="4" t="n">
        <v>17.47</v>
      </c>
      <c r="H12" s="4" t="n">
        <v>0.419</v>
      </c>
      <c r="I12" s="5" t="n">
        <v>24.39</v>
      </c>
      <c r="J12" s="5" t="n">
        <v>0.3555</v>
      </c>
      <c r="K12" s="5" t="n">
        <v>0.1704</v>
      </c>
      <c r="L12" s="5" t="n">
        <f aca="false">J12/I12*100</f>
        <v>1.45756457564576</v>
      </c>
      <c r="M12" s="5" t="n">
        <f aca="false">K12/I12*100</f>
        <v>0.698646986469865</v>
      </c>
      <c r="N12" s="5" t="n">
        <f aca="false">(E12-F12)/E12</f>
        <v>0.77231884057971</v>
      </c>
      <c r="O12" s="5" t="n">
        <f aca="false">1+(1-N12)^2</f>
        <v>1.05183871035497</v>
      </c>
      <c r="P12" s="5" t="n">
        <f aca="false">2*E12*E12*F12*F12*(1-COS(G12/180*3.14159265358979))/0.938/(E12-F12)^2</f>
        <v>0.406939201363235</v>
      </c>
      <c r="Q12" s="5" t="n">
        <f aca="false">C12*D12*D12/0.0073^2/O12/P12/389380*I12</f>
        <v>0.274608364084938</v>
      </c>
      <c r="R12" s="7" t="n">
        <f aca="false">SQRT(3)</f>
        <v>1.73205080756888</v>
      </c>
      <c r="S12" s="7" t="n">
        <v>1</v>
      </c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5" hidden="true" customHeight="false" outlineLevel="0" collapsed="false">
      <c r="A13" s="4" t="s">
        <v>30</v>
      </c>
      <c r="B13" s="4" t="s">
        <v>29</v>
      </c>
      <c r="C13" s="4" t="n">
        <v>0.1</v>
      </c>
      <c r="D13" s="4" t="n">
        <v>1</v>
      </c>
      <c r="E13" s="4" t="n">
        <v>7.99</v>
      </c>
      <c r="F13" s="4" t="n">
        <v>2.661</v>
      </c>
      <c r="G13" s="4" t="n">
        <v>12.45</v>
      </c>
      <c r="H13" s="4" t="n">
        <v>0.588</v>
      </c>
      <c r="I13" s="5" t="n">
        <v>52.79</v>
      </c>
      <c r="J13" s="5" t="n">
        <v>0.3872</v>
      </c>
      <c r="K13" s="5" t="n">
        <v>0.3791</v>
      </c>
      <c r="L13" s="5" t="n">
        <f aca="false">J13/I13*100</f>
        <v>0.733472248531919</v>
      </c>
      <c r="M13" s="5" t="n">
        <f aca="false">K13/I13*100</f>
        <v>0.71812843341542</v>
      </c>
      <c r="N13" s="5" t="n">
        <f aca="false">(E13-F13)/E13</f>
        <v>0.666958698372966</v>
      </c>
      <c r="O13" s="5" t="n">
        <f aca="false">1+(1-N13)^2</f>
        <v>1.11091650858943</v>
      </c>
      <c r="P13" s="5" t="n">
        <f aca="false">2*E13*E13*F13*F13*(1-COS(G13/180*3.14159265358979))/0.938/(E13-F13)^2</f>
        <v>0.79812878339541</v>
      </c>
      <c r="Q13" s="5" t="n">
        <f aca="false">C13*D13*D13/0.0073^2/O13/P13/389380*I13</f>
        <v>0.286931287508793</v>
      </c>
      <c r="R13" s="7" t="n">
        <f aca="false">SQRT(3)</f>
        <v>1.73205080756888</v>
      </c>
      <c r="S13" s="7" t="n">
        <v>1</v>
      </c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25" hidden="false" customHeight="false" outlineLevel="0" collapsed="false">
      <c r="A14" s="4" t="s">
        <v>28</v>
      </c>
      <c r="B14" s="4" t="s">
        <v>31</v>
      </c>
      <c r="C14" s="4" t="n">
        <v>0.35</v>
      </c>
      <c r="D14" s="4" t="n">
        <v>3</v>
      </c>
      <c r="E14" s="4" t="n">
        <v>5.6</v>
      </c>
      <c r="F14" s="4" t="n">
        <v>1.032</v>
      </c>
      <c r="G14" s="4" t="n">
        <v>42.223</v>
      </c>
      <c r="H14" s="4" t="n">
        <v>0.297</v>
      </c>
      <c r="I14" s="5" t="n">
        <v>1.554</v>
      </c>
      <c r="J14" s="5" t="n">
        <v>0.01858</v>
      </c>
      <c r="K14" s="5" t="n">
        <v>0.01096</v>
      </c>
      <c r="L14" s="5" t="n">
        <f aca="false">J14/I14*100</f>
        <v>1.1956241956242</v>
      </c>
      <c r="M14" s="5" t="n">
        <f aca="false">K14/I14*100</f>
        <v>0.705276705276705</v>
      </c>
      <c r="N14" s="5" t="n">
        <f aca="false">(E14-F14)/E14</f>
        <v>0.815714285714286</v>
      </c>
      <c r="O14" s="5" t="n">
        <f aca="false">1+(1-N14)^2+2*0.938^2*N14^2*C14^2/D14</f>
        <v>1.08177209409046</v>
      </c>
      <c r="P14" s="5" t="n">
        <f aca="false">2*E14*E14*F14*F14*(1-COS(G14/180*3.14159265358979))/0.938/(E14-F14)^2</f>
        <v>0.885501663223714</v>
      </c>
      <c r="Q14" s="5" t="n">
        <f aca="false">C14*D14*D14/0.0073^2/O14/P14/389380*I14</f>
        <v>0.246273142430797</v>
      </c>
      <c r="R14" s="6" t="n">
        <f aca="false">SQRT(3)</f>
        <v>1.73205080756888</v>
      </c>
      <c r="S14" s="6" t="n">
        <v>1</v>
      </c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5" hidden="false" customHeight="false" outlineLevel="0" collapsed="false">
      <c r="A15" s="4" t="s">
        <v>28</v>
      </c>
      <c r="B15" s="4" t="s">
        <v>31</v>
      </c>
      <c r="C15" s="4" t="n">
        <v>0.35</v>
      </c>
      <c r="D15" s="4" t="n">
        <v>3</v>
      </c>
      <c r="E15" s="4" t="n">
        <v>6.45</v>
      </c>
      <c r="F15" s="4" t="n">
        <v>1.882</v>
      </c>
      <c r="G15" s="4" t="n">
        <v>28.783</v>
      </c>
      <c r="H15" s="4" t="n">
        <v>0.488</v>
      </c>
      <c r="I15" s="5" t="n">
        <v>3.422</v>
      </c>
      <c r="J15" s="5" t="n">
        <v>0.02968</v>
      </c>
      <c r="K15" s="5" t="n">
        <v>0.02448</v>
      </c>
      <c r="L15" s="5" t="n">
        <f aca="false">J15/I15*100</f>
        <v>0.867329047340736</v>
      </c>
      <c r="M15" s="5" t="n">
        <f aca="false">K15/I15*100</f>
        <v>0.715371127995324</v>
      </c>
      <c r="N15" s="5" t="n">
        <f aca="false">(E15-F15)/E15</f>
        <v>0.708217054263566</v>
      </c>
      <c r="O15" s="5" t="n">
        <f aca="false">1+(1-N15)^2+2*0.938^2*N15^2*C15^2/D15</f>
        <v>1.1211771617253</v>
      </c>
      <c r="P15" s="5" t="n">
        <f aca="false">2*E15*E15*F15*F15*(1-COS(G15/180*3.14159265358979))/0.938/(E15-F15)^2</f>
        <v>1.86027803417713</v>
      </c>
      <c r="Q15" s="5" t="n">
        <f aca="false">C15*D15*D15/0.0073^2/O15/P15/389380*I15</f>
        <v>0.249068667492659</v>
      </c>
      <c r="R15" s="6" t="n">
        <f aca="false">SQRT(3)</f>
        <v>1.73205080756888</v>
      </c>
      <c r="S15" s="6" t="n">
        <v>1</v>
      </c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25" hidden="false" customHeight="false" outlineLevel="0" collapsed="false">
      <c r="A16" s="4" t="s">
        <v>28</v>
      </c>
      <c r="B16" s="4" t="s">
        <v>31</v>
      </c>
      <c r="C16" s="4" t="n">
        <v>0.35</v>
      </c>
      <c r="D16" s="4" t="n">
        <v>3</v>
      </c>
      <c r="E16" s="4" t="n">
        <v>7.99</v>
      </c>
      <c r="F16" s="4" t="n">
        <v>3.422</v>
      </c>
      <c r="G16" s="4" t="n">
        <v>19.066</v>
      </c>
      <c r="H16" s="4" t="n">
        <v>0.69</v>
      </c>
      <c r="I16" s="5" t="n">
        <v>8.698</v>
      </c>
      <c r="J16" s="5" t="n">
        <v>0.0571</v>
      </c>
      <c r="K16" s="5" t="n">
        <v>0.06349</v>
      </c>
      <c r="L16" s="5" t="n">
        <f aca="false">J16/I16*100</f>
        <v>0.656472752356864</v>
      </c>
      <c r="M16" s="5" t="n">
        <f aca="false">K16/I16*100</f>
        <v>0.729937916762474</v>
      </c>
      <c r="N16" s="5" t="n">
        <f aca="false">(E16-F16)/E16</f>
        <v>0.57171464330413</v>
      </c>
      <c r="O16" s="5" t="n">
        <f aca="false">1+(1-N16)^2+2*0.938^2*N16^2*C16^2/D16</f>
        <v>1.2069143511786</v>
      </c>
      <c r="P16" s="5" t="n">
        <f aca="false">2*E16*E16*F16*F16*(1-COS(G16/180*3.14159265358979))/0.938/(E16-F16)^2</f>
        <v>4.19045533899031</v>
      </c>
      <c r="Q16" s="5" t="n">
        <f aca="false">C16*D16*D16/0.0073^2/O16/P16/389380*I16</f>
        <v>0.261079593764419</v>
      </c>
      <c r="R16" s="6" t="n">
        <f aca="false">SQRT(3)</f>
        <v>1.73205080756888</v>
      </c>
      <c r="S16" s="6" t="n">
        <v>1</v>
      </c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25" hidden="false" customHeight="false" outlineLevel="0" collapsed="false">
      <c r="A17" s="4" t="s">
        <v>28</v>
      </c>
      <c r="B17" s="4" t="s">
        <v>31</v>
      </c>
      <c r="C17" s="4" t="n">
        <v>0.35</v>
      </c>
      <c r="D17" s="4" t="n">
        <v>3</v>
      </c>
      <c r="E17" s="4" t="n">
        <v>9.75</v>
      </c>
      <c r="F17" s="4" t="n">
        <v>5.182</v>
      </c>
      <c r="G17" s="4" t="n">
        <v>13.996</v>
      </c>
      <c r="H17" s="4" t="n">
        <v>0.807</v>
      </c>
      <c r="I17" s="5" t="n">
        <v>17.65</v>
      </c>
      <c r="J17" s="5" t="n">
        <v>0.1235</v>
      </c>
      <c r="K17" s="5" t="n">
        <v>0.1327</v>
      </c>
      <c r="L17" s="5" t="n">
        <f aca="false">J17/I17*100</f>
        <v>0.69971671388102</v>
      </c>
      <c r="M17" s="5" t="n">
        <f aca="false">K17/I17*100</f>
        <v>0.751841359773371</v>
      </c>
      <c r="N17" s="5" t="n">
        <f aca="false">(E17-F17)/E17</f>
        <v>0.46851282051282</v>
      </c>
      <c r="O17" s="5" t="n">
        <f aca="false">1+(1-N17)^2+2*0.938^2*N17^2*C17^2/D17</f>
        <v>1.29825086517477</v>
      </c>
      <c r="P17" s="5" t="n">
        <f aca="false">2*E17*E17*F17*F17*(1-COS(G17/180*3.14159265358979))/0.938/(E17-F17)^2</f>
        <v>7.74374397490055</v>
      </c>
      <c r="Q17" s="5" t="n">
        <f aca="false">C17*D17*D17/0.0073^2/O17/P17/389380*I17</f>
        <v>0.266517846829264</v>
      </c>
      <c r="R17" s="6" t="n">
        <f aca="false">SQRT(3)</f>
        <v>1.73205080756888</v>
      </c>
      <c r="S17" s="6" t="n">
        <v>1</v>
      </c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5" hidden="true" customHeight="false" outlineLevel="0" collapsed="false">
      <c r="A18" s="4" t="s">
        <v>30</v>
      </c>
      <c r="B18" s="4" t="s">
        <v>31</v>
      </c>
      <c r="C18" s="4" t="n">
        <v>0.35</v>
      </c>
      <c r="D18" s="4" t="n">
        <v>3</v>
      </c>
      <c r="E18" s="4" t="n">
        <v>5.6</v>
      </c>
      <c r="F18" s="4" t="n">
        <v>1.032</v>
      </c>
      <c r="G18" s="4" t="n">
        <v>42.223</v>
      </c>
      <c r="H18" s="4" t="n">
        <v>0.297</v>
      </c>
      <c r="I18" s="5" t="n">
        <v>1.25</v>
      </c>
      <c r="J18" s="5" t="n">
        <v>0.01722</v>
      </c>
      <c r="K18" s="5" t="n">
        <v>0.00889</v>
      </c>
      <c r="L18" s="5" t="n">
        <f aca="false">J18/I18*100</f>
        <v>1.3776</v>
      </c>
      <c r="M18" s="5" t="n">
        <f aca="false">K18/I18*100</f>
        <v>0.7112</v>
      </c>
      <c r="N18" s="5" t="n">
        <f aca="false">(E18-F18)/E18</f>
        <v>0.815714285714286</v>
      </c>
      <c r="O18" s="5" t="n">
        <f aca="false">1+(1-N18)^2</f>
        <v>1.0339612244898</v>
      </c>
      <c r="P18" s="5" t="n">
        <f aca="false">2*E18*E18*F18*F18*(1-COS(G18/180*3.14159265358979))/0.938/(E18-F18)^2</f>
        <v>0.885501663223714</v>
      </c>
      <c r="Q18" s="5" t="n">
        <f aca="false">C18*D18*D18/0.0073^2/O18/P18/389380*I18</f>
        <v>0.207256219629531</v>
      </c>
      <c r="R18" s="7" t="n">
        <f aca="false">SQRT(3)</f>
        <v>1.73205080756888</v>
      </c>
      <c r="S18" s="7" t="n">
        <v>1</v>
      </c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25" hidden="true" customHeight="false" outlineLevel="0" collapsed="false">
      <c r="A19" s="4" t="s">
        <v>30</v>
      </c>
      <c r="B19" s="4" t="s">
        <v>31</v>
      </c>
      <c r="C19" s="4" t="n">
        <v>0.35</v>
      </c>
      <c r="D19" s="4" t="n">
        <v>3</v>
      </c>
      <c r="E19" s="4" t="n">
        <v>6.45</v>
      </c>
      <c r="F19" s="4" t="n">
        <v>1.882</v>
      </c>
      <c r="G19" s="4" t="n">
        <v>28.783</v>
      </c>
      <c r="H19" s="4" t="n">
        <v>0.488</v>
      </c>
      <c r="I19" s="5" t="n">
        <v>2.769</v>
      </c>
      <c r="J19" s="5" t="n">
        <v>0.02291</v>
      </c>
      <c r="K19" s="5" t="n">
        <v>0.01995</v>
      </c>
      <c r="L19" s="5" t="n">
        <f aca="false">J19/I19*100</f>
        <v>0.827374503430841</v>
      </c>
      <c r="M19" s="5" t="n">
        <f aca="false">K19/I19*100</f>
        <v>0.720476706392199</v>
      </c>
      <c r="N19" s="5" t="n">
        <f aca="false">(E19-F19)/E19</f>
        <v>0.708217054263566</v>
      </c>
      <c r="O19" s="5" t="n">
        <f aca="false">1+(1-N19)^2</f>
        <v>1.08513728742263</v>
      </c>
      <c r="P19" s="5" t="n">
        <f aca="false">2*E19*E19*F19*F19*(1-COS(G19/180*3.14159265358979))/0.938/(E19-F19)^2</f>
        <v>1.86027803417713</v>
      </c>
      <c r="Q19" s="5" t="n">
        <f aca="false">C19*D19*D19/0.0073^2/O19/P19/389380*I19</f>
        <v>0.208233981737698</v>
      </c>
      <c r="R19" s="7" t="n">
        <f aca="false">SQRT(3)</f>
        <v>1.73205080756888</v>
      </c>
      <c r="S19" s="7" t="n">
        <v>1</v>
      </c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5" hidden="true" customHeight="false" outlineLevel="0" collapsed="false">
      <c r="A20" s="4" t="s">
        <v>30</v>
      </c>
      <c r="B20" s="4" t="s">
        <v>31</v>
      </c>
      <c r="C20" s="4" t="n">
        <v>0.35</v>
      </c>
      <c r="D20" s="4" t="n">
        <v>3</v>
      </c>
      <c r="E20" s="4" t="n">
        <v>7.99</v>
      </c>
      <c r="F20" s="4" t="n">
        <v>3.422</v>
      </c>
      <c r="G20" s="4" t="n">
        <v>19.066</v>
      </c>
      <c r="H20" s="4" t="n">
        <v>0.69</v>
      </c>
      <c r="I20" s="5" t="n">
        <v>7.106</v>
      </c>
      <c r="J20" s="5" t="n">
        <v>0.04416</v>
      </c>
      <c r="K20" s="5" t="n">
        <v>0.05213</v>
      </c>
      <c r="L20" s="5" t="n">
        <f aca="false">J20/I20*100</f>
        <v>0.621446664790318</v>
      </c>
      <c r="M20" s="5" t="n">
        <f aca="false">K20/I20*100</f>
        <v>0.733605403884042</v>
      </c>
      <c r="N20" s="5" t="n">
        <f aca="false">(E20-F20)/E20</f>
        <v>0.57171464330413</v>
      </c>
      <c r="O20" s="5" t="n">
        <f aca="false">1+(1-N20)^2</f>
        <v>1.18342834676011</v>
      </c>
      <c r="P20" s="5" t="n">
        <f aca="false">2*E20*E20*F20*F20*(1-COS(G20/180*3.14159265358979))/0.938/(E20-F20)^2</f>
        <v>4.19045533899031</v>
      </c>
      <c r="Q20" s="5" t="n">
        <f aca="false">C20*D20*D20/0.0073^2/O20/P20/389380*I20</f>
        <v>0.217527020737643</v>
      </c>
      <c r="R20" s="7" t="n">
        <f aca="false">SQRT(3)</f>
        <v>1.73205080756888</v>
      </c>
      <c r="S20" s="7" t="n">
        <v>1</v>
      </c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5" hidden="true" customHeight="false" outlineLevel="0" collapsed="false">
      <c r="A21" s="4" t="s">
        <v>30</v>
      </c>
      <c r="B21" s="4" t="s">
        <v>31</v>
      </c>
      <c r="C21" s="4" t="n">
        <v>0.35</v>
      </c>
      <c r="D21" s="4" t="n">
        <v>3</v>
      </c>
      <c r="E21" s="4" t="n">
        <v>9.75</v>
      </c>
      <c r="F21" s="4" t="n">
        <v>5.182</v>
      </c>
      <c r="G21" s="4" t="n">
        <v>13.996</v>
      </c>
      <c r="H21" s="4" t="n">
        <v>0.807</v>
      </c>
      <c r="I21" s="5" t="n">
        <v>14.4</v>
      </c>
      <c r="J21" s="5" t="n">
        <v>0.0938</v>
      </c>
      <c r="K21" s="5" t="n">
        <v>0.1088</v>
      </c>
      <c r="L21" s="5" t="n">
        <f aca="false">J21/I21*100</f>
        <v>0.651388888888889</v>
      </c>
      <c r="M21" s="5" t="n">
        <f aca="false">K21/I21*100</f>
        <v>0.755555555555556</v>
      </c>
      <c r="N21" s="5" t="n">
        <f aca="false">(E21-F21)/E21</f>
        <v>0.46851282051282</v>
      </c>
      <c r="O21" s="5" t="n">
        <f aca="false">1+(1-N21)^2</f>
        <v>1.28247862195924</v>
      </c>
      <c r="P21" s="5" t="n">
        <f aca="false">2*E21*E21*F21*F21*(1-COS(G21/180*3.14159265358979))/0.938/(E21-F21)^2</f>
        <v>7.74374397490055</v>
      </c>
      <c r="Q21" s="5" t="n">
        <f aca="false">C21*D21*D21/0.0073^2/O21/P21/389380*I21</f>
        <v>0.220116482755092</v>
      </c>
      <c r="R21" s="7" t="n">
        <f aca="false">SQRT(3)</f>
        <v>1.73205080756888</v>
      </c>
      <c r="S21" s="7" t="n">
        <v>1</v>
      </c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25" hidden="false" customHeight="false" outlineLevel="0" collapsed="false">
      <c r="A22" s="4" t="s">
        <v>28</v>
      </c>
      <c r="B22" s="4" t="s">
        <v>31</v>
      </c>
      <c r="C22" s="4" t="n">
        <v>0.5</v>
      </c>
      <c r="D22" s="4" t="n">
        <v>3.6</v>
      </c>
      <c r="E22" s="4" t="n">
        <v>4.95</v>
      </c>
      <c r="F22" s="4" t="n">
        <v>1.113</v>
      </c>
      <c r="G22" s="4" t="n">
        <v>47.675</v>
      </c>
      <c r="H22" s="4" t="n">
        <v>0.335</v>
      </c>
      <c r="I22" s="5" t="n">
        <v>0.7983</v>
      </c>
      <c r="J22" s="5" t="n">
        <v>0.01011</v>
      </c>
      <c r="K22" s="5" t="n">
        <v>0.006472</v>
      </c>
      <c r="L22" s="5" t="n">
        <f aca="false">J22/I22*100</f>
        <v>1.26644118752349</v>
      </c>
      <c r="M22" s="5" t="n">
        <f aca="false">K22/I22*100</f>
        <v>0.81072278592008</v>
      </c>
      <c r="N22" s="5" t="n">
        <f aca="false">(E22-F22)/E22</f>
        <v>0.775151515151515</v>
      </c>
      <c r="O22" s="5" t="n">
        <f aca="false">1+(1-N22)^2+2*0.938^2*N22^2*C22^2/D22</f>
        <v>1.12398225123987</v>
      </c>
      <c r="P22" s="5" t="n">
        <f aca="false">2*E22*E22*F22*F22*(1-COS(G22/180*3.14159265358979))/0.938/(E22-F22)^2</f>
        <v>1.43597427180587</v>
      </c>
      <c r="Q22" s="5" t="n">
        <f aca="false">C22*D22*D22/0.0073^2/O22/P22/389380*I22</f>
        <v>0.154459868935607</v>
      </c>
      <c r="R22" s="6" t="n">
        <f aca="false">SQRT(3)</f>
        <v>1.73205080756888</v>
      </c>
      <c r="S22" s="6" t="n">
        <v>1</v>
      </c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5" hidden="false" customHeight="false" outlineLevel="0" collapsed="false">
      <c r="A23" s="4" t="s">
        <v>28</v>
      </c>
      <c r="B23" s="4" t="s">
        <v>31</v>
      </c>
      <c r="C23" s="4" t="n">
        <v>0.5</v>
      </c>
      <c r="D23" s="4" t="n">
        <v>3.6</v>
      </c>
      <c r="E23" s="4" t="n">
        <v>5.6</v>
      </c>
      <c r="F23" s="4" t="n">
        <v>1.763</v>
      </c>
      <c r="G23" s="4" t="n">
        <v>35.145</v>
      </c>
      <c r="H23" s="4" t="n">
        <v>0.495</v>
      </c>
      <c r="I23" s="5" t="n">
        <v>1.5</v>
      </c>
      <c r="J23" s="5" t="n">
        <v>0.01175</v>
      </c>
      <c r="K23" s="5" t="n">
        <v>0.01136</v>
      </c>
      <c r="L23" s="5" t="n">
        <f aca="false">J23/I23*100</f>
        <v>0.783333333333333</v>
      </c>
      <c r="M23" s="5" t="n">
        <f aca="false">K23/I23*100</f>
        <v>0.757333333333333</v>
      </c>
      <c r="N23" s="5" t="n">
        <f aca="false">(E23-F23)/E23</f>
        <v>0.685178571428571</v>
      </c>
      <c r="O23" s="5" t="n">
        <f aca="false">1+(1-N23)^2+2*0.938^2*N23^2*C23^2/D23</f>
        <v>1.15648198695807</v>
      </c>
      <c r="P23" s="5" t="n">
        <f aca="false">2*E23*E23*F23*F23*(1-COS(G23/180*3.14159265358979))/0.938/(E23-F23)^2</f>
        <v>2.57345163882146</v>
      </c>
      <c r="Q23" s="5" t="n">
        <f aca="false">C23*D23*D23/0.0073^2/O23/P23/389380*I23</f>
        <v>0.157395394316431</v>
      </c>
      <c r="R23" s="6" t="n">
        <f aca="false">SQRT(3)</f>
        <v>1.73205080756888</v>
      </c>
      <c r="S23" s="6" t="n">
        <v>1</v>
      </c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25" hidden="false" customHeight="false" outlineLevel="0" collapsed="false">
      <c r="A24" s="4" t="s">
        <v>28</v>
      </c>
      <c r="B24" s="4" t="s">
        <v>31</v>
      </c>
      <c r="C24" s="4" t="n">
        <v>0.5</v>
      </c>
      <c r="D24" s="4" t="n">
        <v>3.6</v>
      </c>
      <c r="E24" s="4" t="n">
        <v>6.45</v>
      </c>
      <c r="F24" s="4" t="n">
        <v>2.613</v>
      </c>
      <c r="G24" s="4" t="n">
        <v>26.721</v>
      </c>
      <c r="H24" s="4" t="n">
        <v>0.635</v>
      </c>
      <c r="I24" s="5" t="n">
        <v>2.782</v>
      </c>
      <c r="J24" s="5" t="n">
        <v>0.01475</v>
      </c>
      <c r="K24" s="5" t="n">
        <v>0.02294</v>
      </c>
      <c r="L24" s="5" t="n">
        <f aca="false">J24/I24*100</f>
        <v>0.53019410496046</v>
      </c>
      <c r="M24" s="5" t="n">
        <f aca="false">K24/I24*100</f>
        <v>0.824586628324946</v>
      </c>
      <c r="N24" s="5" t="n">
        <f aca="false">(E24-F24)/E24</f>
        <v>0.594883720930233</v>
      </c>
      <c r="O24" s="5" t="n">
        <f aca="false">1+(1-N24)^2+2*0.938^2*N24^2*C24^2/D24</f>
        <v>1.2073643437535</v>
      </c>
      <c r="P24" s="5" t="n">
        <f aca="false">2*E24*E24*F24*F24*(1-COS(G24/180*3.14159265358979))/0.938/(E24-F24)^2</f>
        <v>4.39325124576367</v>
      </c>
      <c r="Q24" s="5" t="n">
        <f aca="false">C24*D24*D24/0.0073^2/O24/P24/389380*I24</f>
        <v>0.163790377422423</v>
      </c>
      <c r="R24" s="6" t="n">
        <f aca="false">SQRT(3)</f>
        <v>1.73205080756888</v>
      </c>
      <c r="S24" s="6" t="n">
        <v>1</v>
      </c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25" hidden="false" customHeight="false" outlineLevel="0" collapsed="false">
      <c r="A25" s="4" t="s">
        <v>28</v>
      </c>
      <c r="B25" s="4" t="s">
        <v>31</v>
      </c>
      <c r="C25" s="4" t="n">
        <v>0.5</v>
      </c>
      <c r="D25" s="4" t="n">
        <v>3.6</v>
      </c>
      <c r="E25" s="4" t="n">
        <v>6.9</v>
      </c>
      <c r="F25" s="4" t="n">
        <v>3.063</v>
      </c>
      <c r="G25" s="4" t="n">
        <v>23.817</v>
      </c>
      <c r="H25" s="4" t="n">
        <v>0.688</v>
      </c>
      <c r="I25" s="5" t="n">
        <v>3.478</v>
      </c>
      <c r="J25" s="5" t="n">
        <v>0.03593</v>
      </c>
      <c r="K25" s="5" t="n">
        <v>0.02762</v>
      </c>
      <c r="L25" s="5" t="n">
        <f aca="false">J25/I25*100</f>
        <v>1.03306497987349</v>
      </c>
      <c r="M25" s="5" t="n">
        <f aca="false">K25/I25*100</f>
        <v>0.794134560092007</v>
      </c>
      <c r="N25" s="5" t="n">
        <f aca="false">(E25-F25)/E25</f>
        <v>0.556086956521739</v>
      </c>
      <c r="O25" s="5" t="n">
        <f aca="false">1+(1-N25)^2+2*0.938^2*N25^2*C25^2/D25</f>
        <v>1.23484719829878</v>
      </c>
      <c r="P25" s="5" t="n">
        <f aca="false">2*E25*E25*F25*F25*(1-COS(G25/180*3.14159265358979))/0.938/(E25-F25)^2</f>
        <v>5.50898932721135</v>
      </c>
      <c r="Q25" s="5" t="n">
        <f aca="false">C25*D25*D25/0.0073^2/O25/P25/389380*I25</f>
        <v>0.159661450626291</v>
      </c>
      <c r="R25" s="6" t="n">
        <f aca="false">SQRT(3)</f>
        <v>1.73205080756888</v>
      </c>
      <c r="S25" s="6" t="n">
        <v>1</v>
      </c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25" hidden="false" customHeight="false" outlineLevel="0" collapsed="false">
      <c r="A26" s="4" t="s">
        <v>28</v>
      </c>
      <c r="B26" s="4" t="s">
        <v>31</v>
      </c>
      <c r="C26" s="4" t="n">
        <v>0.5</v>
      </c>
      <c r="D26" s="4" t="n">
        <v>3.6</v>
      </c>
      <c r="E26" s="4" t="n">
        <v>9.75</v>
      </c>
      <c r="F26" s="4" t="n">
        <v>5.913</v>
      </c>
      <c r="G26" s="4" t="n">
        <v>14.355</v>
      </c>
      <c r="H26" s="4" t="n">
        <v>0.861</v>
      </c>
      <c r="I26" s="5" t="n">
        <v>11.25</v>
      </c>
      <c r="J26" s="5" t="n">
        <v>0.06837</v>
      </c>
      <c r="K26" s="5" t="n">
        <v>0.09288</v>
      </c>
      <c r="L26" s="5" t="n">
        <f aca="false">J26/I26*100</f>
        <v>0.607733333333333</v>
      </c>
      <c r="M26" s="5" t="n">
        <f aca="false">K26/I26*100</f>
        <v>0.8256</v>
      </c>
      <c r="N26" s="5" t="n">
        <f aca="false">(E26-F26)/E26</f>
        <v>0.393538461538461</v>
      </c>
      <c r="O26" s="5" t="n">
        <f aca="false">1+(1-N26)^2+2*0.938^2*N26^2*C26^2/D26</f>
        <v>1.38672110570419</v>
      </c>
      <c r="P26" s="5" t="n">
        <f aca="false">2*E26*E26*F26*F26*(1-COS(G26/180*3.14159265358979))/0.938/(E26-F26)^2</f>
        <v>15.028883668689</v>
      </c>
      <c r="Q26" s="5" t="n">
        <f aca="false">C26*D26*D26/0.0073^2/O26/P26/389380*I26</f>
        <v>0.1685746703143</v>
      </c>
      <c r="R26" s="6" t="n">
        <f aca="false">SQRT(3)</f>
        <v>1.73205080756888</v>
      </c>
      <c r="S26" s="6" t="n">
        <v>1</v>
      </c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25" hidden="true" customHeight="false" outlineLevel="0" collapsed="false">
      <c r="A27" s="4" t="s">
        <v>30</v>
      </c>
      <c r="B27" s="4" t="s">
        <v>31</v>
      </c>
      <c r="C27" s="4" t="n">
        <v>0.5</v>
      </c>
      <c r="D27" s="4" t="n">
        <v>3.6</v>
      </c>
      <c r="E27" s="4" t="n">
        <v>4.95</v>
      </c>
      <c r="F27" s="4" t="n">
        <v>1.113</v>
      </c>
      <c r="G27" s="4" t="n">
        <v>47.675</v>
      </c>
      <c r="H27" s="4" t="n">
        <v>0.335</v>
      </c>
      <c r="I27" s="5" t="n">
        <v>0.6102</v>
      </c>
      <c r="J27" s="5" t="n">
        <v>0.007028</v>
      </c>
      <c r="K27" s="5" t="n">
        <v>0.005003</v>
      </c>
      <c r="L27" s="5" t="n">
        <f aca="false">J27/I27*100</f>
        <v>1.15175352343494</v>
      </c>
      <c r="M27" s="5" t="n">
        <f aca="false">K27/I27*100</f>
        <v>0.819895116355293</v>
      </c>
      <c r="N27" s="5" t="n">
        <f aca="false">(E27-F27)/E27</f>
        <v>0.775151515151515</v>
      </c>
      <c r="O27" s="5" t="n">
        <f aca="false">1+(1-N27)^2</f>
        <v>1.05055684113866</v>
      </c>
      <c r="P27" s="5" t="n">
        <f aca="false">2*E27*E27*F27*F27*(1-COS(G27/180*3.14159265358979))/0.938/(E27-F27)^2</f>
        <v>1.43597427180587</v>
      </c>
      <c r="Q27" s="5" t="n">
        <f aca="false">C27*D27*D27/0.0073^2/O27/P27/389380*I27</f>
        <v>0.126316950979638</v>
      </c>
      <c r="R27" s="7" t="n">
        <f aca="false">SQRT(3)</f>
        <v>1.73205080756888</v>
      </c>
      <c r="S27" s="7" t="n">
        <v>1</v>
      </c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25" hidden="true" customHeight="false" outlineLevel="0" collapsed="false">
      <c r="A28" s="4" t="s">
        <v>30</v>
      </c>
      <c r="B28" s="4" t="s">
        <v>31</v>
      </c>
      <c r="C28" s="4" t="n">
        <v>0.5</v>
      </c>
      <c r="D28" s="4" t="n">
        <v>3.6</v>
      </c>
      <c r="E28" s="4" t="n">
        <v>5.6</v>
      </c>
      <c r="F28" s="4" t="n">
        <v>1.763</v>
      </c>
      <c r="G28" s="4" t="n">
        <v>35.145</v>
      </c>
      <c r="H28" s="4" t="n">
        <v>0.495</v>
      </c>
      <c r="I28" s="5" t="n">
        <v>1.154</v>
      </c>
      <c r="J28" s="5" t="n">
        <v>0.008407</v>
      </c>
      <c r="K28" s="5" t="n">
        <v>0.008851</v>
      </c>
      <c r="L28" s="5" t="n">
        <f aca="false">J28/I28*100</f>
        <v>0.728509532062392</v>
      </c>
      <c r="M28" s="5" t="n">
        <f aca="false">K28/I28*100</f>
        <v>0.766984402079723</v>
      </c>
      <c r="N28" s="5" t="n">
        <f aca="false">(E28-F28)/E28</f>
        <v>0.685178571428571</v>
      </c>
      <c r="O28" s="5" t="n">
        <f aca="false">1+(1-N28)^2</f>
        <v>1.09911253188776</v>
      </c>
      <c r="P28" s="5" t="n">
        <f aca="false">2*E28*E28*F28*F28*(1-COS(G28/180*3.14159265358979))/0.938/(E28-F28)^2</f>
        <v>2.57345163882146</v>
      </c>
      <c r="Q28" s="5" t="n">
        <f aca="false">C28*D28*D28/0.0073^2/O28/P28/389380*I28</f>
        <v>0.12740993166146</v>
      </c>
      <c r="R28" s="7" t="n">
        <f aca="false">SQRT(3)</f>
        <v>1.73205080756888</v>
      </c>
      <c r="S28" s="7" t="n">
        <v>1</v>
      </c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25" hidden="true" customHeight="false" outlineLevel="0" collapsed="false">
      <c r="A29" s="4" t="s">
        <v>30</v>
      </c>
      <c r="B29" s="4" t="s">
        <v>31</v>
      </c>
      <c r="C29" s="4" t="n">
        <v>0.5</v>
      </c>
      <c r="D29" s="4" t="n">
        <v>3.6</v>
      </c>
      <c r="E29" s="4" t="n">
        <v>6.45</v>
      </c>
      <c r="F29" s="4" t="n">
        <v>2.613</v>
      </c>
      <c r="G29" s="4" t="n">
        <v>26.721</v>
      </c>
      <c r="H29" s="4" t="n">
        <v>0.635</v>
      </c>
      <c r="I29" s="5" t="n">
        <v>2.11</v>
      </c>
      <c r="J29" s="5" t="n">
        <v>0.01096</v>
      </c>
      <c r="K29" s="5" t="n">
        <v>0.01768</v>
      </c>
      <c r="L29" s="5" t="n">
        <f aca="false">J29/I29*100</f>
        <v>0.519431279620853</v>
      </c>
      <c r="M29" s="5" t="n">
        <f aca="false">K29/I29*100</f>
        <v>0.837914691943128</v>
      </c>
      <c r="N29" s="5" t="n">
        <f aca="false">(E29-F29)/E29</f>
        <v>0.594883720930233</v>
      </c>
      <c r="O29" s="5" t="n">
        <f aca="false">1+(1-N29)^2</f>
        <v>1.16411919956733</v>
      </c>
      <c r="P29" s="5" t="n">
        <f aca="false">2*E29*E29*F29*F29*(1-COS(G29/180*3.14159265358979))/0.938/(E29-F29)^2</f>
        <v>4.39325124576367</v>
      </c>
      <c r="Q29" s="5" t="n">
        <f aca="false">C29*D29*D29/0.0073^2/O29/P29/389380*I29</f>
        <v>0.128841154365873</v>
      </c>
      <c r="R29" s="7" t="n">
        <f aca="false">SQRT(3)</f>
        <v>1.73205080756888</v>
      </c>
      <c r="S29" s="7" t="n">
        <v>1</v>
      </c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25" hidden="true" customHeight="false" outlineLevel="0" collapsed="false">
      <c r="A30" s="4" t="s">
        <v>30</v>
      </c>
      <c r="B30" s="4" t="s">
        <v>31</v>
      </c>
      <c r="C30" s="4" t="n">
        <v>0.5</v>
      </c>
      <c r="D30" s="4" t="n">
        <v>3.6</v>
      </c>
      <c r="E30" s="4" t="n">
        <v>6.9</v>
      </c>
      <c r="F30" s="4" t="n">
        <v>3.063</v>
      </c>
      <c r="G30" s="4" t="n">
        <v>23.817</v>
      </c>
      <c r="H30" s="4" t="n">
        <v>0.688</v>
      </c>
      <c r="I30" s="5" t="n">
        <v>2.768</v>
      </c>
      <c r="J30" s="5" t="n">
        <v>0.02646</v>
      </c>
      <c r="K30" s="5" t="n">
        <v>0.02165</v>
      </c>
      <c r="L30" s="5" t="n">
        <f aca="false">J30/I30*100</f>
        <v>0.955924855491329</v>
      </c>
      <c r="M30" s="5" t="n">
        <f aca="false">K30/I30*100</f>
        <v>0.782153179190751</v>
      </c>
      <c r="N30" s="5" t="n">
        <f aca="false">(E30-F30)/E30</f>
        <v>0.556086956521739</v>
      </c>
      <c r="O30" s="5" t="n">
        <f aca="false">1+(1-N30)^2</f>
        <v>1.19705879017013</v>
      </c>
      <c r="P30" s="5" t="n">
        <f aca="false">2*E30*E30*F30*F30*(1-COS(G30/180*3.14159265358979))/0.938/(E30-F30)^2</f>
        <v>5.50898932721135</v>
      </c>
      <c r="Q30" s="5" t="n">
        <f aca="false">C30*D30*D30/0.0073^2/O30/P30/389380*I30</f>
        <v>0.131079362202615</v>
      </c>
      <c r="R30" s="7" t="n">
        <f aca="false">SQRT(3)</f>
        <v>1.73205080756888</v>
      </c>
      <c r="S30" s="7" t="n">
        <v>1</v>
      </c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25" hidden="true" customHeight="false" outlineLevel="0" collapsed="false">
      <c r="A31" s="4" t="s">
        <v>30</v>
      </c>
      <c r="B31" s="4" t="s">
        <v>31</v>
      </c>
      <c r="C31" s="4" t="n">
        <v>0.5</v>
      </c>
      <c r="D31" s="4" t="n">
        <v>3.6</v>
      </c>
      <c r="E31" s="4" t="n">
        <v>9.75</v>
      </c>
      <c r="F31" s="4" t="n">
        <v>5.913</v>
      </c>
      <c r="G31" s="4" t="n">
        <v>14.355</v>
      </c>
      <c r="H31" s="4" t="n">
        <v>0.861</v>
      </c>
      <c r="I31" s="5" t="n">
        <v>8.595</v>
      </c>
      <c r="J31" s="5" t="n">
        <v>0.05545</v>
      </c>
      <c r="K31" s="5" t="n">
        <v>0.07267</v>
      </c>
      <c r="L31" s="5" t="n">
        <f aca="false">J31/I31*100</f>
        <v>0.645142524723677</v>
      </c>
      <c r="M31" s="5" t="n">
        <f aca="false">K31/I31*100</f>
        <v>0.845491564863293</v>
      </c>
      <c r="N31" s="5" t="n">
        <f aca="false">(E31-F31)/E31</f>
        <v>0.393538461538461</v>
      </c>
      <c r="O31" s="5" t="n">
        <f aca="false">1+(1-N31)^2</f>
        <v>1.36779559763314</v>
      </c>
      <c r="P31" s="5" t="n">
        <f aca="false">2*E31*E31*F31*F31*(1-COS(G31/180*3.14159265358979))/0.938/(E31-F31)^2</f>
        <v>15.028883668689</v>
      </c>
      <c r="Q31" s="5" t="n">
        <f aca="false">C31*D31*D31/0.0073^2/O31/P31/389380*I31</f>
        <v>0.130573065860857</v>
      </c>
      <c r="R31" s="7" t="n">
        <f aca="false">SQRT(3)</f>
        <v>1.73205080756888</v>
      </c>
      <c r="S31" s="7" t="n">
        <v>1</v>
      </c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25" hidden="true" customHeight="false" outlineLevel="0" collapsed="false">
      <c r="A32" s="4" t="s">
        <v>30</v>
      </c>
      <c r="B32" s="4" t="s">
        <v>29</v>
      </c>
      <c r="C32" s="4" t="n">
        <v>0.5</v>
      </c>
      <c r="D32" s="4" t="n">
        <v>3.6</v>
      </c>
      <c r="E32" s="4" t="n">
        <v>4.95</v>
      </c>
      <c r="F32" s="4" t="n">
        <v>1.113</v>
      </c>
      <c r="G32" s="4" t="n">
        <v>47.675</v>
      </c>
      <c r="H32" s="4" t="n">
        <v>0.335</v>
      </c>
      <c r="I32" s="5" t="n">
        <v>0.603</v>
      </c>
      <c r="J32" s="5" t="n">
        <v>0.004246</v>
      </c>
      <c r="K32" s="5" t="n">
        <v>0.004958</v>
      </c>
      <c r="L32" s="5" t="n">
        <f aca="false">J32/I32*100</f>
        <v>0.704145936981758</v>
      </c>
      <c r="M32" s="5" t="n">
        <f aca="false">K32/I32*100</f>
        <v>0.822222222222222</v>
      </c>
      <c r="N32" s="5" t="n">
        <f aca="false">(E32-F32)/E32</f>
        <v>0.775151515151515</v>
      </c>
      <c r="O32" s="5" t="n">
        <f aca="false">1+(1-N32)^2</f>
        <v>1.05055684113866</v>
      </c>
      <c r="P32" s="5" t="n">
        <f aca="false">2*E32*E32*F32*F32*(1-COS(G32/180*3.14159265358979))/0.938/(E32-F32)^2</f>
        <v>1.43597427180587</v>
      </c>
      <c r="Q32" s="5" t="n">
        <f aca="false">C32*D32*D32/0.0073^2/O32/P32/389380*I32</f>
        <v>0.124826485481353</v>
      </c>
      <c r="R32" s="7" t="n">
        <f aca="false">SQRT(3)</f>
        <v>1.73205080756888</v>
      </c>
      <c r="S32" s="7" t="n">
        <v>1</v>
      </c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25" hidden="true" customHeight="false" outlineLevel="0" collapsed="false">
      <c r="A33" s="4" t="s">
        <v>30</v>
      </c>
      <c r="B33" s="4" t="s">
        <v>29</v>
      </c>
      <c r="C33" s="4" t="n">
        <v>0.5</v>
      </c>
      <c r="D33" s="4" t="n">
        <v>3.6</v>
      </c>
      <c r="E33" s="4" t="n">
        <v>5.6</v>
      </c>
      <c r="F33" s="4" t="n">
        <v>1.763</v>
      </c>
      <c r="G33" s="4" t="n">
        <v>35.145</v>
      </c>
      <c r="H33" s="4" t="n">
        <v>0.495</v>
      </c>
      <c r="I33" s="5" t="n">
        <v>1.148</v>
      </c>
      <c r="J33" s="5" t="n">
        <v>0.007312</v>
      </c>
      <c r="K33" s="5" t="n">
        <v>0.008819</v>
      </c>
      <c r="L33" s="5" t="n">
        <f aca="false">J33/I33*100</f>
        <v>0.636933797909408</v>
      </c>
      <c r="M33" s="5" t="n">
        <f aca="false">K33/I33*100</f>
        <v>0.768205574912892</v>
      </c>
      <c r="N33" s="5" t="n">
        <f aca="false">(E33-F33)/E33</f>
        <v>0.685178571428571</v>
      </c>
      <c r="O33" s="5" t="n">
        <f aca="false">1+(1-N33)^2</f>
        <v>1.09911253188776</v>
      </c>
      <c r="P33" s="5" t="n">
        <f aca="false">2*E33*E33*F33*F33*(1-COS(G33/180*3.14159265358979))/0.938/(E33-F33)^2</f>
        <v>2.57345163882146</v>
      </c>
      <c r="Q33" s="5" t="n">
        <f aca="false">C33*D33*D33/0.0073^2/O33/P33/389380*I33</f>
        <v>0.126747488342597</v>
      </c>
      <c r="R33" s="7" t="n">
        <f aca="false">SQRT(3)</f>
        <v>1.73205080756888</v>
      </c>
      <c r="S33" s="7" t="n">
        <v>1</v>
      </c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25" hidden="true" customHeight="false" outlineLevel="0" collapsed="false">
      <c r="A34" s="4" t="s">
        <v>30</v>
      </c>
      <c r="B34" s="4" t="s">
        <v>29</v>
      </c>
      <c r="C34" s="4" t="n">
        <v>0.5</v>
      </c>
      <c r="D34" s="4" t="n">
        <v>3.6</v>
      </c>
      <c r="E34" s="4" t="n">
        <v>6.45</v>
      </c>
      <c r="F34" s="4" t="n">
        <v>2.613</v>
      </c>
      <c r="G34" s="4" t="n">
        <v>26.721</v>
      </c>
      <c r="H34" s="4" t="n">
        <v>0.635</v>
      </c>
      <c r="I34" s="5" t="n">
        <v>2.129</v>
      </c>
      <c r="J34" s="5" t="n">
        <v>0.0133</v>
      </c>
      <c r="K34" s="5" t="n">
        <v>0.01779</v>
      </c>
      <c r="L34" s="5" t="n">
        <f aca="false">J34/I34*100</f>
        <v>0.624706434945984</v>
      </c>
      <c r="M34" s="5" t="n">
        <f aca="false">K34/I34*100</f>
        <v>0.835603569751057</v>
      </c>
      <c r="N34" s="5" t="n">
        <f aca="false">(E34-F34)/E34</f>
        <v>0.594883720930233</v>
      </c>
      <c r="O34" s="5" t="n">
        <f aca="false">1+(1-N34)^2</f>
        <v>1.16411919956733</v>
      </c>
      <c r="P34" s="5" t="n">
        <f aca="false">2*E34*E34*F34*F34*(1-COS(G34/180*3.14159265358979))/0.938/(E34-F34)^2</f>
        <v>4.39325124576367</v>
      </c>
      <c r="Q34" s="5" t="n">
        <f aca="false">C34*D34*D34/0.0073^2/O34/P34/389380*I34</f>
        <v>0.130001335376751</v>
      </c>
      <c r="R34" s="7" t="n">
        <f aca="false">SQRT(3)</f>
        <v>1.73205080756888</v>
      </c>
      <c r="S34" s="7" t="n">
        <v>1</v>
      </c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25" hidden="true" customHeight="false" outlineLevel="0" collapsed="false">
      <c r="A35" s="4" t="s">
        <v>30</v>
      </c>
      <c r="B35" s="4" t="s">
        <v>29</v>
      </c>
      <c r="C35" s="4" t="n">
        <v>0.5</v>
      </c>
      <c r="D35" s="4" t="n">
        <v>3.6</v>
      </c>
      <c r="E35" s="4" t="n">
        <v>7.99</v>
      </c>
      <c r="F35" s="4" t="n">
        <v>4.153</v>
      </c>
      <c r="G35" s="4" t="n">
        <v>18.958</v>
      </c>
      <c r="H35" s="4" t="n">
        <v>0.779</v>
      </c>
      <c r="I35" s="5" t="n">
        <v>4.611</v>
      </c>
      <c r="J35" s="5" t="n">
        <v>0.03421</v>
      </c>
      <c r="K35" s="5" t="n">
        <v>0.05056</v>
      </c>
      <c r="L35" s="5" t="n">
        <f aca="false">J35/I35*100</f>
        <v>0.741921492084147</v>
      </c>
      <c r="M35" s="5" t="n">
        <f aca="false">K35/I35*100</f>
        <v>1.09650834959879</v>
      </c>
      <c r="N35" s="5" t="n">
        <f aca="false">(E35-F35)/E35</f>
        <v>0.480225281602003</v>
      </c>
      <c r="O35" s="5" t="n">
        <f aca="false">1+(1-N35)^2</f>
        <v>1.27016575788572</v>
      </c>
      <c r="P35" s="5" t="n">
        <f aca="false">2*E35*E35*F35*F35*(1-COS(G35/180*3.14159265358979))/0.938/(E35-F35)^2</f>
        <v>8.64977632331016</v>
      </c>
      <c r="Q35" s="5" t="n">
        <f aca="false">C35*D35*D35/0.0073^2/O35/P35/389380*I35</f>
        <v>0.131064625067857</v>
      </c>
      <c r="R35" s="7" t="n">
        <f aca="false">SQRT(3)</f>
        <v>1.73205080756888</v>
      </c>
      <c r="S35" s="7" t="n">
        <v>1</v>
      </c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49" customFormat="false" ht="20" hidden="false" customHeight="false" outlineLevel="0" collapsed="false"/>
    <row r="50" customFormat="false" ht="20" hidden="false" customHeight="false" outlineLevel="0" collapsed="false"/>
    <row r="51" customFormat="false" ht="20" hidden="false" customHeight="false" outlineLevel="0" collapsed="false"/>
    <row r="52" customFormat="false" ht="20" hidden="false" customHeight="false" outlineLevel="0" collapsed="false"/>
    <row r="53" customFormat="false" ht="20" hidden="false" customHeight="false" outlineLevel="0" collapsed="false"/>
  </sheetData>
  <autoFilter ref="A1:A53">
    <filterColumn colId="0">
      <customFilters and="true">
        <customFilter operator="equal" val="H2"/>
      </customFilters>
    </filterColumn>
  </autoFilter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13" min="1" style="8" width="12.2232558139535"/>
    <col collapsed="false" hidden="false" max="14" min="14" style="9" width="19.3627906976744"/>
    <col collapsed="false" hidden="false" max="15" min="15" style="8" width="22.153488372093"/>
    <col collapsed="false" hidden="false" max="16" min="16" style="8" width="26.9116279069767"/>
    <col collapsed="false" hidden="false" max="17" min="17" style="10" width="19.3627906976744"/>
    <col collapsed="false" hidden="false" max="18" min="18" style="10" width="23.2186046511628"/>
    <col collapsed="false" hidden="false" max="1023" min="19" style="8" width="12.2232558139535"/>
    <col collapsed="false" hidden="false" max="1025" min="1024" style="0" width="12.2232558139535"/>
  </cols>
  <sheetData>
    <row r="1" s="11" customFormat="true" ht="15" hidden="false" customHeight="false" outlineLevel="0" collapsed="false">
      <c r="A1" s="11" t="s">
        <v>32</v>
      </c>
      <c r="B1" s="12" t="s">
        <v>12</v>
      </c>
      <c r="C1" s="12" t="s">
        <v>13</v>
      </c>
      <c r="D1" s="12" t="s">
        <v>14</v>
      </c>
      <c r="E1" s="12" t="s">
        <v>33</v>
      </c>
      <c r="F1" s="12" t="s">
        <v>16</v>
      </c>
      <c r="G1" s="12" t="s">
        <v>34</v>
      </c>
      <c r="H1" s="12" t="s">
        <v>18</v>
      </c>
      <c r="I1" s="13" t="s">
        <v>7</v>
      </c>
      <c r="J1" s="13" t="s">
        <v>35</v>
      </c>
      <c r="K1" s="13" t="s">
        <v>36</v>
      </c>
      <c r="L1" s="13" t="s">
        <v>37</v>
      </c>
      <c r="M1" s="12" t="s">
        <v>38</v>
      </c>
      <c r="N1" s="14" t="s">
        <v>39</v>
      </c>
      <c r="O1" s="14" t="s">
        <v>22</v>
      </c>
      <c r="P1" s="14" t="s">
        <v>23</v>
      </c>
      <c r="Q1" s="15" t="s">
        <v>26</v>
      </c>
      <c r="R1" s="15" t="s">
        <v>27</v>
      </c>
      <c r="AMJ1" s="0"/>
    </row>
    <row r="2" customFormat="false" ht="15" hidden="false" customHeight="false" outlineLevel="0" collapsed="false">
      <c r="A2" s="8" t="s">
        <v>40</v>
      </c>
      <c r="B2" s="16" t="s">
        <v>29</v>
      </c>
      <c r="C2" s="16" t="n">
        <v>0.1</v>
      </c>
      <c r="D2" s="16" t="n">
        <v>0.5</v>
      </c>
      <c r="E2" s="16" t="n">
        <v>3.3</v>
      </c>
      <c r="F2" s="16" t="n">
        <v>0.636</v>
      </c>
      <c r="G2" s="16" t="n">
        <v>28.261</v>
      </c>
      <c r="H2" s="16" t="n">
        <v>0.342</v>
      </c>
      <c r="I2" s="8" t="s">
        <v>41</v>
      </c>
      <c r="J2" s="8" t="s">
        <v>42</v>
      </c>
      <c r="K2" s="8" t="s">
        <v>43</v>
      </c>
      <c r="L2" s="8" t="n">
        <v>1</v>
      </c>
      <c r="M2" s="16" t="s">
        <v>5</v>
      </c>
      <c r="N2" s="9" t="n">
        <v>0.236740341418622</v>
      </c>
      <c r="O2" s="9" t="n">
        <v>0.953134510042605</v>
      </c>
      <c r="P2" s="9" t="n">
        <v>0.692026780279976</v>
      </c>
      <c r="Q2" s="17" t="n">
        <f aca="false">SQRT(3)</f>
        <v>1.73205080756888</v>
      </c>
      <c r="R2" s="17" t="n">
        <v>1</v>
      </c>
    </row>
    <row r="3" customFormat="false" ht="15" hidden="false" customHeight="false" outlineLevel="0" collapsed="false">
      <c r="A3" s="8" t="s">
        <v>40</v>
      </c>
      <c r="B3" s="16" t="s">
        <v>29</v>
      </c>
      <c r="C3" s="16" t="n">
        <v>0.1</v>
      </c>
      <c r="D3" s="16" t="n">
        <v>0.5</v>
      </c>
      <c r="E3" s="16" t="n">
        <v>4</v>
      </c>
      <c r="F3" s="16" t="n">
        <v>1.336</v>
      </c>
      <c r="G3" s="16" t="n">
        <v>17.598</v>
      </c>
      <c r="H3" s="16" t="n">
        <v>0.579</v>
      </c>
      <c r="I3" s="8" t="s">
        <v>41</v>
      </c>
      <c r="J3" s="8" t="s">
        <v>42</v>
      </c>
      <c r="K3" s="8" t="s">
        <v>43</v>
      </c>
      <c r="L3" s="8" t="n">
        <v>1</v>
      </c>
      <c r="M3" s="16" t="s">
        <v>5</v>
      </c>
      <c r="N3" s="9" t="n">
        <v>0.256509393794759</v>
      </c>
      <c r="O3" s="9" t="n">
        <v>0.745018679950187</v>
      </c>
      <c r="P3" s="9" t="n">
        <v>0.707451224574512</v>
      </c>
      <c r="Q3" s="17" t="n">
        <f aca="false">SQRT(3)</f>
        <v>1.73205080756888</v>
      </c>
      <c r="R3" s="17" t="n">
        <v>1</v>
      </c>
    </row>
    <row r="4" customFormat="false" ht="15" hidden="false" customHeight="false" outlineLevel="0" collapsed="false">
      <c r="A4" s="8" t="s">
        <v>40</v>
      </c>
      <c r="B4" s="16" t="s">
        <v>29</v>
      </c>
      <c r="C4" s="16" t="n">
        <v>0.1</v>
      </c>
      <c r="D4" s="16" t="n">
        <v>0.5</v>
      </c>
      <c r="E4" s="16" t="n">
        <v>4.95</v>
      </c>
      <c r="F4" s="16" t="n">
        <v>2.286</v>
      </c>
      <c r="G4" s="16" t="n">
        <v>12.067</v>
      </c>
      <c r="H4" s="16" t="n">
        <v>0.746</v>
      </c>
      <c r="I4" s="8" t="s">
        <v>41</v>
      </c>
      <c r="J4" s="8" t="s">
        <v>42</v>
      </c>
      <c r="K4" s="8" t="s">
        <v>43</v>
      </c>
      <c r="L4" s="8" t="n">
        <v>1</v>
      </c>
      <c r="M4" s="16" t="s">
        <v>5</v>
      </c>
      <c r="N4" s="9" t="n">
        <v>0.26517601599866</v>
      </c>
      <c r="O4" s="9" t="n">
        <v>0.625600698995194</v>
      </c>
      <c r="P4" s="9" t="n">
        <v>0.740498034076016</v>
      </c>
      <c r="Q4" s="17" t="n">
        <f aca="false">SQRT(3)</f>
        <v>1.73205080756888</v>
      </c>
      <c r="R4" s="17" t="n">
        <v>1</v>
      </c>
    </row>
    <row r="5" customFormat="false" ht="15" hidden="false" customHeight="false" outlineLevel="0" collapsed="false">
      <c r="A5" s="8" t="s">
        <v>40</v>
      </c>
      <c r="B5" s="16" t="s">
        <v>29</v>
      </c>
      <c r="C5" s="16" t="n">
        <v>0.1</v>
      </c>
      <c r="D5" s="16" t="n">
        <v>1</v>
      </c>
      <c r="E5" s="16" t="n">
        <v>6.45</v>
      </c>
      <c r="F5" s="16" t="n">
        <v>1.121</v>
      </c>
      <c r="G5" s="16" t="n">
        <v>21.432</v>
      </c>
      <c r="H5" s="16" t="n">
        <v>0.322</v>
      </c>
      <c r="I5" s="8" t="s">
        <v>41</v>
      </c>
      <c r="J5" s="8" t="s">
        <v>42</v>
      </c>
      <c r="K5" s="8" t="s">
        <v>43</v>
      </c>
      <c r="L5" s="8" t="n">
        <v>1</v>
      </c>
      <c r="M5" s="16" t="s">
        <v>5</v>
      </c>
      <c r="N5" s="9" t="n">
        <v>0.275306736575512</v>
      </c>
      <c r="O5" s="9" t="n">
        <v>1.00618811881188</v>
      </c>
      <c r="P5" s="9" t="n">
        <v>0.75990099009901</v>
      </c>
      <c r="Q5" s="17" t="n">
        <f aca="false">SQRT(3)</f>
        <v>1.73205080756888</v>
      </c>
      <c r="R5" s="17" t="n">
        <v>1</v>
      </c>
    </row>
    <row r="6" customFormat="false" ht="15" hidden="false" customHeight="false" outlineLevel="0" collapsed="false">
      <c r="A6" s="8" t="s">
        <v>40</v>
      </c>
      <c r="B6" s="16" t="s">
        <v>29</v>
      </c>
      <c r="C6" s="16" t="n">
        <v>0.1</v>
      </c>
      <c r="D6" s="16" t="n">
        <v>1</v>
      </c>
      <c r="E6" s="16" t="n">
        <v>6.9</v>
      </c>
      <c r="F6" s="16" t="n">
        <v>1.571</v>
      </c>
      <c r="G6" s="16" t="n">
        <v>17.47</v>
      </c>
      <c r="H6" s="16" t="n">
        <v>0.419</v>
      </c>
      <c r="I6" s="8" t="s">
        <v>41</v>
      </c>
      <c r="J6" s="8" t="s">
        <v>42</v>
      </c>
      <c r="K6" s="8" t="s">
        <v>43</v>
      </c>
      <c r="L6" s="8" t="n">
        <v>1</v>
      </c>
      <c r="M6" s="16" t="s">
        <v>5</v>
      </c>
      <c r="N6" s="9" t="n">
        <v>0.283042980790732</v>
      </c>
      <c r="O6" s="9" t="n">
        <v>1.48601811736904</v>
      </c>
      <c r="P6" s="9" t="n">
        <v>0.70106341079165</v>
      </c>
      <c r="Q6" s="17" t="n">
        <f aca="false">SQRT(3)</f>
        <v>1.73205080756888</v>
      </c>
      <c r="R6" s="17" t="n">
        <v>1</v>
      </c>
    </row>
    <row r="7" customFormat="false" ht="15" hidden="false" customHeight="false" outlineLevel="0" collapsed="false">
      <c r="A7" s="8" t="s">
        <v>40</v>
      </c>
      <c r="B7" s="16" t="s">
        <v>29</v>
      </c>
      <c r="C7" s="16" t="n">
        <v>0.1</v>
      </c>
      <c r="D7" s="16" t="n">
        <v>1</v>
      </c>
      <c r="E7" s="16" t="n">
        <v>7.99</v>
      </c>
      <c r="F7" s="16" t="n">
        <v>2.661</v>
      </c>
      <c r="G7" s="16" t="n">
        <v>12.45</v>
      </c>
      <c r="H7" s="16" t="n">
        <v>0.588</v>
      </c>
      <c r="I7" s="8" t="s">
        <v>41</v>
      </c>
      <c r="J7" s="8" t="s">
        <v>42</v>
      </c>
      <c r="K7" s="8" t="s">
        <v>43</v>
      </c>
      <c r="L7" s="8" t="n">
        <v>1</v>
      </c>
      <c r="M7" s="16" t="s">
        <v>5</v>
      </c>
      <c r="N7" s="9" t="n">
        <v>0.303598342827263</v>
      </c>
      <c r="O7" s="9" t="n">
        <v>0.766755555555555</v>
      </c>
      <c r="P7" s="9" t="n">
        <v>0.718933333333333</v>
      </c>
      <c r="Q7" s="17" t="n">
        <f aca="false">SQRT(3)</f>
        <v>1.73205080756888</v>
      </c>
      <c r="R7" s="17" t="n">
        <v>1</v>
      </c>
    </row>
    <row r="8" customFormat="false" ht="15" hidden="false" customHeight="false" outlineLevel="0" collapsed="false">
      <c r="A8" s="8" t="s">
        <v>40</v>
      </c>
      <c r="B8" s="16" t="s">
        <v>31</v>
      </c>
      <c r="C8" s="16" t="n">
        <v>0.35</v>
      </c>
      <c r="D8" s="16" t="n">
        <v>3</v>
      </c>
      <c r="E8" s="16" t="n">
        <v>5.6</v>
      </c>
      <c r="F8" s="16" t="n">
        <v>1.032</v>
      </c>
      <c r="G8" s="16" t="n">
        <v>42.223</v>
      </c>
      <c r="H8" s="16" t="n">
        <v>0.297</v>
      </c>
      <c r="I8" s="8" t="s">
        <v>41</v>
      </c>
      <c r="J8" s="8" t="s">
        <v>42</v>
      </c>
      <c r="K8" s="8" t="s">
        <v>43</v>
      </c>
      <c r="L8" s="8" t="n">
        <v>1</v>
      </c>
      <c r="M8" s="16" t="s">
        <v>5</v>
      </c>
      <c r="N8" s="9" t="n">
        <v>0.246273142430797</v>
      </c>
      <c r="O8" s="9" t="n">
        <v>1.1956241956242</v>
      </c>
      <c r="P8" s="9" t="n">
        <v>0.705276705276705</v>
      </c>
      <c r="Q8" s="17" t="n">
        <f aca="false">SQRT(3)</f>
        <v>1.73205080756888</v>
      </c>
      <c r="R8" s="17" t="n">
        <v>1</v>
      </c>
    </row>
    <row r="9" customFormat="false" ht="15" hidden="false" customHeight="false" outlineLevel="0" collapsed="false">
      <c r="A9" s="8" t="s">
        <v>40</v>
      </c>
      <c r="B9" s="16" t="s">
        <v>31</v>
      </c>
      <c r="C9" s="16" t="n">
        <v>0.35</v>
      </c>
      <c r="D9" s="16" t="n">
        <v>3</v>
      </c>
      <c r="E9" s="16" t="n">
        <v>6.45</v>
      </c>
      <c r="F9" s="16" t="n">
        <v>1.882</v>
      </c>
      <c r="G9" s="16" t="n">
        <v>28.783</v>
      </c>
      <c r="H9" s="16" t="n">
        <v>0.488</v>
      </c>
      <c r="I9" s="8" t="s">
        <v>41</v>
      </c>
      <c r="J9" s="8" t="s">
        <v>42</v>
      </c>
      <c r="K9" s="8" t="s">
        <v>43</v>
      </c>
      <c r="L9" s="8" t="n">
        <v>1</v>
      </c>
      <c r="M9" s="16" t="s">
        <v>5</v>
      </c>
      <c r="N9" s="9" t="n">
        <v>0.249068667492659</v>
      </c>
      <c r="O9" s="9" t="n">
        <v>0.867329047340736</v>
      </c>
      <c r="P9" s="9" t="n">
        <v>0.715371127995324</v>
      </c>
      <c r="Q9" s="17" t="n">
        <f aca="false">SQRT(3)</f>
        <v>1.73205080756888</v>
      </c>
      <c r="R9" s="17" t="n">
        <v>1</v>
      </c>
    </row>
    <row r="10" customFormat="false" ht="15" hidden="false" customHeight="false" outlineLevel="0" collapsed="false">
      <c r="A10" s="8" t="s">
        <v>40</v>
      </c>
      <c r="B10" s="16" t="s">
        <v>31</v>
      </c>
      <c r="C10" s="16" t="n">
        <v>0.35</v>
      </c>
      <c r="D10" s="16" t="n">
        <v>3</v>
      </c>
      <c r="E10" s="16" t="n">
        <v>7.99</v>
      </c>
      <c r="F10" s="16" t="n">
        <v>3.422</v>
      </c>
      <c r="G10" s="16" t="n">
        <v>19.066</v>
      </c>
      <c r="H10" s="16" t="n">
        <v>0.69</v>
      </c>
      <c r="I10" s="8" t="s">
        <v>41</v>
      </c>
      <c r="J10" s="8" t="s">
        <v>42</v>
      </c>
      <c r="K10" s="8" t="s">
        <v>43</v>
      </c>
      <c r="L10" s="8" t="n">
        <v>1</v>
      </c>
      <c r="M10" s="16" t="s">
        <v>5</v>
      </c>
      <c r="N10" s="9" t="n">
        <v>0.261079593764419</v>
      </c>
      <c r="O10" s="9" t="n">
        <v>0.656472752356864</v>
      </c>
      <c r="P10" s="9" t="n">
        <v>0.729937916762474</v>
      </c>
      <c r="Q10" s="17" t="n">
        <f aca="false">SQRT(3)</f>
        <v>1.73205080756888</v>
      </c>
      <c r="R10" s="17" t="n">
        <v>1</v>
      </c>
    </row>
    <row r="11" customFormat="false" ht="15" hidden="false" customHeight="false" outlineLevel="0" collapsed="false">
      <c r="A11" s="8" t="s">
        <v>40</v>
      </c>
      <c r="B11" s="16" t="s">
        <v>31</v>
      </c>
      <c r="C11" s="16" t="n">
        <v>0.35</v>
      </c>
      <c r="D11" s="16" t="n">
        <v>3</v>
      </c>
      <c r="E11" s="16" t="n">
        <v>9.75</v>
      </c>
      <c r="F11" s="16" t="n">
        <v>5.182</v>
      </c>
      <c r="G11" s="16" t="n">
        <v>13.996</v>
      </c>
      <c r="H11" s="16" t="n">
        <v>0.807</v>
      </c>
      <c r="I11" s="8" t="s">
        <v>41</v>
      </c>
      <c r="J11" s="8" t="s">
        <v>42</v>
      </c>
      <c r="K11" s="8" t="s">
        <v>43</v>
      </c>
      <c r="L11" s="8" t="n">
        <v>1</v>
      </c>
      <c r="M11" s="16" t="s">
        <v>5</v>
      </c>
      <c r="N11" s="9" t="n">
        <v>0.266517846829264</v>
      </c>
      <c r="O11" s="9" t="n">
        <v>0.69971671388102</v>
      </c>
      <c r="P11" s="9" t="n">
        <v>0.751841359773371</v>
      </c>
      <c r="Q11" s="17" t="n">
        <f aca="false">SQRT(3)</f>
        <v>1.73205080756888</v>
      </c>
      <c r="R11" s="17" t="n">
        <v>1</v>
      </c>
    </row>
    <row r="12" customFormat="false" ht="15" hidden="false" customHeight="false" outlineLevel="0" collapsed="false">
      <c r="A12" s="8" t="s">
        <v>40</v>
      </c>
      <c r="B12" s="16" t="s">
        <v>31</v>
      </c>
      <c r="C12" s="16" t="n">
        <v>0.5</v>
      </c>
      <c r="D12" s="16" t="n">
        <v>3.6</v>
      </c>
      <c r="E12" s="16" t="n">
        <v>4.95</v>
      </c>
      <c r="F12" s="16" t="n">
        <v>1.113</v>
      </c>
      <c r="G12" s="16" t="n">
        <v>47.675</v>
      </c>
      <c r="H12" s="16" t="n">
        <v>0.335</v>
      </c>
      <c r="I12" s="8" t="s">
        <v>41</v>
      </c>
      <c r="J12" s="8" t="s">
        <v>42</v>
      </c>
      <c r="K12" s="8" t="s">
        <v>43</v>
      </c>
      <c r="L12" s="8" t="n">
        <v>1</v>
      </c>
      <c r="M12" s="16" t="s">
        <v>5</v>
      </c>
      <c r="N12" s="9" t="n">
        <v>0.154459868935607</v>
      </c>
      <c r="O12" s="9" t="n">
        <v>1.26644118752349</v>
      </c>
      <c r="P12" s="9" t="n">
        <v>0.81072278592008</v>
      </c>
      <c r="Q12" s="17" t="n">
        <f aca="false">SQRT(3)</f>
        <v>1.73205080756888</v>
      </c>
      <c r="R12" s="17" t="n">
        <v>1</v>
      </c>
    </row>
    <row r="13" customFormat="false" ht="15" hidden="false" customHeight="false" outlineLevel="0" collapsed="false">
      <c r="A13" s="8" t="s">
        <v>40</v>
      </c>
      <c r="B13" s="16" t="s">
        <v>31</v>
      </c>
      <c r="C13" s="16" t="n">
        <v>0.5</v>
      </c>
      <c r="D13" s="16" t="n">
        <v>3.6</v>
      </c>
      <c r="E13" s="16" t="n">
        <v>5.6</v>
      </c>
      <c r="F13" s="16" t="n">
        <v>1.763</v>
      </c>
      <c r="G13" s="16" t="n">
        <v>35.145</v>
      </c>
      <c r="H13" s="16" t="n">
        <v>0.495</v>
      </c>
      <c r="I13" s="8" t="s">
        <v>41</v>
      </c>
      <c r="J13" s="8" t="s">
        <v>42</v>
      </c>
      <c r="K13" s="8" t="s">
        <v>43</v>
      </c>
      <c r="L13" s="8" t="n">
        <v>1</v>
      </c>
      <c r="M13" s="16" t="s">
        <v>5</v>
      </c>
      <c r="N13" s="9" t="n">
        <v>0.157395394316431</v>
      </c>
      <c r="O13" s="9" t="n">
        <v>0.783333333333333</v>
      </c>
      <c r="P13" s="9" t="n">
        <v>0.757333333333334</v>
      </c>
      <c r="Q13" s="17" t="n">
        <f aca="false">SQRT(3)</f>
        <v>1.73205080756888</v>
      </c>
      <c r="R13" s="17" t="n">
        <v>1</v>
      </c>
    </row>
    <row r="14" customFormat="false" ht="15" hidden="false" customHeight="false" outlineLevel="0" collapsed="false">
      <c r="A14" s="8" t="s">
        <v>40</v>
      </c>
      <c r="B14" s="16" t="s">
        <v>31</v>
      </c>
      <c r="C14" s="16" t="n">
        <v>0.5</v>
      </c>
      <c r="D14" s="16" t="n">
        <v>3.6</v>
      </c>
      <c r="E14" s="16" t="n">
        <v>6.45</v>
      </c>
      <c r="F14" s="16" t="n">
        <v>2.613</v>
      </c>
      <c r="G14" s="16" t="n">
        <v>26.721</v>
      </c>
      <c r="H14" s="16" t="n">
        <v>0.635</v>
      </c>
      <c r="I14" s="8" t="s">
        <v>41</v>
      </c>
      <c r="J14" s="8" t="s">
        <v>42</v>
      </c>
      <c r="K14" s="8" t="s">
        <v>43</v>
      </c>
      <c r="L14" s="8" t="n">
        <v>1</v>
      </c>
      <c r="M14" s="16" t="s">
        <v>5</v>
      </c>
      <c r="N14" s="9" t="n">
        <v>0.163790377422423</v>
      </c>
      <c r="O14" s="9" t="n">
        <v>0.53019410496046</v>
      </c>
      <c r="P14" s="9" t="n">
        <v>0.824586628324946</v>
      </c>
      <c r="Q14" s="17" t="n">
        <f aca="false">SQRT(3)</f>
        <v>1.73205080756888</v>
      </c>
      <c r="R14" s="17" t="n">
        <v>1</v>
      </c>
    </row>
    <row r="15" customFormat="false" ht="15" hidden="false" customHeight="false" outlineLevel="0" collapsed="false">
      <c r="A15" s="8" t="s">
        <v>40</v>
      </c>
      <c r="B15" s="16" t="s">
        <v>31</v>
      </c>
      <c r="C15" s="16" t="n">
        <v>0.5</v>
      </c>
      <c r="D15" s="16" t="n">
        <v>3.6</v>
      </c>
      <c r="E15" s="16" t="n">
        <v>6.9</v>
      </c>
      <c r="F15" s="16" t="n">
        <v>3.063</v>
      </c>
      <c r="G15" s="16" t="n">
        <v>23.817</v>
      </c>
      <c r="H15" s="16" t="n">
        <v>0.688</v>
      </c>
      <c r="I15" s="8" t="s">
        <v>41</v>
      </c>
      <c r="J15" s="8" t="s">
        <v>42</v>
      </c>
      <c r="K15" s="8" t="s">
        <v>43</v>
      </c>
      <c r="L15" s="8" t="n">
        <v>1</v>
      </c>
      <c r="M15" s="16" t="s">
        <v>5</v>
      </c>
      <c r="N15" s="9" t="n">
        <v>0.159661450626291</v>
      </c>
      <c r="O15" s="9" t="n">
        <v>1.03306497987349</v>
      </c>
      <c r="P15" s="9" t="n">
        <v>0.794134560092007</v>
      </c>
      <c r="Q15" s="17" t="n">
        <f aca="false">SQRT(3)</f>
        <v>1.73205080756888</v>
      </c>
      <c r="R15" s="17" t="n">
        <v>1</v>
      </c>
    </row>
    <row r="16" customFormat="false" ht="15" hidden="false" customHeight="false" outlineLevel="0" collapsed="false">
      <c r="A16" s="8" t="s">
        <v>40</v>
      </c>
      <c r="B16" s="16" t="s">
        <v>31</v>
      </c>
      <c r="C16" s="16" t="n">
        <v>0.5</v>
      </c>
      <c r="D16" s="16" t="n">
        <v>3.6</v>
      </c>
      <c r="E16" s="16" t="n">
        <v>9.75</v>
      </c>
      <c r="F16" s="16" t="n">
        <v>5.913</v>
      </c>
      <c r="G16" s="16" t="n">
        <v>14.355</v>
      </c>
      <c r="H16" s="16" t="n">
        <v>0.861</v>
      </c>
      <c r="I16" s="8" t="s">
        <v>41</v>
      </c>
      <c r="J16" s="8" t="s">
        <v>42</v>
      </c>
      <c r="K16" s="8" t="s">
        <v>43</v>
      </c>
      <c r="L16" s="8" t="n">
        <v>1</v>
      </c>
      <c r="M16" s="16" t="s">
        <v>5</v>
      </c>
      <c r="N16" s="9" t="n">
        <v>0.1685746703143</v>
      </c>
      <c r="O16" s="9" t="n">
        <v>0.607733333333333</v>
      </c>
      <c r="P16" s="9" t="n">
        <v>0.8256</v>
      </c>
      <c r="Q16" s="17" t="n">
        <f aca="false">SQRT(3)</f>
        <v>1.73205080756888</v>
      </c>
      <c r="R16" s="17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5301</TotalTime>
  <Application>LibreOffice/5.1.6.2$Linux_X86_64 LibreOffice_project/10m0$Build-2</Application>
  <Company>University of New Hampshire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2017-04-14T20:16:59Z</dcterms:created>
  <dc:creator>Shujie Li</dc:creator>
  <dc:description/>
  <dc:language>en-US</dc:language>
  <cp:lastModifiedBy/>
  <dcterms:modified xsi:type="dcterms:W3CDTF">2019-05-13T09:46:19Z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