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old" sheetId="1" state="visible" r:id="rId2"/>
    <sheet name="raw" sheetId="2" state="visible" r:id="rId3"/>
    <sheet name="format" sheetId="3" state="visible" r:id="rId4"/>
  </sheets>
  <definedNames>
    <definedName function="false" hidden="true" localSheetId="1" name="_xlnm._FilterDatabase" vbProcedure="false">raw!$A$1:$A$38</definedName>
    <definedName function="false" hidden="false" localSheetId="1" name="_xlnm._FilterDatabase" vbProcedure="false">raw!$A$1:$A$38</definedName>
    <definedName function="false" hidden="false" localSheetId="1" name="_xlnm._FilterDatabase_0" vbProcedure="false">raw!$A$1:$A$38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<sst xmlns="http://schemas.openxmlformats.org/spreadsheetml/2006/main" count="198" uniqueCount="45">
  <si>
    <t xml:space="preserve">E140X DIS Deuterium reduced cros section - 4cm target (1st x series) &amp; 15cm (2nd x series)
L. Tao, Ph.D. Thesis, The American University, 1994
Converted to reduced cross section by P.Monaghan (summer '14)</t>
  </si>
  <si>
    <t xml:space="preserve">x	</t>
  </si>
  <si>
    <t xml:space="preserve">Q2	</t>
  </si>
  <si>
    <t xml:space="preserve">y		</t>
  </si>
  <si>
    <t xml:space="preserve">sig_r</t>
  </si>
  <si>
    <t xml:space="preserve">stat	</t>
  </si>
  <si>
    <t xml:space="preserve">syst</t>
  </si>
  <si>
    <t xml:space="preserve">to do: 2% -1% +1%</t>
  </si>
  <si>
    <t xml:space="preserve">target </t>
  </si>
  <si>
    <t xml:space="preserve">length (cm)</t>
  </si>
  <si>
    <t xml:space="preserve">x</t>
  </si>
  <si>
    <t xml:space="preserve">Q2</t>
  </si>
  <si>
    <t xml:space="preserve">E0</t>
  </si>
  <si>
    <t xml:space="preserve">E'</t>
  </si>
  <si>
    <t xml:space="preserve">deg</t>
  </si>
  <si>
    <t xml:space="preserve">epsilon</t>
  </si>
  <si>
    <t xml:space="preserve">sigma(nb/sr/GeV/nucleon)</t>
  </si>
  <si>
    <t xml:space="preserve">er_st</t>
  </si>
  <si>
    <t xml:space="preserve">er_sys</t>
  </si>
  <si>
    <t xml:space="preserve">%stat_u</t>
  </si>
  <si>
    <t xml:space="preserve">%sys_u</t>
  </si>
  <si>
    <t xml:space="preserve">y</t>
  </si>
  <si>
    <t xml:space="preserve">y+</t>
  </si>
  <si>
    <t xml:space="preserve">det</t>
  </si>
  <si>
    <t xml:space="preserve">%norm_c</t>
  </si>
  <si>
    <t xml:space="preserve">%dRC</t>
  </si>
  <si>
    <t xml:space="preserve">D2</t>
  </si>
  <si>
    <t xml:space="preserve">exp</t>
  </si>
  <si>
    <t xml:space="preserve">length </t>
  </si>
  <si>
    <t xml:space="preserve">Elab</t>
  </si>
  <si>
    <t xml:space="preserve">theta</t>
  </si>
  <si>
    <t xml:space="preserve">obs</t>
  </si>
  <si>
    <t xml:space="preserve">target</t>
  </si>
  <si>
    <t xml:space="preserve">curent</t>
  </si>
  <si>
    <t xml:space="preserve">lepton beam</t>
  </si>
  <si>
    <t xml:space="preserve">unit</t>
  </si>
  <si>
    <t xml:space="preserve">*value</t>
  </si>
  <si>
    <t xml:space="preserve">*%norm_c</t>
  </si>
  <si>
    <t xml:space="preserve">*%dRC</t>
  </si>
  <si>
    <t xml:space="preserve">e140x</t>
  </si>
  <si>
    <t xml:space="preserve">4cm</t>
  </si>
  <si>
    <t xml:space="preserve">d</t>
  </si>
  <si>
    <t xml:space="preserve">e</t>
  </si>
  <si>
    <t xml:space="preserve">nc</t>
  </si>
  <si>
    <t xml:space="preserve">15cm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</si>
</sst>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"/>
    <numFmt numFmtId="167" formatCode="0.000E+00"/>
    <numFmt numFmtId="168" formatCode="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2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2:A20"/>
    </sheetView>
  </sheetViews>
  <sheetFormatPr defaultRowHeight="15"/>
  <cols>
    <col collapsed="false" hidden="false" max="1025" min="1" style="0" width="11.3209302325581"/>
  </cols>
  <sheetData>
    <row r="3" customFormat="false" ht="69" hidden="false" customHeight="true" outlineLevel="0" collapsed="false">
      <c r="A3" s="1" t="s">
        <v>0</v>
      </c>
      <c r="B3" s="1"/>
      <c r="C3" s="1"/>
      <c r="D3" s="1"/>
      <c r="E3" s="1"/>
      <c r="F3" s="1"/>
      <c r="G3" s="1"/>
      <c r="H3" s="1"/>
    </row>
    <row r="4" customFormat="false" ht="1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</row>
    <row r="5" customFormat="false" ht="15" hidden="false" customHeight="false" outlineLevel="0" collapsed="false">
      <c r="A5" s="0" t="n">
        <v>0.1</v>
      </c>
      <c r="B5" s="0" t="n">
        <v>0.5</v>
      </c>
      <c r="C5" s="2" t="n">
        <v>0.80727</v>
      </c>
      <c r="D5" s="2" t="n">
        <v>0.22687</v>
      </c>
      <c r="E5" s="2" t="n">
        <v>0.0018413</v>
      </c>
      <c r="F5" s="2" t="n">
        <v>0.0015584</v>
      </c>
      <c r="G5" s="0" t="n">
        <v>1</v>
      </c>
      <c r="H5" s="0" t="n">
        <v>1</v>
      </c>
      <c r="J5" s="3" t="s">
        <v>7</v>
      </c>
    </row>
    <row r="6" customFormat="false" ht="15" hidden="false" customHeight="false" outlineLevel="0" collapsed="false">
      <c r="A6" s="0" t="n">
        <v>0.1</v>
      </c>
      <c r="B6" s="0" t="n">
        <v>0.5</v>
      </c>
      <c r="C6" s="2" t="n">
        <v>0.6585</v>
      </c>
      <c r="D6" s="2" t="n">
        <v>0.23151</v>
      </c>
      <c r="E6" s="2" t="n">
        <v>0.0014981</v>
      </c>
      <c r="F6" s="2" t="n">
        <v>0.0016309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0.1</v>
      </c>
      <c r="B7" s="0" t="n">
        <v>0.5</v>
      </c>
      <c r="C7" s="2" t="n">
        <v>0.53818</v>
      </c>
      <c r="D7" s="2" t="n">
        <v>0.24871</v>
      </c>
      <c r="E7" s="2" t="n">
        <v>0.0014709</v>
      </c>
      <c r="F7" s="2" t="n">
        <v>0.0018293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0.1</v>
      </c>
      <c r="B8" s="0" t="n">
        <v>1</v>
      </c>
      <c r="C8" s="2" t="n">
        <v>0.8262</v>
      </c>
      <c r="D8" s="2" t="n">
        <v>0.26312</v>
      </c>
      <c r="E8" s="2" t="n">
        <v>0.0024419</v>
      </c>
      <c r="F8" s="2" t="n">
        <v>0.0019951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0.1</v>
      </c>
      <c r="B9" s="0" t="n">
        <v>1</v>
      </c>
      <c r="C9" s="2" t="n">
        <v>0.77232</v>
      </c>
      <c r="D9" s="2" t="n">
        <v>0.27217</v>
      </c>
      <c r="E9" s="2" t="n">
        <v>0.003967</v>
      </c>
      <c r="F9" s="2" t="n">
        <v>0.0019015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0.1</v>
      </c>
      <c r="B10" s="0" t="n">
        <v>1</v>
      </c>
      <c r="C10" s="2" t="n">
        <v>0.66696</v>
      </c>
      <c r="D10" s="2" t="n">
        <v>0.28519</v>
      </c>
      <c r="E10" s="2" t="n">
        <v>0.0020918</v>
      </c>
      <c r="F10" s="2" t="n">
        <v>0.0020481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0.5</v>
      </c>
      <c r="B11" s="0" t="n">
        <v>3.6</v>
      </c>
      <c r="C11" s="2" t="n">
        <v>0.77515</v>
      </c>
      <c r="D11" s="2" t="n">
        <v>0.11676</v>
      </c>
      <c r="E11" s="2" t="n">
        <v>0.00082218</v>
      </c>
      <c r="F11" s="2" t="n">
        <v>0.00096005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0" t="n">
        <v>0.5</v>
      </c>
      <c r="B12" s="0" t="n">
        <v>3.6</v>
      </c>
      <c r="C12" s="2" t="n">
        <v>0.68518</v>
      </c>
      <c r="D12" s="2" t="n">
        <v>0.12056</v>
      </c>
      <c r="E12" s="2" t="n">
        <v>0.0007679</v>
      </c>
      <c r="F12" s="2" t="n">
        <v>0.00092617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0" t="n">
        <v>0.5</v>
      </c>
      <c r="B13" s="0" t="n">
        <v>3.6</v>
      </c>
      <c r="C13" s="2" t="n">
        <v>0.59488</v>
      </c>
      <c r="D13" s="2" t="n">
        <v>0.12546</v>
      </c>
      <c r="E13" s="2" t="n">
        <v>0.00078373</v>
      </c>
      <c r="F13" s="2" t="n">
        <v>0.0010483</v>
      </c>
      <c r="G13" s="0" t="n">
        <v>1</v>
      </c>
      <c r="H13" s="0" t="n">
        <v>1</v>
      </c>
    </row>
    <row r="14" customFormat="false" ht="15" hidden="false" customHeight="false" outlineLevel="0" collapsed="false">
      <c r="A14" s="0" t="n">
        <v>0.5</v>
      </c>
      <c r="B14" s="0" t="n">
        <v>3.6</v>
      </c>
      <c r="C14" s="2" t="n">
        <v>0.48023</v>
      </c>
      <c r="D14" s="2" t="n">
        <v>0.12834</v>
      </c>
      <c r="E14" s="2" t="n">
        <v>0.00095216</v>
      </c>
      <c r="F14" s="2" t="n">
        <v>0.0014072</v>
      </c>
      <c r="G14" s="0" t="n">
        <v>1</v>
      </c>
      <c r="H14" s="0" t="n">
        <v>1</v>
      </c>
    </row>
    <row r="15" customFormat="false" ht="15" hidden="false" customHeight="false" outlineLevel="0" collapsed="false">
      <c r="A15" s="0" t="n">
        <v>0.35</v>
      </c>
      <c r="B15" s="0" t="n">
        <v>3</v>
      </c>
      <c r="C15" s="2" t="n">
        <v>0.81571</v>
      </c>
      <c r="D15" s="2" t="n">
        <v>0.19821</v>
      </c>
      <c r="E15" s="2" t="n">
        <v>0.0027306</v>
      </c>
      <c r="F15" s="2" t="n">
        <v>0.0014097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0.35</v>
      </c>
      <c r="B16" s="0" t="n">
        <v>3</v>
      </c>
      <c r="C16" s="2" t="n">
        <v>0.70822</v>
      </c>
      <c r="D16" s="2" t="n">
        <v>0.2017</v>
      </c>
      <c r="E16" s="2" t="n">
        <v>0.0016688</v>
      </c>
      <c r="F16" s="2" t="n">
        <v>0.0014532</v>
      </c>
      <c r="G16" s="0" t="n">
        <v>1</v>
      </c>
      <c r="H16" s="0" t="n">
        <v>1</v>
      </c>
    </row>
    <row r="17" customFormat="false" ht="15" hidden="false" customHeight="false" outlineLevel="0" collapsed="false">
      <c r="A17" s="0" t="n">
        <v>0.35</v>
      </c>
      <c r="B17" s="0" t="n">
        <v>3</v>
      </c>
      <c r="C17" s="2" t="n">
        <v>0.57171</v>
      </c>
      <c r="D17" s="2" t="n">
        <v>0.21348</v>
      </c>
      <c r="E17" s="2" t="n">
        <v>0.0013266</v>
      </c>
      <c r="F17" s="2" t="n">
        <v>0.0015661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0.35</v>
      </c>
      <c r="B18" s="0" t="n">
        <v>3</v>
      </c>
      <c r="C18" s="2" t="n">
        <v>0.46851</v>
      </c>
      <c r="D18" s="2" t="n">
        <v>0.21764</v>
      </c>
      <c r="E18" s="2" t="n">
        <v>0.0014177</v>
      </c>
      <c r="F18" s="2" t="n">
        <v>0.0016444</v>
      </c>
      <c r="G18" s="0" t="n">
        <v>1</v>
      </c>
      <c r="H18" s="0" t="n">
        <v>1</v>
      </c>
    </row>
    <row r="19" customFormat="false" ht="15" hidden="false" customHeight="false" outlineLevel="0" collapsed="false">
      <c r="A19" s="0" t="n">
        <v>0.5</v>
      </c>
      <c r="B19" s="0" t="n">
        <v>3.6</v>
      </c>
      <c r="C19" s="2" t="n">
        <v>0.77515</v>
      </c>
      <c r="D19" s="2" t="n">
        <v>0.11816</v>
      </c>
      <c r="E19" s="2" t="n">
        <v>0.0013609</v>
      </c>
      <c r="F19" s="2" t="n">
        <v>0.00096876</v>
      </c>
      <c r="G19" s="0" t="n">
        <v>1</v>
      </c>
      <c r="H19" s="0" t="n">
        <v>1</v>
      </c>
    </row>
    <row r="20" customFormat="false" ht="15" hidden="false" customHeight="false" outlineLevel="0" collapsed="false">
      <c r="A20" s="0" t="n">
        <v>0.5</v>
      </c>
      <c r="B20" s="0" t="n">
        <v>3.6</v>
      </c>
      <c r="C20" s="2" t="n">
        <v>0.68518</v>
      </c>
      <c r="D20" s="2" t="n">
        <v>0.12119</v>
      </c>
      <c r="E20" s="2" t="n">
        <v>0.0008829</v>
      </c>
      <c r="F20" s="2" t="n">
        <v>0.00093016</v>
      </c>
      <c r="G20" s="0" t="n">
        <v>1</v>
      </c>
      <c r="H20" s="0" t="n">
        <v>1</v>
      </c>
    </row>
    <row r="21" customFormat="false" ht="15" hidden="false" customHeight="false" outlineLevel="0" collapsed="false">
      <c r="A21" s="0" t="n">
        <v>0.5</v>
      </c>
      <c r="B21" s="0" t="n">
        <v>3.6</v>
      </c>
      <c r="C21" s="2" t="n">
        <v>0.59488</v>
      </c>
      <c r="D21" s="2" t="n">
        <v>0.12434</v>
      </c>
      <c r="E21" s="2" t="n">
        <v>0.00064584</v>
      </c>
      <c r="F21" s="2" t="n">
        <v>0.0010418</v>
      </c>
      <c r="G21" s="0" t="n">
        <v>1</v>
      </c>
      <c r="H21" s="0" t="n">
        <v>1</v>
      </c>
    </row>
    <row r="22" customFormat="false" ht="15" hidden="false" customHeight="false" outlineLevel="0" collapsed="false">
      <c r="A22" s="0" t="n">
        <v>0.5</v>
      </c>
      <c r="B22" s="0" t="n">
        <v>3.6</v>
      </c>
      <c r="C22" s="2" t="n">
        <v>0.55609</v>
      </c>
      <c r="D22" s="2" t="n">
        <v>0.12718</v>
      </c>
      <c r="E22" s="2" t="n">
        <v>0.0012157</v>
      </c>
      <c r="F22" s="2" t="n">
        <v>0.00099473</v>
      </c>
      <c r="G22" s="0" t="n">
        <v>1</v>
      </c>
      <c r="H22" s="0" t="n">
        <v>1</v>
      </c>
    </row>
    <row r="23" customFormat="false" ht="15" hidden="false" customHeight="false" outlineLevel="0" collapsed="false">
      <c r="A23" s="0" t="n">
        <v>0.5</v>
      </c>
      <c r="B23" s="0" t="n">
        <v>3.6</v>
      </c>
      <c r="C23" s="2" t="n">
        <v>0.39354</v>
      </c>
      <c r="D23" s="2" t="n">
        <v>0.12892</v>
      </c>
      <c r="E23" s="2" t="n">
        <v>0.00083169</v>
      </c>
      <c r="F23" s="2" t="n">
        <v>0.00109</v>
      </c>
      <c r="G23" s="0" t="n">
        <v>1</v>
      </c>
      <c r="H23" s="0" t="n">
        <v>1</v>
      </c>
    </row>
  </sheetData>
  <mergeCells count="1">
    <mergeCell ref="A3:H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" activeCellId="1" sqref="A2:A20 T1"/>
    </sheetView>
  </sheetViews>
  <sheetFormatPr defaultRowHeight="25"/>
  <cols>
    <col collapsed="false" hidden="false" max="1" min="1" style="4" width="11.8976744186047"/>
    <col collapsed="false" hidden="false" max="2" min="2" style="4" width="17.3906976744186"/>
    <col collapsed="false" hidden="false" max="3" min="3" style="4" width="9.84651162790698"/>
    <col collapsed="false" hidden="false" max="4" min="4" style="4" width="9.26976744186046"/>
    <col collapsed="false" hidden="false" max="5" min="5" style="4" width="9.1906976744186"/>
    <col collapsed="false" hidden="false" max="7" min="6" style="4" width="10.2558139534884"/>
    <col collapsed="false" hidden="false" max="8" min="8" style="4" width="12.0604651162791"/>
    <col collapsed="false" hidden="false" max="10" min="9" style="5" width="15.753488372093"/>
    <col collapsed="false" hidden="false" max="12" min="11" style="5" width="17.3906976744186"/>
    <col collapsed="false" hidden="false" max="13" min="13" style="5" width="16.5720930232558"/>
    <col collapsed="false" hidden="false" max="14" min="14" style="5" width="13.7023255813953"/>
    <col collapsed="false" hidden="false" max="16" min="15" style="5" width="14.1953488372093"/>
    <col collapsed="false" hidden="false" max="17" min="17" style="5" width="13.7023255813953"/>
    <col collapsed="false" hidden="false" max="19" min="18" style="6" width="17.3906976744186"/>
    <col collapsed="false" hidden="false" max="1025" min="20" style="5" width="11.8976744186047"/>
  </cols>
  <sheetData>
    <row r="1" customFormat="false" ht="25" hidden="false" customHeight="false" outlineLevel="0" collapsed="false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4</v>
      </c>
      <c r="R1" s="6" t="s">
        <v>24</v>
      </c>
      <c r="S1" s="6" t="s">
        <v>25</v>
      </c>
    </row>
    <row r="2" customFormat="false" ht="25" hidden="false" customHeight="false" outlineLevel="0" collapsed="false">
      <c r="A2" s="4" t="s">
        <v>26</v>
      </c>
      <c r="B2" s="4" t="n">
        <v>4</v>
      </c>
      <c r="C2" s="4" t="n">
        <v>0.1</v>
      </c>
      <c r="D2" s="4" t="n">
        <v>0.5</v>
      </c>
      <c r="E2" s="4" t="n">
        <v>3.3</v>
      </c>
      <c r="F2" s="4" t="n">
        <v>0.636</v>
      </c>
      <c r="G2" s="4" t="n">
        <v>28.261</v>
      </c>
      <c r="H2" s="4" t="n">
        <v>0.342</v>
      </c>
      <c r="I2" s="5" t="n">
        <v>31.43</v>
      </c>
      <c r="J2" s="5" t="n">
        <v>0.2551</v>
      </c>
      <c r="K2" s="5" t="n">
        <v>0.2159</v>
      </c>
      <c r="L2" s="5" t="n">
        <f aca="false">J2/I2*100</f>
        <v>0.811644925230671</v>
      </c>
      <c r="M2" s="5" t="n">
        <f aca="false">K2/I2*100</f>
        <v>0.686923321667197</v>
      </c>
      <c r="N2" s="5" t="n">
        <f aca="false">(E2-F2)/E2</f>
        <v>0.807272727272727</v>
      </c>
      <c r="O2" s="5" t="n">
        <f aca="false">1+(1-N2)^2+2*0.938^2*N2^2*C2^2/D2</f>
        <v>1.06007919693012</v>
      </c>
      <c r="P2" s="5" t="n">
        <f aca="false">2*E2*E2*F2*F2*(1-COS(G2/180*3.14159265358979))/0.938/(E2-F2)^2</f>
        <v>0.157752999337317</v>
      </c>
      <c r="Q2" s="5" t="n">
        <f aca="false">C2*D2*D2/0.0073^2/O2/P2/389380*I2</f>
        <v>0.226437885903448</v>
      </c>
      <c r="R2" s="6" t="n">
        <f aca="false">SQRT(3)</f>
        <v>1.73205080756888</v>
      </c>
      <c r="S2" s="6" t="n">
        <v>1</v>
      </c>
    </row>
    <row r="3" customFormat="false" ht="25" hidden="false" customHeight="false" outlineLevel="0" collapsed="false">
      <c r="A3" s="4" t="s">
        <v>26</v>
      </c>
      <c r="B3" s="4" t="n">
        <v>4</v>
      </c>
      <c r="C3" s="4" t="n">
        <v>0.1</v>
      </c>
      <c r="D3" s="4" t="n">
        <v>0.5</v>
      </c>
      <c r="E3" s="4" t="n">
        <v>4</v>
      </c>
      <c r="F3" s="4" t="n">
        <v>1.336</v>
      </c>
      <c r="G3" s="4" t="n">
        <v>17.598</v>
      </c>
      <c r="H3" s="4" t="n">
        <v>0.579</v>
      </c>
      <c r="I3" s="5" t="n">
        <v>90.17</v>
      </c>
      <c r="J3" s="5" t="n">
        <v>0.5835</v>
      </c>
      <c r="K3" s="5" t="n">
        <v>0.6352</v>
      </c>
      <c r="L3" s="5" t="n">
        <f aca="false">J3/I3*100</f>
        <v>0.647111012531884</v>
      </c>
      <c r="M3" s="5" t="n">
        <f aca="false">K3/I3*100</f>
        <v>0.704447155373184</v>
      </c>
      <c r="N3" s="5" t="n">
        <f aca="false">(E3-F3)/E3</f>
        <v>0.666</v>
      </c>
      <c r="O3" s="5" t="n">
        <f aca="false">1+(1-N3)^2+2*0.938^2*N3^2*C3^2/D3</f>
        <v>1.12716640341056</v>
      </c>
      <c r="P3" s="5" t="n">
        <f aca="false">2*E3*E3*F3*F3*(1-COS(G3/180*3.14159265358979))/0.938/(E3-F3)^2</f>
        <v>0.401537516949937</v>
      </c>
      <c r="Q3" s="5" t="n">
        <f aca="false">C3*D3*D3/0.0073^2/O3/P3/389380*I3</f>
        <v>0.240031673292584</v>
      </c>
      <c r="R3" s="6" t="n">
        <f aca="false">SQRT(3)</f>
        <v>1.73205080756888</v>
      </c>
      <c r="S3" s="6" t="n">
        <v>1</v>
      </c>
    </row>
    <row r="4" customFormat="false" ht="25" hidden="false" customHeight="false" outlineLevel="0" collapsed="false">
      <c r="A4" s="4" t="s">
        <v>26</v>
      </c>
      <c r="B4" s="4" t="n">
        <v>4</v>
      </c>
      <c r="C4" s="4" t="n">
        <v>0.1</v>
      </c>
      <c r="D4" s="4" t="n">
        <v>0.5</v>
      </c>
      <c r="E4" s="4" t="n">
        <v>4.95</v>
      </c>
      <c r="F4" s="4" t="n">
        <v>2.286</v>
      </c>
      <c r="G4" s="4" t="n">
        <v>12.067</v>
      </c>
      <c r="H4" s="4" t="n">
        <v>0.746</v>
      </c>
      <c r="I4" s="5" t="n">
        <v>214.4</v>
      </c>
      <c r="J4" s="5" t="n">
        <v>1.268</v>
      </c>
      <c r="K4" s="5" t="n">
        <v>1.577</v>
      </c>
      <c r="L4" s="5" t="n">
        <f aca="false">J4/I4*100</f>
        <v>0.591417910447761</v>
      </c>
      <c r="M4" s="5" t="n">
        <f aca="false">K4/I4*100</f>
        <v>0.735541044776119</v>
      </c>
      <c r="N4" s="5" t="n">
        <f aca="false">(E4-F4)/E4</f>
        <v>0.538181818181818</v>
      </c>
      <c r="O4" s="5" t="n">
        <f aca="false">1+(1-N4)^2+2*0.938^2*N4^2*C4^2/D4</f>
        <v>1.22346954206995</v>
      </c>
      <c r="P4" s="5" t="n">
        <f aca="false">2*E4*E4*F4*F4*(1-COS(G4/180*3.14159265358979))/0.938/(E4-F4)^2</f>
        <v>0.850039361983913</v>
      </c>
      <c r="Q4" s="5" t="n">
        <f aca="false">C4*D4*D4/0.0073^2/O4/P4/389380*I4</f>
        <v>0.248378059546145</v>
      </c>
      <c r="R4" s="6" t="n">
        <f aca="false">SQRT(3)</f>
        <v>1.73205080756888</v>
      </c>
      <c r="S4" s="6" t="n">
        <v>1</v>
      </c>
    </row>
    <row r="5" customFormat="false" ht="25" hidden="false" customHeight="false" outlineLevel="0" collapsed="false">
      <c r="A5" s="4" t="s">
        <v>26</v>
      </c>
      <c r="B5" s="4" t="n">
        <v>4</v>
      </c>
      <c r="C5" s="4" t="n">
        <v>0.1</v>
      </c>
      <c r="D5" s="4" t="n">
        <v>1</v>
      </c>
      <c r="E5" s="4" t="n">
        <v>6.45</v>
      </c>
      <c r="F5" s="4" t="n">
        <v>1.121</v>
      </c>
      <c r="G5" s="4" t="n">
        <v>21.432</v>
      </c>
      <c r="H5" s="4" t="n">
        <v>0.322</v>
      </c>
      <c r="I5" s="5" t="n">
        <v>15.43</v>
      </c>
      <c r="J5" s="5" t="n">
        <v>0.1432</v>
      </c>
      <c r="K5" s="5" t="n">
        <v>0.117</v>
      </c>
      <c r="L5" s="5" t="n">
        <f aca="false">J5/I5*100</f>
        <v>0.928062216461439</v>
      </c>
      <c r="M5" s="5" t="n">
        <f aca="false">K5/I5*100</f>
        <v>0.758263123784835</v>
      </c>
      <c r="N5" s="5" t="n">
        <f aca="false">(E5-F5)/E5</f>
        <v>0.826201550387597</v>
      </c>
      <c r="O5" s="5" t="n">
        <f aca="false">1+(1-N5)^2+2*0.938^2*N5^2*C5^2/D5</f>
        <v>1.04221768978038</v>
      </c>
      <c r="P5" s="5" t="n">
        <f aca="false">2*E5*E5*F5*F5*(1-COS(G5/180*3.14159265358979))/0.938/(E5-F5)^2</f>
        <v>0.271423043963071</v>
      </c>
      <c r="Q5" s="5" t="n">
        <f aca="false">C5*D5*D5/0.0073^2/O5/P5/389380*I5</f>
        <v>0.262870231767336</v>
      </c>
      <c r="R5" s="6" t="n">
        <f aca="false">SQRT(3)</f>
        <v>1.73205080756888</v>
      </c>
      <c r="S5" s="6" t="n">
        <v>1</v>
      </c>
    </row>
    <row r="6" customFormat="false" ht="25" hidden="false" customHeight="false" outlineLevel="0" collapsed="false">
      <c r="A6" s="4" t="s">
        <v>26</v>
      </c>
      <c r="B6" s="4" t="n">
        <v>4</v>
      </c>
      <c r="C6" s="4" t="n">
        <v>0.1</v>
      </c>
      <c r="D6" s="4" t="n">
        <v>1</v>
      </c>
      <c r="E6" s="4" t="n">
        <v>6.9</v>
      </c>
      <c r="F6" s="4" t="n">
        <v>1.571</v>
      </c>
      <c r="G6" s="4" t="n">
        <v>17.47</v>
      </c>
      <c r="H6" s="4" t="n">
        <v>0.419</v>
      </c>
      <c r="I6" s="5" t="n">
        <v>24.39</v>
      </c>
      <c r="J6" s="5" t="n">
        <v>0.3555</v>
      </c>
      <c r="K6" s="5" t="n">
        <v>0.1704</v>
      </c>
      <c r="L6" s="5" t="n">
        <f aca="false">J6/I6*100</f>
        <v>1.45756457564576</v>
      </c>
      <c r="M6" s="5" t="n">
        <f aca="false">K6/I6*100</f>
        <v>0.698646986469865</v>
      </c>
      <c r="N6" s="5" t="n">
        <f aca="false">(E6-F6)/E6</f>
        <v>0.77231884057971</v>
      </c>
      <c r="O6" s="5" t="n">
        <f aca="false">1+(1-N6)^2+2*0.938^2*N6^2*C6^2/D6</f>
        <v>1.06233483383928</v>
      </c>
      <c r="P6" s="5" t="n">
        <f aca="false">2*E6*E6*F6*F6*(1-COS(G6/180*3.14159265358979))/0.938/(E6-F6)^2</f>
        <v>0.406939201363235</v>
      </c>
      <c r="Q6" s="5" t="n">
        <f aca="false">C6*D6*D6/0.0073^2/O6/P6/389380*I6</f>
        <v>0.271895167447261</v>
      </c>
      <c r="R6" s="6" t="n">
        <f aca="false">SQRT(3)</f>
        <v>1.73205080756888</v>
      </c>
      <c r="S6" s="6" t="n">
        <v>1</v>
      </c>
    </row>
    <row r="7" customFormat="false" ht="25" hidden="false" customHeight="false" outlineLevel="0" collapsed="false">
      <c r="A7" s="4" t="s">
        <v>26</v>
      </c>
      <c r="B7" s="4" t="n">
        <v>4</v>
      </c>
      <c r="C7" s="4" t="n">
        <v>0.1</v>
      </c>
      <c r="D7" s="4" t="n">
        <v>1</v>
      </c>
      <c r="E7" s="4" t="n">
        <v>7.99</v>
      </c>
      <c r="F7" s="4" t="n">
        <v>2.661</v>
      </c>
      <c r="G7" s="4" t="n">
        <v>12.45</v>
      </c>
      <c r="H7" s="4" t="n">
        <v>0.588</v>
      </c>
      <c r="I7" s="5" t="n">
        <v>52.79</v>
      </c>
      <c r="J7" s="5" t="n">
        <v>0.3872</v>
      </c>
      <c r="K7" s="5" t="n">
        <v>0.3791</v>
      </c>
      <c r="L7" s="5" t="n">
        <f aca="false">J7/I7*100</f>
        <v>0.733472248531919</v>
      </c>
      <c r="M7" s="5" t="n">
        <f aca="false">K7/I7*100</f>
        <v>0.71812843341542</v>
      </c>
      <c r="N7" s="5" t="n">
        <f aca="false">(E7-F7)/E7</f>
        <v>0.666958698372966</v>
      </c>
      <c r="O7" s="5" t="n">
        <f aca="false">1+(1-N7)^2+2*0.938^2*N7^2*C7^2/D7</f>
        <v>1.11874419744155</v>
      </c>
      <c r="P7" s="5" t="n">
        <f aca="false">2*E7*E7*F7*F7*(1-COS(G7/180*3.14159265358979))/0.938/(E7-F7)^2</f>
        <v>0.79812878339541</v>
      </c>
      <c r="Q7" s="5" t="n">
        <f aca="false">C7*D7*D7/0.0073^2/O7/P7/389380*I7</f>
        <v>0.284923671428466</v>
      </c>
      <c r="R7" s="6" t="n">
        <f aca="false">SQRT(3)</f>
        <v>1.73205080756888</v>
      </c>
      <c r="S7" s="6" t="n">
        <v>1</v>
      </c>
    </row>
    <row r="8" customFormat="false" ht="25" hidden="false" customHeight="false" outlineLevel="0" collapsed="false">
      <c r="A8" s="4" t="s">
        <v>26</v>
      </c>
      <c r="B8" s="4" t="n">
        <v>15</v>
      </c>
      <c r="C8" s="4" t="n">
        <v>0.35</v>
      </c>
      <c r="D8" s="4" t="n">
        <v>3</v>
      </c>
      <c r="E8" s="4" t="n">
        <v>5.6</v>
      </c>
      <c r="F8" s="4" t="n">
        <v>1.032</v>
      </c>
      <c r="G8" s="4" t="n">
        <v>42.223</v>
      </c>
      <c r="H8" s="4" t="n">
        <v>0.297</v>
      </c>
      <c r="I8" s="5" t="n">
        <v>1.25</v>
      </c>
      <c r="J8" s="5" t="n">
        <v>0.01722</v>
      </c>
      <c r="K8" s="5" t="n">
        <v>0.00889</v>
      </c>
      <c r="L8" s="5" t="n">
        <f aca="false">J8/I8*100</f>
        <v>1.3776</v>
      </c>
      <c r="M8" s="5" t="n">
        <f aca="false">K8/I8*100</f>
        <v>0.7112</v>
      </c>
      <c r="N8" s="5" t="n">
        <f aca="false">(E8-F8)/E8</f>
        <v>0.815714285714286</v>
      </c>
      <c r="O8" s="5" t="n">
        <f aca="false">1+(1-N8)^2+2*0.938^2*N8^2*C8^2/D8</f>
        <v>1.08177209409046</v>
      </c>
      <c r="P8" s="5" t="n">
        <f aca="false">2*E8*E8*F8*F8*(1-COS(G8/180*3.14159265358979))/0.938/(E8-F8)^2</f>
        <v>0.885501663223715</v>
      </c>
      <c r="Q8" s="5" t="n">
        <f aca="false">C8*D8*D8/0.0073^2/O8/P8/389380*I8</f>
        <v>0.198096157038929</v>
      </c>
      <c r="R8" s="6" t="n">
        <f aca="false">SQRT(3)</f>
        <v>1.73205080756888</v>
      </c>
      <c r="S8" s="6" t="n">
        <v>1</v>
      </c>
    </row>
    <row r="9" customFormat="false" ht="25" hidden="false" customHeight="false" outlineLevel="0" collapsed="false">
      <c r="A9" s="4" t="s">
        <v>26</v>
      </c>
      <c r="B9" s="4" t="n">
        <v>15</v>
      </c>
      <c r="C9" s="4" t="n">
        <v>0.35</v>
      </c>
      <c r="D9" s="4" t="n">
        <v>3</v>
      </c>
      <c r="E9" s="4" t="n">
        <v>6.45</v>
      </c>
      <c r="F9" s="4" t="n">
        <v>1.882</v>
      </c>
      <c r="G9" s="4" t="n">
        <v>28.783</v>
      </c>
      <c r="H9" s="4" t="n">
        <v>0.488</v>
      </c>
      <c r="I9" s="5" t="n">
        <v>2.769</v>
      </c>
      <c r="J9" s="5" t="n">
        <v>0.02291</v>
      </c>
      <c r="K9" s="5" t="n">
        <v>0.01995</v>
      </c>
      <c r="L9" s="5" t="n">
        <f aca="false">J9/I9*100</f>
        <v>0.827374503430841</v>
      </c>
      <c r="M9" s="5" t="n">
        <f aca="false">K9/I9*100</f>
        <v>0.720476706392199</v>
      </c>
      <c r="N9" s="5" t="n">
        <f aca="false">(E9-F9)/E9</f>
        <v>0.708217054263566</v>
      </c>
      <c r="O9" s="5" t="n">
        <f aca="false">1+(1-N9)^2+2*0.938^2*N9^2*C9^2/D9</f>
        <v>1.1211771617253</v>
      </c>
      <c r="P9" s="5" t="n">
        <f aca="false">2*E9*E9*F9*F9*(1-COS(G9/180*3.14159265358979))/0.938/(E9-F9)^2</f>
        <v>1.86027803417713</v>
      </c>
      <c r="Q9" s="5" t="n">
        <f aca="false">C9*D9*D9/0.0073^2/O9/P9/389380*I9</f>
        <v>0.201540368289648</v>
      </c>
      <c r="R9" s="6" t="n">
        <f aca="false">SQRT(3)</f>
        <v>1.73205080756888</v>
      </c>
      <c r="S9" s="6" t="n">
        <v>1</v>
      </c>
    </row>
    <row r="10" customFormat="false" ht="25" hidden="false" customHeight="false" outlineLevel="0" collapsed="false">
      <c r="A10" s="4" t="s">
        <v>26</v>
      </c>
      <c r="B10" s="4" t="n">
        <v>15</v>
      </c>
      <c r="C10" s="4" t="n">
        <v>0.35</v>
      </c>
      <c r="D10" s="4" t="n">
        <v>3</v>
      </c>
      <c r="E10" s="4" t="n">
        <v>7.99</v>
      </c>
      <c r="F10" s="4" t="n">
        <v>3.422</v>
      </c>
      <c r="G10" s="4" t="n">
        <v>19.066</v>
      </c>
      <c r="H10" s="4" t="n">
        <v>0.69</v>
      </c>
      <c r="I10" s="5" t="n">
        <v>7.106</v>
      </c>
      <c r="J10" s="5" t="n">
        <v>0.04416</v>
      </c>
      <c r="K10" s="5" t="n">
        <v>0.05213</v>
      </c>
      <c r="L10" s="5" t="n">
        <f aca="false">J10/I10*100</f>
        <v>0.621446664790318</v>
      </c>
      <c r="M10" s="5" t="n">
        <f aca="false">K10/I10*100</f>
        <v>0.733605403884042</v>
      </c>
      <c r="N10" s="5" t="n">
        <f aca="false">(E10-F10)/E10</f>
        <v>0.57171464330413</v>
      </c>
      <c r="O10" s="5" t="n">
        <f aca="false">1+(1-N10)^2+2*0.938^2*N10^2*C10^2/D10</f>
        <v>1.2069143511786</v>
      </c>
      <c r="P10" s="5" t="n">
        <f aca="false">2*E10*E10*F10*F10*(1-COS(G10/180*3.14159265358979))/0.938/(E10-F10)^2</f>
        <v>4.19045533899031</v>
      </c>
      <c r="Q10" s="5" t="n">
        <f aca="false">C10*D10*D10/0.0073^2/O10/P10/389380*I10</f>
        <v>0.21329404383651</v>
      </c>
      <c r="R10" s="6" t="n">
        <f aca="false">SQRT(3)</f>
        <v>1.73205080756888</v>
      </c>
      <c r="S10" s="6" t="n">
        <v>1</v>
      </c>
    </row>
    <row r="11" customFormat="false" ht="25" hidden="false" customHeight="false" outlineLevel="0" collapsed="false">
      <c r="A11" s="4" t="s">
        <v>26</v>
      </c>
      <c r="B11" s="4" t="n">
        <v>15</v>
      </c>
      <c r="C11" s="4" t="n">
        <v>0.35</v>
      </c>
      <c r="D11" s="4" t="n">
        <v>3</v>
      </c>
      <c r="E11" s="4" t="n">
        <v>9.75</v>
      </c>
      <c r="F11" s="4" t="n">
        <v>5.182</v>
      </c>
      <c r="G11" s="4" t="n">
        <v>13.996</v>
      </c>
      <c r="H11" s="4" t="n">
        <v>0.807</v>
      </c>
      <c r="I11" s="5" t="n">
        <v>14.4</v>
      </c>
      <c r="J11" s="5" t="n">
        <v>0.0938</v>
      </c>
      <c r="K11" s="5" t="n">
        <v>0.1088</v>
      </c>
      <c r="L11" s="5" t="n">
        <f aca="false">J11/I11*100</f>
        <v>0.651388888888889</v>
      </c>
      <c r="M11" s="5" t="n">
        <f aca="false">K11/I11*100</f>
        <v>0.755555555555556</v>
      </c>
      <c r="N11" s="5" t="n">
        <f aca="false">(E11-F11)/E11</f>
        <v>0.468512820512821</v>
      </c>
      <c r="O11" s="5" t="n">
        <f aca="false">1+(1-N11)^2+2*0.938^2*N11^2*C11^2/D11</f>
        <v>1.29825086517477</v>
      </c>
      <c r="P11" s="5" t="n">
        <f aca="false">2*E11*E11*F11*F11*(1-COS(G11/180*3.14159265358979))/0.938/(E11-F11)^2</f>
        <v>7.74374397490055</v>
      </c>
      <c r="Q11" s="5" t="n">
        <f aca="false">C11*D11*D11/0.0073^2/O11/P11/389380*I11</f>
        <v>0.217442322625575</v>
      </c>
      <c r="R11" s="6" t="n">
        <f aca="false">SQRT(3)</f>
        <v>1.73205080756888</v>
      </c>
      <c r="S11" s="6" t="n">
        <v>1</v>
      </c>
    </row>
    <row r="12" customFormat="false" ht="25" hidden="false" customHeight="false" outlineLevel="0" collapsed="false">
      <c r="A12" s="4" t="s">
        <v>26</v>
      </c>
      <c r="B12" s="4" t="n">
        <v>15</v>
      </c>
      <c r="C12" s="4" t="n">
        <v>0.5</v>
      </c>
      <c r="D12" s="4" t="n">
        <v>3.6</v>
      </c>
      <c r="E12" s="4" t="n">
        <v>4.95</v>
      </c>
      <c r="F12" s="4" t="n">
        <v>1.113</v>
      </c>
      <c r="G12" s="4" t="n">
        <v>47.675</v>
      </c>
      <c r="H12" s="4" t="n">
        <v>0.335</v>
      </c>
      <c r="I12" s="5" t="n">
        <v>0.6102</v>
      </c>
      <c r="J12" s="5" t="n">
        <v>0.007028</v>
      </c>
      <c r="K12" s="5" t="n">
        <v>0.005003</v>
      </c>
      <c r="L12" s="5" t="n">
        <f aca="false">J12/I12*100</f>
        <v>1.15175352343494</v>
      </c>
      <c r="M12" s="5" t="n">
        <f aca="false">K12/I12*100</f>
        <v>0.819895116355293</v>
      </c>
      <c r="N12" s="5" t="n">
        <f aca="false">(E12-F12)/E12</f>
        <v>0.775151515151515</v>
      </c>
      <c r="O12" s="5" t="n">
        <f aca="false">1+(1-N12)^2+2*0.938^2*N12^2*C12^2/D12</f>
        <v>1.12398225123987</v>
      </c>
      <c r="P12" s="5" t="n">
        <f aca="false">2*E12*E12*F12*F12*(1-COS(G12/180*3.14159265358979))/0.938/(E12-F12)^2</f>
        <v>1.43597427180587</v>
      </c>
      <c r="Q12" s="5" t="n">
        <f aca="false">C12*D12*D12/0.0073^2/O12/P12/389380*I12</f>
        <v>0.118065153481783</v>
      </c>
      <c r="R12" s="6" t="n">
        <f aca="false">SQRT(3)</f>
        <v>1.73205080756888</v>
      </c>
      <c r="S12" s="6" t="n">
        <v>1</v>
      </c>
    </row>
    <row r="13" customFormat="false" ht="25" hidden="false" customHeight="false" outlineLevel="0" collapsed="false">
      <c r="A13" s="4" t="s">
        <v>26</v>
      </c>
      <c r="B13" s="4" t="n">
        <v>15</v>
      </c>
      <c r="C13" s="4" t="n">
        <v>0.5</v>
      </c>
      <c r="D13" s="4" t="n">
        <v>3.6</v>
      </c>
      <c r="E13" s="4" t="n">
        <v>5.6</v>
      </c>
      <c r="F13" s="4" t="n">
        <v>1.763</v>
      </c>
      <c r="G13" s="4" t="n">
        <v>35.145</v>
      </c>
      <c r="H13" s="4" t="n">
        <v>0.495</v>
      </c>
      <c r="I13" s="5" t="n">
        <v>1.154</v>
      </c>
      <c r="J13" s="5" t="n">
        <v>0.008407</v>
      </c>
      <c r="K13" s="5" t="n">
        <v>0.008851</v>
      </c>
      <c r="L13" s="5" t="n">
        <f aca="false">J13/I13*100</f>
        <v>0.728509532062392</v>
      </c>
      <c r="M13" s="5" t="n">
        <f aca="false">K13/I13*100</f>
        <v>0.766984402079723</v>
      </c>
      <c r="N13" s="5" t="n">
        <f aca="false">(E13-F13)/E13</f>
        <v>0.685178571428571</v>
      </c>
      <c r="O13" s="5" t="n">
        <f aca="false">1+(1-N13)^2+2*0.938^2*N13^2*C13^2/D13</f>
        <v>1.15648198695807</v>
      </c>
      <c r="P13" s="5" t="n">
        <f aca="false">2*E13*E13*F13*F13*(1-COS(G13/180*3.14159265358979))/0.938/(E13-F13)^2</f>
        <v>2.57345163882146</v>
      </c>
      <c r="Q13" s="5" t="n">
        <f aca="false">C13*D13*D13/0.0073^2/O13/P13/389380*I13</f>
        <v>0.121089523360774</v>
      </c>
      <c r="R13" s="6" t="n">
        <f aca="false">SQRT(3)</f>
        <v>1.73205080756888</v>
      </c>
      <c r="S13" s="6" t="n">
        <v>1</v>
      </c>
    </row>
    <row r="14" customFormat="false" ht="25" hidden="false" customHeight="false" outlineLevel="0" collapsed="false">
      <c r="A14" s="4" t="s">
        <v>26</v>
      </c>
      <c r="B14" s="4" t="n">
        <v>15</v>
      </c>
      <c r="C14" s="4" t="n">
        <v>0.5</v>
      </c>
      <c r="D14" s="4" t="n">
        <v>3.6</v>
      </c>
      <c r="E14" s="4" t="n">
        <v>6.45</v>
      </c>
      <c r="F14" s="4" t="n">
        <v>2.613</v>
      </c>
      <c r="G14" s="4" t="n">
        <v>26.721</v>
      </c>
      <c r="H14" s="4" t="n">
        <v>0.635</v>
      </c>
      <c r="I14" s="5" t="n">
        <v>2.11</v>
      </c>
      <c r="J14" s="5" t="n">
        <v>0.01096</v>
      </c>
      <c r="K14" s="5" t="n">
        <v>0.01768</v>
      </c>
      <c r="L14" s="5" t="n">
        <f aca="false">J14/I14*100</f>
        <v>0.519431279620853</v>
      </c>
      <c r="M14" s="5" t="n">
        <f aca="false">K14/I14*100</f>
        <v>0.837914691943128</v>
      </c>
      <c r="N14" s="5" t="n">
        <f aca="false">(E14-F14)/E14</f>
        <v>0.594883720930233</v>
      </c>
      <c r="O14" s="5" t="n">
        <f aca="false">1+(1-N14)^2+2*0.938^2*N14^2*C14^2/D14</f>
        <v>1.2073643437535</v>
      </c>
      <c r="P14" s="5" t="n">
        <f aca="false">2*E14*E14*F14*F14*(1-COS(G14/180*3.14159265358979))/0.938/(E14-F14)^2</f>
        <v>4.39325124576367</v>
      </c>
      <c r="Q14" s="5" t="n">
        <f aca="false">C14*D14*D14/0.0073^2/O14/P14/389380*I14</f>
        <v>0.124226346643175</v>
      </c>
      <c r="R14" s="6" t="n">
        <f aca="false">SQRT(3)</f>
        <v>1.73205080756888</v>
      </c>
      <c r="S14" s="6" t="n">
        <v>1</v>
      </c>
    </row>
    <row r="15" customFormat="false" ht="25" hidden="false" customHeight="false" outlineLevel="0" collapsed="false">
      <c r="A15" s="4" t="s">
        <v>26</v>
      </c>
      <c r="B15" s="4" t="n">
        <v>15</v>
      </c>
      <c r="C15" s="4" t="n">
        <v>0.5</v>
      </c>
      <c r="D15" s="4" t="n">
        <v>3.6</v>
      </c>
      <c r="E15" s="4" t="n">
        <v>6.9</v>
      </c>
      <c r="F15" s="4" t="n">
        <v>3.063</v>
      </c>
      <c r="G15" s="4" t="n">
        <v>23.817</v>
      </c>
      <c r="H15" s="4" t="n">
        <v>0.688</v>
      </c>
      <c r="I15" s="5" t="n">
        <v>2.768</v>
      </c>
      <c r="J15" s="5" t="n">
        <v>0.02646</v>
      </c>
      <c r="K15" s="5" t="n">
        <v>0.02165</v>
      </c>
      <c r="L15" s="5" t="n">
        <f aca="false">J15/I15*100</f>
        <v>0.95592485549133</v>
      </c>
      <c r="M15" s="5" t="n">
        <f aca="false">K15/I15*100</f>
        <v>0.782153179190751</v>
      </c>
      <c r="N15" s="5" t="n">
        <f aca="false">(E15-F15)/E15</f>
        <v>0.556086956521739</v>
      </c>
      <c r="O15" s="5" t="n">
        <f aca="false">1+(1-N15)^2+2*0.938^2*N15^2*C15^2/D15</f>
        <v>1.23484719829878</v>
      </c>
      <c r="P15" s="5" t="n">
        <f aca="false">2*E15*E15*F15*F15*(1-COS(G15/180*3.14159265358979))/0.938/(E15-F15)^2</f>
        <v>5.50898932721135</v>
      </c>
      <c r="Q15" s="5" t="n">
        <f aca="false">C15*D15*D15/0.0073^2/O15/P15/389380*I15</f>
        <v>0.127068112516841</v>
      </c>
      <c r="R15" s="6" t="n">
        <f aca="false">SQRT(3)</f>
        <v>1.73205080756888</v>
      </c>
      <c r="S15" s="6" t="n">
        <v>1</v>
      </c>
    </row>
    <row r="16" customFormat="false" ht="25" hidden="false" customHeight="false" outlineLevel="0" collapsed="false">
      <c r="A16" s="4" t="s">
        <v>26</v>
      </c>
      <c r="B16" s="4" t="n">
        <v>15</v>
      </c>
      <c r="C16" s="4" t="n">
        <v>0.5</v>
      </c>
      <c r="D16" s="4" t="n">
        <v>3.6</v>
      </c>
      <c r="E16" s="4" t="n">
        <v>9.75</v>
      </c>
      <c r="F16" s="4" t="n">
        <v>5.913</v>
      </c>
      <c r="G16" s="4" t="n">
        <v>14.355</v>
      </c>
      <c r="H16" s="4" t="n">
        <v>0.861</v>
      </c>
      <c r="I16" s="5" t="n">
        <v>8.595</v>
      </c>
      <c r="J16" s="5" t="n">
        <v>0.05545</v>
      </c>
      <c r="K16" s="5" t="n">
        <v>0.07267</v>
      </c>
      <c r="L16" s="5" t="n">
        <f aca="false">J16/I16*100</f>
        <v>0.645142524723677</v>
      </c>
      <c r="M16" s="5" t="n">
        <f aca="false">K16/I16*100</f>
        <v>0.845491564863293</v>
      </c>
      <c r="N16" s="5" t="n">
        <f aca="false">(E16-F16)/E16</f>
        <v>0.393538461538461</v>
      </c>
      <c r="O16" s="5" t="n">
        <f aca="false">1+(1-N16)^2+2*0.938^2*N16^2*C16^2/D16</f>
        <v>1.38672110570419</v>
      </c>
      <c r="P16" s="5" t="n">
        <f aca="false">2*E16*E16*F16*F16*(1-COS(G16/180*3.14159265358979))/0.938/(E16-F16)^2</f>
        <v>15.028883668689</v>
      </c>
      <c r="Q16" s="5" t="n">
        <f aca="false">C16*D16*D16/0.0073^2/O16/P16/389380*I16</f>
        <v>0.128791048120125</v>
      </c>
      <c r="R16" s="6" t="n">
        <f aca="false">SQRT(3)</f>
        <v>1.73205080756888</v>
      </c>
      <c r="S16" s="6" t="n">
        <v>1</v>
      </c>
    </row>
    <row r="17" customFormat="false" ht="25" hidden="false" customHeight="false" outlineLevel="0" collapsed="false">
      <c r="A17" s="4" t="s">
        <v>26</v>
      </c>
      <c r="B17" s="4" t="n">
        <v>4</v>
      </c>
      <c r="C17" s="4" t="n">
        <v>0.5</v>
      </c>
      <c r="D17" s="4" t="n">
        <v>3.6</v>
      </c>
      <c r="E17" s="4" t="n">
        <v>4.95</v>
      </c>
      <c r="F17" s="4" t="n">
        <v>1.113</v>
      </c>
      <c r="G17" s="4" t="n">
        <v>47.675</v>
      </c>
      <c r="H17" s="4" t="n">
        <v>0.335</v>
      </c>
      <c r="I17" s="5" t="n">
        <v>0.603</v>
      </c>
      <c r="J17" s="5" t="n">
        <v>0.004246</v>
      </c>
      <c r="K17" s="5" t="n">
        <v>0.004958</v>
      </c>
      <c r="L17" s="5" t="n">
        <f aca="false">J17/I17*100</f>
        <v>0.704145936981758</v>
      </c>
      <c r="M17" s="5" t="n">
        <f aca="false">K17/I17*100</f>
        <v>0.822222222222222</v>
      </c>
      <c r="N17" s="5" t="n">
        <f aca="false">(E17-F17)/E17</f>
        <v>0.775151515151515</v>
      </c>
      <c r="O17" s="5" t="n">
        <f aca="false">1+(1-N17)^2+2*0.938^2*N17^2*C17^2/D17</f>
        <v>1.12398225123987</v>
      </c>
      <c r="P17" s="5" t="n">
        <f aca="false">2*E17*E17*F17*F17*(1-COS(G17/180*3.14159265358979))/0.938/(E17-F17)^2</f>
        <v>1.43597427180587</v>
      </c>
      <c r="Q17" s="5" t="n">
        <f aca="false">C17*D17*D17/0.0073^2/O17/P17/389380*I17</f>
        <v>0.116672054325656</v>
      </c>
      <c r="R17" s="6" t="n">
        <f aca="false">SQRT(3)</f>
        <v>1.73205080756888</v>
      </c>
      <c r="S17" s="6" t="n">
        <v>1</v>
      </c>
    </row>
    <row r="18" customFormat="false" ht="25" hidden="false" customHeight="false" outlineLevel="0" collapsed="false">
      <c r="A18" s="4" t="s">
        <v>26</v>
      </c>
      <c r="B18" s="4" t="n">
        <v>4</v>
      </c>
      <c r="C18" s="4" t="n">
        <v>0.5</v>
      </c>
      <c r="D18" s="4" t="n">
        <v>3.6</v>
      </c>
      <c r="E18" s="4" t="n">
        <v>5.6</v>
      </c>
      <c r="F18" s="4" t="n">
        <v>1.763</v>
      </c>
      <c r="G18" s="4" t="n">
        <v>35.145</v>
      </c>
      <c r="H18" s="4" t="n">
        <v>0.495</v>
      </c>
      <c r="I18" s="5" t="n">
        <v>1.148</v>
      </c>
      <c r="J18" s="5" t="n">
        <v>0.007312</v>
      </c>
      <c r="K18" s="5" t="n">
        <v>0.008819</v>
      </c>
      <c r="L18" s="5" t="n">
        <f aca="false">J18/I18*100</f>
        <v>0.636933797909408</v>
      </c>
      <c r="M18" s="5" t="n">
        <f aca="false">K18/I18*100</f>
        <v>0.768205574912892</v>
      </c>
      <c r="N18" s="5" t="n">
        <f aca="false">(E18-F18)/E18</f>
        <v>0.685178571428571</v>
      </c>
      <c r="O18" s="5" t="n">
        <f aca="false">1+(1-N18)^2+2*0.938^2*N18^2*C18^2/D18</f>
        <v>1.15648198695807</v>
      </c>
      <c r="P18" s="5" t="n">
        <f aca="false">2*E18*E18*F18*F18*(1-COS(G18/180*3.14159265358979))/0.938/(E18-F18)^2</f>
        <v>2.57345163882146</v>
      </c>
      <c r="Q18" s="5" t="n">
        <f aca="false">C18*D18*D18/0.0073^2/O18/P18/389380*I18</f>
        <v>0.120459941783509</v>
      </c>
      <c r="R18" s="6" t="n">
        <f aca="false">SQRT(3)</f>
        <v>1.73205080756888</v>
      </c>
      <c r="S18" s="6" t="n">
        <v>1</v>
      </c>
    </row>
    <row r="19" customFormat="false" ht="25" hidden="false" customHeight="false" outlineLevel="0" collapsed="false">
      <c r="A19" s="4" t="s">
        <v>26</v>
      </c>
      <c r="B19" s="4" t="n">
        <v>4</v>
      </c>
      <c r="C19" s="4" t="n">
        <v>0.5</v>
      </c>
      <c r="D19" s="4" t="n">
        <v>3.6</v>
      </c>
      <c r="E19" s="4" t="n">
        <v>6.45</v>
      </c>
      <c r="F19" s="4" t="n">
        <v>2.613</v>
      </c>
      <c r="G19" s="4" t="n">
        <v>26.721</v>
      </c>
      <c r="H19" s="4" t="n">
        <v>0.635</v>
      </c>
      <c r="I19" s="5" t="n">
        <v>2.129</v>
      </c>
      <c r="J19" s="5" t="n">
        <v>0.0133</v>
      </c>
      <c r="K19" s="5" t="n">
        <v>0.01779</v>
      </c>
      <c r="L19" s="5" t="n">
        <f aca="false">J19/I19*100</f>
        <v>0.624706434945984</v>
      </c>
      <c r="M19" s="5" t="n">
        <f aca="false">K19/I19*100</f>
        <v>0.835603569751057</v>
      </c>
      <c r="N19" s="5" t="n">
        <f aca="false">(E19-F19)/E19</f>
        <v>0.594883720930233</v>
      </c>
      <c r="O19" s="5" t="n">
        <f aca="false">1+(1-N19)^2+2*0.938^2*N19^2*C19^2/D19</f>
        <v>1.2073643437535</v>
      </c>
      <c r="P19" s="5" t="n">
        <f aca="false">2*E19*E19*F19*F19*(1-COS(G19/180*3.14159265358979))/0.938/(E19-F19)^2</f>
        <v>4.39325124576367</v>
      </c>
      <c r="Q19" s="5" t="n">
        <f aca="false">C19*D19*D19/0.0073^2/O19/P19/389380*I19</f>
        <v>0.125344972513421</v>
      </c>
      <c r="R19" s="6" t="n">
        <f aca="false">SQRT(3)</f>
        <v>1.73205080756888</v>
      </c>
      <c r="S19" s="6" t="n">
        <v>1</v>
      </c>
    </row>
    <row r="20" customFormat="false" ht="25" hidden="false" customHeight="false" outlineLevel="0" collapsed="false">
      <c r="A20" s="4" t="s">
        <v>26</v>
      </c>
      <c r="B20" s="4" t="n">
        <v>4</v>
      </c>
      <c r="C20" s="4" t="n">
        <v>0.5</v>
      </c>
      <c r="D20" s="4" t="n">
        <v>3.6</v>
      </c>
      <c r="E20" s="4" t="n">
        <v>7.99</v>
      </c>
      <c r="F20" s="4" t="n">
        <v>4.153</v>
      </c>
      <c r="G20" s="4" t="n">
        <v>18.958</v>
      </c>
      <c r="H20" s="4" t="n">
        <v>0.779</v>
      </c>
      <c r="I20" s="5" t="n">
        <v>4.611</v>
      </c>
      <c r="J20" s="5" t="n">
        <v>0.03421</v>
      </c>
      <c r="K20" s="5" t="n">
        <v>0.05056</v>
      </c>
      <c r="L20" s="5" t="n">
        <f aca="false">J20/I20*100</f>
        <v>0.741921492084147</v>
      </c>
      <c r="M20" s="5" t="n">
        <f aca="false">K20/I20*100</f>
        <v>1.09650834959879</v>
      </c>
      <c r="N20" s="5" t="n">
        <f aca="false">(E20-F20)/E20</f>
        <v>0.480225281602003</v>
      </c>
      <c r="O20" s="5" t="n">
        <f aca="false">1+(1-N20)^2+2*0.938^2*N20^2*C20^2/D20</f>
        <v>1.29834720044306</v>
      </c>
      <c r="P20" s="5" t="n">
        <f aca="false">2*E20*E20*F20*F20*(1-COS(G20/180*3.14159265358979))/0.938/(E20-F20)^2</f>
        <v>8.64977632331016</v>
      </c>
      <c r="Q20" s="5" t="n">
        <f aca="false">C20*D20*D20/0.0073^2/O20/P20/389380*I20</f>
        <v>0.12821978495006</v>
      </c>
      <c r="R20" s="6" t="n">
        <f aca="false">SQRT(3)</f>
        <v>1.73205080756888</v>
      </c>
      <c r="S20" s="6" t="n">
        <v>1</v>
      </c>
    </row>
    <row r="34" customFormat="false" ht="20" hidden="false" customHeight="false" outlineLevel="0" collapsed="false"/>
    <row r="35" customFormat="false" ht="20" hidden="false" customHeight="false" outlineLevel="0" collapsed="false"/>
    <row r="36" customFormat="false" ht="20" hidden="false" customHeight="false" outlineLevel="0" collapsed="false"/>
    <row r="37" customFormat="false" ht="20" hidden="false" customHeight="false" outlineLevel="0" collapsed="false"/>
    <row r="38" customFormat="false" ht="20" hidden="false" customHeight="false" outlineLevel="0" collapsed="false"/>
  </sheetData>
  <autoFilter ref="A1:A3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0"/>
    </sheetView>
  </sheetViews>
  <sheetFormatPr defaultRowHeight="15"/>
  <cols>
    <col collapsed="false" hidden="false" max="1" min="1" style="7" width="11.8976744186047"/>
    <col collapsed="false" hidden="false" max="2" min="2" style="8" width="11.8976744186047"/>
    <col collapsed="false" hidden="false" max="3" min="3" style="8" width="17.3906976744186"/>
    <col collapsed="false" hidden="false" max="4" min="4" style="8" width="9.84651162790698"/>
    <col collapsed="false" hidden="false" max="5" min="5" style="8" width="9.26976744186046"/>
    <col collapsed="false" hidden="false" max="6" min="6" style="8" width="9.1906976744186"/>
    <col collapsed="false" hidden="false" max="8" min="7" style="8" width="10.2558139534884"/>
    <col collapsed="false" hidden="false" max="11" min="9" style="8" width="12.0604651162791"/>
    <col collapsed="false" hidden="false" max="13" min="12" style="7" width="15.753488372093"/>
    <col collapsed="false" hidden="false" max="14" min="14" style="7" width="17.3906976744186"/>
    <col collapsed="false" hidden="false" max="15" min="15" style="7" width="13.7023255813953"/>
    <col collapsed="false" hidden="false" max="16" min="16" style="7" width="17.3906976744186"/>
    <col collapsed="false" hidden="false" max="17" min="17" style="7" width="16.5720930232558"/>
    <col collapsed="false" hidden="false" max="19" min="18" style="9" width="17.3906976744186"/>
    <col collapsed="false" hidden="false" max="1025" min="20" style="7" width="11.8976744186047"/>
  </cols>
  <sheetData>
    <row r="1" s="10" customFormat="true" ht="15" hidden="false" customHeight="false" outlineLevel="0" collapsed="false">
      <c r="A1" s="10" t="s">
        <v>27</v>
      </c>
      <c r="B1" s="11" t="s">
        <v>8</v>
      </c>
      <c r="C1" s="11" t="s">
        <v>28</v>
      </c>
      <c r="D1" s="11" t="s">
        <v>10</v>
      </c>
      <c r="E1" s="11" t="s">
        <v>11</v>
      </c>
      <c r="F1" s="11" t="s">
        <v>29</v>
      </c>
      <c r="G1" s="11" t="s">
        <v>13</v>
      </c>
      <c r="H1" s="11" t="s">
        <v>30</v>
      </c>
      <c r="I1" s="11" t="s">
        <v>15</v>
      </c>
      <c r="J1" s="11" t="s">
        <v>31</v>
      </c>
      <c r="K1" s="12" t="s">
        <v>32</v>
      </c>
      <c r="L1" s="12" t="s">
        <v>33</v>
      </c>
      <c r="M1" s="12" t="s">
        <v>34</v>
      </c>
      <c r="N1" s="12" t="s">
        <v>35</v>
      </c>
      <c r="O1" s="10" t="s">
        <v>36</v>
      </c>
      <c r="P1" s="10" t="s">
        <v>19</v>
      </c>
      <c r="Q1" s="10" t="s">
        <v>20</v>
      </c>
      <c r="R1" s="13" t="s">
        <v>37</v>
      </c>
      <c r="S1" s="13" t="s">
        <v>38</v>
      </c>
    </row>
    <row r="2" customFormat="false" ht="15" hidden="false" customHeight="false" outlineLevel="0" collapsed="false">
      <c r="A2" s="7" t="s">
        <v>39</v>
      </c>
      <c r="B2" s="8" t="s">
        <v>26</v>
      </c>
      <c r="C2" s="8" t="s">
        <v>40</v>
      </c>
      <c r="D2" s="8" t="n">
        <v>0.1</v>
      </c>
      <c r="E2" s="8" t="n">
        <v>0.5</v>
      </c>
      <c r="F2" s="8" t="n">
        <v>3.3</v>
      </c>
      <c r="G2" s="8" t="n">
        <v>0.636</v>
      </c>
      <c r="H2" s="8" t="n">
        <v>28.261</v>
      </c>
      <c r="I2" s="8" t="n">
        <v>0.342</v>
      </c>
      <c r="J2" s="8" t="s">
        <v>4</v>
      </c>
      <c r="K2" s="14" t="s">
        <v>41</v>
      </c>
      <c r="L2" s="14" t="s">
        <v>42</v>
      </c>
      <c r="M2" s="14" t="s">
        <v>43</v>
      </c>
      <c r="N2" s="14" t="n">
        <v>1</v>
      </c>
      <c r="O2" s="7" t="n">
        <v>0.226437885903448</v>
      </c>
      <c r="P2" s="7" t="n">
        <v>0.811644925230671</v>
      </c>
      <c r="Q2" s="7" t="n">
        <v>0.686923321667197</v>
      </c>
      <c r="R2" s="9" t="n">
        <v>1.73205080756888</v>
      </c>
      <c r="S2" s="9" t="n">
        <v>1</v>
      </c>
    </row>
    <row r="3" customFormat="false" ht="15" hidden="false" customHeight="false" outlineLevel="0" collapsed="false">
      <c r="A3" s="7" t="s">
        <v>39</v>
      </c>
      <c r="B3" s="8" t="s">
        <v>26</v>
      </c>
      <c r="C3" s="8" t="s">
        <v>40</v>
      </c>
      <c r="D3" s="8" t="n">
        <v>0.1</v>
      </c>
      <c r="E3" s="8" t="n">
        <v>0.5</v>
      </c>
      <c r="F3" s="8" t="n">
        <v>4</v>
      </c>
      <c r="G3" s="8" t="n">
        <v>1.336</v>
      </c>
      <c r="H3" s="8" t="n">
        <v>17.598</v>
      </c>
      <c r="I3" s="8" t="n">
        <v>0.579</v>
      </c>
      <c r="J3" s="8" t="s">
        <v>4</v>
      </c>
      <c r="K3" s="14" t="s">
        <v>41</v>
      </c>
      <c r="L3" s="14" t="s">
        <v>42</v>
      </c>
      <c r="M3" s="14" t="s">
        <v>43</v>
      </c>
      <c r="N3" s="14" t="n">
        <v>1</v>
      </c>
      <c r="O3" s="7" t="n">
        <v>0.240031673292584</v>
      </c>
      <c r="P3" s="7" t="n">
        <v>0.647111012531884</v>
      </c>
      <c r="Q3" s="7" t="n">
        <v>0.704447155373184</v>
      </c>
      <c r="R3" s="9" t="n">
        <v>1.73205080756888</v>
      </c>
      <c r="S3" s="9" t="n">
        <v>1</v>
      </c>
    </row>
    <row r="4" customFormat="false" ht="15" hidden="false" customHeight="false" outlineLevel="0" collapsed="false">
      <c r="A4" s="7" t="s">
        <v>39</v>
      </c>
      <c r="B4" s="8" t="s">
        <v>26</v>
      </c>
      <c r="C4" s="8" t="s">
        <v>40</v>
      </c>
      <c r="D4" s="8" t="n">
        <v>0.1</v>
      </c>
      <c r="E4" s="8" t="n">
        <v>0.5</v>
      </c>
      <c r="F4" s="8" t="n">
        <v>4.95</v>
      </c>
      <c r="G4" s="8" t="n">
        <v>2.286</v>
      </c>
      <c r="H4" s="8" t="n">
        <v>12.067</v>
      </c>
      <c r="I4" s="8" t="n">
        <v>0.746</v>
      </c>
      <c r="J4" s="8" t="s">
        <v>4</v>
      </c>
      <c r="K4" s="14" t="s">
        <v>41</v>
      </c>
      <c r="L4" s="14" t="s">
        <v>42</v>
      </c>
      <c r="M4" s="14" t="s">
        <v>43</v>
      </c>
      <c r="N4" s="14" t="n">
        <v>1</v>
      </c>
      <c r="O4" s="7" t="n">
        <v>0.248378059546145</v>
      </c>
      <c r="P4" s="7" t="n">
        <v>0.591417910447761</v>
      </c>
      <c r="Q4" s="7" t="n">
        <v>0.735541044776119</v>
      </c>
      <c r="R4" s="9" t="n">
        <v>1.73205080756888</v>
      </c>
      <c r="S4" s="9" t="n">
        <v>1</v>
      </c>
    </row>
    <row r="5" customFormat="false" ht="15" hidden="false" customHeight="false" outlineLevel="0" collapsed="false">
      <c r="A5" s="7" t="s">
        <v>39</v>
      </c>
      <c r="B5" s="8" t="s">
        <v>26</v>
      </c>
      <c r="C5" s="8" t="s">
        <v>40</v>
      </c>
      <c r="D5" s="8" t="n">
        <v>0.1</v>
      </c>
      <c r="E5" s="8" t="n">
        <v>1</v>
      </c>
      <c r="F5" s="8" t="n">
        <v>6.45</v>
      </c>
      <c r="G5" s="8" t="n">
        <v>1.121</v>
      </c>
      <c r="H5" s="8" t="n">
        <v>21.432</v>
      </c>
      <c r="I5" s="8" t="n">
        <v>0.322</v>
      </c>
      <c r="J5" s="8" t="s">
        <v>4</v>
      </c>
      <c r="K5" s="14" t="s">
        <v>41</v>
      </c>
      <c r="L5" s="14" t="s">
        <v>42</v>
      </c>
      <c r="M5" s="14" t="s">
        <v>43</v>
      </c>
      <c r="N5" s="14" t="n">
        <v>1</v>
      </c>
      <c r="O5" s="7" t="n">
        <v>0.262870231767336</v>
      </c>
      <c r="P5" s="7" t="n">
        <v>0.928062216461439</v>
      </c>
      <c r="Q5" s="7" t="n">
        <v>0.758263123784835</v>
      </c>
      <c r="R5" s="9" t="n">
        <v>1.73205080756888</v>
      </c>
      <c r="S5" s="9" t="n">
        <v>1</v>
      </c>
    </row>
    <row r="6" customFormat="false" ht="15" hidden="false" customHeight="false" outlineLevel="0" collapsed="false">
      <c r="A6" s="7" t="s">
        <v>39</v>
      </c>
      <c r="B6" s="8" t="s">
        <v>26</v>
      </c>
      <c r="C6" s="8" t="s">
        <v>40</v>
      </c>
      <c r="D6" s="8" t="n">
        <v>0.1</v>
      </c>
      <c r="E6" s="8" t="n">
        <v>1</v>
      </c>
      <c r="F6" s="8" t="n">
        <v>6.9</v>
      </c>
      <c r="G6" s="8" t="n">
        <v>1.571</v>
      </c>
      <c r="H6" s="8" t="n">
        <v>17.47</v>
      </c>
      <c r="I6" s="8" t="n">
        <v>0.419</v>
      </c>
      <c r="J6" s="8" t="s">
        <v>4</v>
      </c>
      <c r="K6" s="14" t="s">
        <v>41</v>
      </c>
      <c r="L6" s="14" t="s">
        <v>42</v>
      </c>
      <c r="M6" s="14" t="s">
        <v>43</v>
      </c>
      <c r="N6" s="14" t="n">
        <v>1</v>
      </c>
      <c r="O6" s="7" t="n">
        <v>0.271895167447261</v>
      </c>
      <c r="P6" s="7" t="n">
        <v>1.45756457564576</v>
      </c>
      <c r="Q6" s="7" t="n">
        <v>0.698646986469865</v>
      </c>
      <c r="R6" s="9" t="n">
        <v>1.73205080756888</v>
      </c>
      <c r="S6" s="9" t="n">
        <v>1</v>
      </c>
    </row>
    <row r="7" customFormat="false" ht="15" hidden="false" customHeight="false" outlineLevel="0" collapsed="false">
      <c r="A7" s="7" t="s">
        <v>39</v>
      </c>
      <c r="B7" s="8" t="s">
        <v>26</v>
      </c>
      <c r="C7" s="8" t="s">
        <v>40</v>
      </c>
      <c r="D7" s="8" t="n">
        <v>0.1</v>
      </c>
      <c r="E7" s="8" t="n">
        <v>1</v>
      </c>
      <c r="F7" s="8" t="n">
        <v>7.99</v>
      </c>
      <c r="G7" s="8" t="n">
        <v>2.661</v>
      </c>
      <c r="H7" s="8" t="n">
        <v>12.45</v>
      </c>
      <c r="I7" s="8" t="n">
        <v>0.588</v>
      </c>
      <c r="J7" s="8" t="s">
        <v>4</v>
      </c>
      <c r="K7" s="14" t="s">
        <v>41</v>
      </c>
      <c r="L7" s="14" t="s">
        <v>42</v>
      </c>
      <c r="M7" s="14" t="s">
        <v>43</v>
      </c>
      <c r="N7" s="14" t="n">
        <v>1</v>
      </c>
      <c r="O7" s="7" t="n">
        <v>0.284923671428466</v>
      </c>
      <c r="P7" s="7" t="n">
        <v>0.733472248531919</v>
      </c>
      <c r="Q7" s="7" t="n">
        <v>0.71812843341542</v>
      </c>
      <c r="R7" s="9" t="n">
        <v>1.73205080756888</v>
      </c>
      <c r="S7" s="9" t="n">
        <v>1</v>
      </c>
    </row>
    <row r="8" customFormat="false" ht="15" hidden="false" customHeight="false" outlineLevel="0" collapsed="false">
      <c r="A8" s="7" t="s">
        <v>39</v>
      </c>
      <c r="B8" s="8" t="s">
        <v>26</v>
      </c>
      <c r="C8" s="8" t="s">
        <v>44</v>
      </c>
      <c r="D8" s="8" t="n">
        <v>0.35</v>
      </c>
      <c r="E8" s="8" t="n">
        <v>3</v>
      </c>
      <c r="F8" s="8" t="n">
        <v>5.6</v>
      </c>
      <c r="G8" s="8" t="n">
        <v>1.032</v>
      </c>
      <c r="H8" s="8" t="n">
        <v>42.223</v>
      </c>
      <c r="I8" s="8" t="n">
        <v>0.297</v>
      </c>
      <c r="J8" s="8" t="s">
        <v>4</v>
      </c>
      <c r="K8" s="14" t="s">
        <v>41</v>
      </c>
      <c r="L8" s="14" t="s">
        <v>42</v>
      </c>
      <c r="M8" s="14" t="s">
        <v>43</v>
      </c>
      <c r="N8" s="14" t="n">
        <v>1</v>
      </c>
      <c r="O8" s="7" t="n">
        <v>0.198096157038929</v>
      </c>
      <c r="P8" s="7" t="n">
        <v>1.3776</v>
      </c>
      <c r="Q8" s="7" t="n">
        <v>0.7112</v>
      </c>
      <c r="R8" s="9" t="n">
        <v>1.73205080756888</v>
      </c>
      <c r="S8" s="9" t="n">
        <v>1</v>
      </c>
    </row>
    <row r="9" customFormat="false" ht="15" hidden="false" customHeight="false" outlineLevel="0" collapsed="false">
      <c r="A9" s="7" t="s">
        <v>39</v>
      </c>
      <c r="B9" s="8" t="s">
        <v>26</v>
      </c>
      <c r="C9" s="8" t="s">
        <v>44</v>
      </c>
      <c r="D9" s="8" t="n">
        <v>0.35</v>
      </c>
      <c r="E9" s="8" t="n">
        <v>3</v>
      </c>
      <c r="F9" s="8" t="n">
        <v>6.45</v>
      </c>
      <c r="G9" s="8" t="n">
        <v>1.882</v>
      </c>
      <c r="H9" s="8" t="n">
        <v>28.783</v>
      </c>
      <c r="I9" s="8" t="n">
        <v>0.488</v>
      </c>
      <c r="J9" s="8" t="s">
        <v>4</v>
      </c>
      <c r="K9" s="14" t="s">
        <v>41</v>
      </c>
      <c r="L9" s="14" t="s">
        <v>42</v>
      </c>
      <c r="M9" s="14" t="s">
        <v>43</v>
      </c>
      <c r="N9" s="14" t="n">
        <v>1</v>
      </c>
      <c r="O9" s="7" t="n">
        <v>0.201540368289648</v>
      </c>
      <c r="P9" s="7" t="n">
        <v>0.827374503430841</v>
      </c>
      <c r="Q9" s="7" t="n">
        <v>0.720476706392199</v>
      </c>
      <c r="R9" s="9" t="n">
        <v>1.73205080756888</v>
      </c>
      <c r="S9" s="9" t="n">
        <v>1</v>
      </c>
    </row>
    <row r="10" customFormat="false" ht="15" hidden="false" customHeight="false" outlineLevel="0" collapsed="false">
      <c r="A10" s="7" t="s">
        <v>39</v>
      </c>
      <c r="B10" s="8" t="s">
        <v>26</v>
      </c>
      <c r="C10" s="8" t="s">
        <v>44</v>
      </c>
      <c r="D10" s="8" t="n">
        <v>0.35</v>
      </c>
      <c r="E10" s="8" t="n">
        <v>3</v>
      </c>
      <c r="F10" s="8" t="n">
        <v>7.99</v>
      </c>
      <c r="G10" s="8" t="n">
        <v>3.422</v>
      </c>
      <c r="H10" s="8" t="n">
        <v>19.066</v>
      </c>
      <c r="I10" s="8" t="n">
        <v>0.69</v>
      </c>
      <c r="J10" s="8" t="s">
        <v>4</v>
      </c>
      <c r="K10" s="14" t="s">
        <v>41</v>
      </c>
      <c r="L10" s="14" t="s">
        <v>42</v>
      </c>
      <c r="M10" s="14" t="s">
        <v>43</v>
      </c>
      <c r="N10" s="14" t="n">
        <v>1</v>
      </c>
      <c r="O10" s="7" t="n">
        <v>0.21329404383651</v>
      </c>
      <c r="P10" s="7" t="n">
        <v>0.621446664790318</v>
      </c>
      <c r="Q10" s="7" t="n">
        <v>0.733605403884042</v>
      </c>
      <c r="R10" s="9" t="n">
        <v>1.73205080756888</v>
      </c>
      <c r="S10" s="9" t="n">
        <v>1</v>
      </c>
    </row>
    <row r="11" customFormat="false" ht="15" hidden="false" customHeight="false" outlineLevel="0" collapsed="false">
      <c r="A11" s="7" t="s">
        <v>39</v>
      </c>
      <c r="B11" s="8" t="s">
        <v>26</v>
      </c>
      <c r="C11" s="8" t="s">
        <v>44</v>
      </c>
      <c r="D11" s="8" t="n">
        <v>0.35</v>
      </c>
      <c r="E11" s="8" t="n">
        <v>3</v>
      </c>
      <c r="F11" s="8" t="n">
        <v>9.75</v>
      </c>
      <c r="G11" s="8" t="n">
        <v>5.182</v>
      </c>
      <c r="H11" s="8" t="n">
        <v>13.996</v>
      </c>
      <c r="I11" s="8" t="n">
        <v>0.807</v>
      </c>
      <c r="J11" s="8" t="s">
        <v>4</v>
      </c>
      <c r="K11" s="14" t="s">
        <v>41</v>
      </c>
      <c r="L11" s="14" t="s">
        <v>42</v>
      </c>
      <c r="M11" s="14" t="s">
        <v>43</v>
      </c>
      <c r="N11" s="14" t="n">
        <v>1</v>
      </c>
      <c r="O11" s="7" t="n">
        <v>0.217442322625575</v>
      </c>
      <c r="P11" s="7" t="n">
        <v>0.651388888888889</v>
      </c>
      <c r="Q11" s="7" t="n">
        <v>0.755555555555556</v>
      </c>
      <c r="R11" s="9" t="n">
        <v>1.73205080756888</v>
      </c>
      <c r="S11" s="9" t="n">
        <v>1</v>
      </c>
    </row>
    <row r="12" customFormat="false" ht="15" hidden="false" customHeight="false" outlineLevel="0" collapsed="false">
      <c r="A12" s="7" t="s">
        <v>39</v>
      </c>
      <c r="B12" s="8" t="s">
        <v>26</v>
      </c>
      <c r="C12" s="8" t="s">
        <v>44</v>
      </c>
      <c r="D12" s="8" t="n">
        <v>0.5</v>
      </c>
      <c r="E12" s="8" t="n">
        <v>3.6</v>
      </c>
      <c r="F12" s="8" t="n">
        <v>4.95</v>
      </c>
      <c r="G12" s="8" t="n">
        <v>1.113</v>
      </c>
      <c r="H12" s="8" t="n">
        <v>47.675</v>
      </c>
      <c r="I12" s="8" t="n">
        <v>0.335</v>
      </c>
      <c r="J12" s="8" t="s">
        <v>4</v>
      </c>
      <c r="K12" s="14" t="s">
        <v>41</v>
      </c>
      <c r="L12" s="14" t="s">
        <v>42</v>
      </c>
      <c r="M12" s="14" t="s">
        <v>43</v>
      </c>
      <c r="N12" s="14" t="n">
        <v>1</v>
      </c>
      <c r="O12" s="7" t="n">
        <v>0.118065153481783</v>
      </c>
      <c r="P12" s="7" t="n">
        <v>1.15175352343494</v>
      </c>
      <c r="Q12" s="7" t="n">
        <v>0.819895116355293</v>
      </c>
      <c r="R12" s="9" t="n">
        <v>1.73205080756888</v>
      </c>
      <c r="S12" s="9" t="n">
        <v>1</v>
      </c>
    </row>
    <row r="13" customFormat="false" ht="15" hidden="false" customHeight="false" outlineLevel="0" collapsed="false">
      <c r="A13" s="7" t="s">
        <v>39</v>
      </c>
      <c r="B13" s="8" t="s">
        <v>26</v>
      </c>
      <c r="C13" s="8" t="s">
        <v>44</v>
      </c>
      <c r="D13" s="8" t="n">
        <v>0.5</v>
      </c>
      <c r="E13" s="8" t="n">
        <v>3.6</v>
      </c>
      <c r="F13" s="8" t="n">
        <v>5.6</v>
      </c>
      <c r="G13" s="8" t="n">
        <v>1.763</v>
      </c>
      <c r="H13" s="8" t="n">
        <v>35.145</v>
      </c>
      <c r="I13" s="8" t="n">
        <v>0.495</v>
      </c>
      <c r="J13" s="8" t="s">
        <v>4</v>
      </c>
      <c r="K13" s="14" t="s">
        <v>41</v>
      </c>
      <c r="L13" s="14" t="s">
        <v>42</v>
      </c>
      <c r="M13" s="14" t="s">
        <v>43</v>
      </c>
      <c r="N13" s="14" t="n">
        <v>1</v>
      </c>
      <c r="O13" s="7" t="n">
        <v>0.121089523360774</v>
      </c>
      <c r="P13" s="7" t="n">
        <v>0.728509532062392</v>
      </c>
      <c r="Q13" s="7" t="n">
        <v>0.766984402079723</v>
      </c>
      <c r="R13" s="9" t="n">
        <v>1.73205080756888</v>
      </c>
      <c r="S13" s="9" t="n">
        <v>1</v>
      </c>
    </row>
    <row r="14" customFormat="false" ht="15" hidden="false" customHeight="false" outlineLevel="0" collapsed="false">
      <c r="A14" s="7" t="s">
        <v>39</v>
      </c>
      <c r="B14" s="8" t="s">
        <v>26</v>
      </c>
      <c r="C14" s="8" t="s">
        <v>44</v>
      </c>
      <c r="D14" s="8" t="n">
        <v>0.5</v>
      </c>
      <c r="E14" s="8" t="n">
        <v>3.6</v>
      </c>
      <c r="F14" s="8" t="n">
        <v>6.45</v>
      </c>
      <c r="G14" s="8" t="n">
        <v>2.613</v>
      </c>
      <c r="H14" s="8" t="n">
        <v>26.721</v>
      </c>
      <c r="I14" s="8" t="n">
        <v>0.635</v>
      </c>
      <c r="J14" s="8" t="s">
        <v>4</v>
      </c>
      <c r="K14" s="14" t="s">
        <v>41</v>
      </c>
      <c r="L14" s="14" t="s">
        <v>42</v>
      </c>
      <c r="M14" s="14" t="s">
        <v>43</v>
      </c>
      <c r="N14" s="14" t="n">
        <v>1</v>
      </c>
      <c r="O14" s="7" t="n">
        <v>0.124226346643175</v>
      </c>
      <c r="P14" s="7" t="n">
        <v>0.519431279620853</v>
      </c>
      <c r="Q14" s="7" t="n">
        <v>0.837914691943128</v>
      </c>
      <c r="R14" s="9" t="n">
        <v>1.73205080756888</v>
      </c>
      <c r="S14" s="9" t="n">
        <v>1</v>
      </c>
    </row>
    <row r="15" customFormat="false" ht="15" hidden="false" customHeight="false" outlineLevel="0" collapsed="false">
      <c r="A15" s="7" t="s">
        <v>39</v>
      </c>
      <c r="B15" s="8" t="s">
        <v>26</v>
      </c>
      <c r="C15" s="8" t="s">
        <v>44</v>
      </c>
      <c r="D15" s="8" t="n">
        <v>0.5</v>
      </c>
      <c r="E15" s="8" t="n">
        <v>3.6</v>
      </c>
      <c r="F15" s="8" t="n">
        <v>6.9</v>
      </c>
      <c r="G15" s="8" t="n">
        <v>3.063</v>
      </c>
      <c r="H15" s="8" t="n">
        <v>23.817</v>
      </c>
      <c r="I15" s="8" t="n">
        <v>0.688</v>
      </c>
      <c r="J15" s="8" t="s">
        <v>4</v>
      </c>
      <c r="K15" s="14" t="s">
        <v>41</v>
      </c>
      <c r="L15" s="14" t="s">
        <v>42</v>
      </c>
      <c r="M15" s="14" t="s">
        <v>43</v>
      </c>
      <c r="N15" s="14" t="n">
        <v>1</v>
      </c>
      <c r="O15" s="7" t="n">
        <v>0.127068112516841</v>
      </c>
      <c r="P15" s="7" t="n">
        <v>0.95592485549133</v>
      </c>
      <c r="Q15" s="7" t="n">
        <v>0.782153179190751</v>
      </c>
      <c r="R15" s="9" t="n">
        <v>1.73205080756888</v>
      </c>
      <c r="S15" s="9" t="n">
        <v>1</v>
      </c>
    </row>
    <row r="16" customFormat="false" ht="15" hidden="false" customHeight="false" outlineLevel="0" collapsed="false">
      <c r="A16" s="7" t="s">
        <v>39</v>
      </c>
      <c r="B16" s="8" t="s">
        <v>26</v>
      </c>
      <c r="C16" s="8" t="s">
        <v>44</v>
      </c>
      <c r="D16" s="8" t="n">
        <v>0.5</v>
      </c>
      <c r="E16" s="8" t="n">
        <v>3.6</v>
      </c>
      <c r="F16" s="8" t="n">
        <v>9.75</v>
      </c>
      <c r="G16" s="8" t="n">
        <v>5.913</v>
      </c>
      <c r="H16" s="8" t="n">
        <v>14.355</v>
      </c>
      <c r="I16" s="8" t="n">
        <v>0.861</v>
      </c>
      <c r="J16" s="8" t="s">
        <v>4</v>
      </c>
      <c r="K16" s="14" t="s">
        <v>41</v>
      </c>
      <c r="L16" s="14" t="s">
        <v>42</v>
      </c>
      <c r="M16" s="14" t="s">
        <v>43</v>
      </c>
      <c r="N16" s="14" t="n">
        <v>1</v>
      </c>
      <c r="O16" s="7" t="n">
        <v>0.128791048120125</v>
      </c>
      <c r="P16" s="7" t="n">
        <v>0.645142524723677</v>
      </c>
      <c r="Q16" s="7" t="n">
        <v>0.845491564863293</v>
      </c>
      <c r="R16" s="9" t="n">
        <v>1.73205080756888</v>
      </c>
      <c r="S16" s="9" t="n">
        <v>1</v>
      </c>
    </row>
    <row r="17" customFormat="false" ht="15" hidden="false" customHeight="false" outlineLevel="0" collapsed="false">
      <c r="A17" s="7" t="s">
        <v>39</v>
      </c>
      <c r="B17" s="8" t="s">
        <v>26</v>
      </c>
      <c r="C17" s="8" t="s">
        <v>40</v>
      </c>
      <c r="D17" s="8" t="n">
        <v>0.5</v>
      </c>
      <c r="E17" s="8" t="n">
        <v>3.6</v>
      </c>
      <c r="F17" s="8" t="n">
        <v>4.95</v>
      </c>
      <c r="G17" s="8" t="n">
        <v>1.113</v>
      </c>
      <c r="H17" s="8" t="n">
        <v>47.675</v>
      </c>
      <c r="I17" s="8" t="n">
        <v>0.335</v>
      </c>
      <c r="J17" s="8" t="s">
        <v>4</v>
      </c>
      <c r="K17" s="14" t="s">
        <v>41</v>
      </c>
      <c r="L17" s="14" t="s">
        <v>42</v>
      </c>
      <c r="M17" s="14" t="s">
        <v>43</v>
      </c>
      <c r="N17" s="14" t="n">
        <v>1</v>
      </c>
      <c r="O17" s="7" t="n">
        <v>0.116672054325656</v>
      </c>
      <c r="P17" s="7" t="n">
        <v>0.704145936981758</v>
      </c>
      <c r="Q17" s="7" t="n">
        <v>0.822222222222222</v>
      </c>
      <c r="R17" s="9" t="n">
        <v>1.73205080756888</v>
      </c>
      <c r="S17" s="9" t="n">
        <v>1</v>
      </c>
    </row>
    <row r="18" customFormat="false" ht="15" hidden="false" customHeight="false" outlineLevel="0" collapsed="false">
      <c r="A18" s="7" t="s">
        <v>39</v>
      </c>
      <c r="B18" s="8" t="s">
        <v>26</v>
      </c>
      <c r="C18" s="8" t="s">
        <v>40</v>
      </c>
      <c r="D18" s="8" t="n">
        <v>0.5</v>
      </c>
      <c r="E18" s="8" t="n">
        <v>3.6</v>
      </c>
      <c r="F18" s="8" t="n">
        <v>5.6</v>
      </c>
      <c r="G18" s="8" t="n">
        <v>1.763</v>
      </c>
      <c r="H18" s="8" t="n">
        <v>35.145</v>
      </c>
      <c r="I18" s="8" t="n">
        <v>0.495</v>
      </c>
      <c r="J18" s="8" t="s">
        <v>4</v>
      </c>
      <c r="K18" s="14" t="s">
        <v>41</v>
      </c>
      <c r="L18" s="14" t="s">
        <v>42</v>
      </c>
      <c r="M18" s="14" t="s">
        <v>43</v>
      </c>
      <c r="N18" s="14" t="n">
        <v>1</v>
      </c>
      <c r="O18" s="7" t="n">
        <v>0.120459941783509</v>
      </c>
      <c r="P18" s="7" t="n">
        <v>0.636933797909408</v>
      </c>
      <c r="Q18" s="7" t="n">
        <v>0.768205574912892</v>
      </c>
      <c r="R18" s="9" t="n">
        <v>1.73205080756888</v>
      </c>
      <c r="S18" s="9" t="n">
        <v>1</v>
      </c>
    </row>
    <row r="19" customFormat="false" ht="15" hidden="false" customHeight="false" outlineLevel="0" collapsed="false">
      <c r="A19" s="7" t="s">
        <v>39</v>
      </c>
      <c r="B19" s="8" t="s">
        <v>26</v>
      </c>
      <c r="C19" s="8" t="s">
        <v>40</v>
      </c>
      <c r="D19" s="8" t="n">
        <v>0.5</v>
      </c>
      <c r="E19" s="8" t="n">
        <v>3.6</v>
      </c>
      <c r="F19" s="8" t="n">
        <v>6.45</v>
      </c>
      <c r="G19" s="8" t="n">
        <v>2.613</v>
      </c>
      <c r="H19" s="8" t="n">
        <v>26.721</v>
      </c>
      <c r="I19" s="8" t="n">
        <v>0.635</v>
      </c>
      <c r="J19" s="8" t="s">
        <v>4</v>
      </c>
      <c r="K19" s="14" t="s">
        <v>41</v>
      </c>
      <c r="L19" s="14" t="s">
        <v>42</v>
      </c>
      <c r="M19" s="14" t="s">
        <v>43</v>
      </c>
      <c r="N19" s="14" t="n">
        <v>1</v>
      </c>
      <c r="O19" s="7" t="n">
        <v>0.125344972513421</v>
      </c>
      <c r="P19" s="7" t="n">
        <v>0.624706434945984</v>
      </c>
      <c r="Q19" s="7" t="n">
        <v>0.835603569751057</v>
      </c>
      <c r="R19" s="9" t="n">
        <v>1.73205080756888</v>
      </c>
      <c r="S19" s="9" t="n">
        <v>1</v>
      </c>
    </row>
    <row r="20" customFormat="false" ht="15" hidden="false" customHeight="false" outlineLevel="0" collapsed="false">
      <c r="A20" s="7" t="s">
        <v>39</v>
      </c>
      <c r="B20" s="8" t="s">
        <v>26</v>
      </c>
      <c r="C20" s="8" t="s">
        <v>40</v>
      </c>
      <c r="D20" s="8" t="n">
        <v>0.5</v>
      </c>
      <c r="E20" s="8" t="n">
        <v>3.6</v>
      </c>
      <c r="F20" s="8" t="n">
        <v>7.99</v>
      </c>
      <c r="G20" s="8" t="n">
        <v>4.153</v>
      </c>
      <c r="H20" s="8" t="n">
        <v>18.958</v>
      </c>
      <c r="I20" s="8" t="n">
        <v>0.779</v>
      </c>
      <c r="J20" s="8" t="s">
        <v>4</v>
      </c>
      <c r="K20" s="14" t="s">
        <v>41</v>
      </c>
      <c r="L20" s="14" t="s">
        <v>42</v>
      </c>
      <c r="M20" s="14" t="s">
        <v>43</v>
      </c>
      <c r="N20" s="14" t="n">
        <v>1</v>
      </c>
      <c r="O20" s="7" t="n">
        <v>0.12821978495006</v>
      </c>
      <c r="P20" s="7" t="n">
        <v>0.741921492084147</v>
      </c>
      <c r="Q20" s="7" t="n">
        <v>1.09650834959879</v>
      </c>
      <c r="R20" s="9" t="n">
        <v>1.73205080756888</v>
      </c>
      <c r="S20" s="9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2017-04-14T20:22:25Z</dcterms:created>
  <dc:creator>Shujie Li</dc:creator>
  <dc:description/>
  <dc:language>en-US</dc:language>
  <cp:lastModifiedBy/>
  <dcterms:modified xsi:type="dcterms:W3CDTF">2019-02-27T01:55:42Z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