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saldhi/Desktop/DATA ANALYTICS/02-Homework/01-Excel/Starter_Code/"/>
    </mc:Choice>
  </mc:AlternateContent>
  <xr:revisionPtr revIDLastSave="0" documentId="13_ncr:1_{0648EB06-D8D2-F146-B37B-F0D5C696BC83}" xr6:coauthVersionLast="47" xr6:coauthVersionMax="47" xr10:uidLastSave="{00000000-0000-0000-0000-000000000000}"/>
  <bookViews>
    <workbookView xWindow="560" yWindow="500" windowWidth="26440" windowHeight="14480" xr2:uid="{00000000-000D-0000-FFFF-FFFF00000000}"/>
  </bookViews>
  <sheets>
    <sheet name="Crowdfunding" sheetId="1" r:id="rId1"/>
    <sheet name="Pivot1" sheetId="2" r:id="rId2"/>
    <sheet name="Pivot2" sheetId="4" r:id="rId3"/>
    <sheet name="Pivot3" sheetId="7" r:id="rId4"/>
    <sheet name="Goal Analysis" sheetId="8" r:id="rId5"/>
    <sheet name="Statistical Analysis" sheetId="12" r:id="rId6"/>
  </sheets>
  <definedNames>
    <definedName name="_xlchart.v1.0" hidden="1">'Statistical Analysis'!$B$1</definedName>
    <definedName name="_xlchart.v1.1" hidden="1">'Statistical Analysis'!$B$2:$B$566</definedName>
    <definedName name="_xlchart.v1.2" hidden="1">'Statistical Analysis'!$G$1</definedName>
    <definedName name="_xlchart.v1.3" hidden="1">'Statistical Analysis'!$G$2:$G$566</definedName>
    <definedName name="_xlchart.v1.4" hidden="1">'Statistical Analysis'!$B$1</definedName>
    <definedName name="_xlchart.v1.5" hidden="1">'Statistical Analysis'!$B$2:$B$566</definedName>
  </definedNames>
  <calcPr calcId="191029" concurrentCalc="0"/>
  <pivotCaches>
    <pivotCache cacheId="0" r:id="rId7"/>
    <pivotCache cacheId="2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7" i="12"/>
  <c r="I6" i="12"/>
  <c r="I5" i="12"/>
  <c r="I4" i="12"/>
  <c r="I3" i="12"/>
  <c r="I2" i="12"/>
  <c r="D7" i="12"/>
  <c r="D6" i="12"/>
  <c r="D5" i="12"/>
  <c r="D4" i="12"/>
  <c r="D3" i="12"/>
  <c r="D2" i="12"/>
  <c r="H3" i="8"/>
  <c r="H4" i="8"/>
  <c r="H5" i="8"/>
  <c r="H6" i="8"/>
  <c r="H7" i="8"/>
  <c r="H8" i="8"/>
  <c r="H9" i="8"/>
  <c r="H10" i="8"/>
  <c r="H11" i="8"/>
  <c r="H12" i="8"/>
  <c r="H13" i="8"/>
  <c r="G3" i="8"/>
  <c r="G4" i="8"/>
  <c r="G5" i="8"/>
  <c r="G6" i="8"/>
  <c r="G7" i="8"/>
  <c r="G8" i="8"/>
  <c r="G9" i="8"/>
  <c r="G10" i="8"/>
  <c r="G11" i="8"/>
  <c r="G12" i="8"/>
  <c r="G13" i="8"/>
  <c r="H2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2" i="8"/>
  <c r="D3" i="8"/>
  <c r="C3" i="8"/>
  <c r="B3" i="8"/>
  <c r="C13" i="8"/>
  <c r="C12" i="8"/>
  <c r="C11" i="8"/>
  <c r="C10" i="8"/>
  <c r="C9" i="8"/>
  <c r="C8" i="8"/>
  <c r="C7" i="8"/>
  <c r="C6" i="8"/>
  <c r="C5" i="8"/>
  <c r="C4" i="8"/>
  <c r="C2" i="8"/>
  <c r="B12" i="8"/>
  <c r="B11" i="8"/>
  <c r="B10" i="8"/>
  <c r="B9" i="8"/>
  <c r="B8" i="8"/>
  <c r="B7" i="8"/>
  <c r="B6" i="8"/>
  <c r="B5" i="8"/>
  <c r="B4" i="8"/>
  <c r="B2" i="8"/>
  <c r="B13" i="8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H3" i="1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<sst xmlns="http://schemas.openxmlformats.org/spreadsheetml/2006/main" count="9067" uniqueCount="2112">
  <si>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</si>
  <si>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</si>
  <si>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</si>
  <si>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</si>
  <si>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</si>
  <si>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</si>
  <si>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</si>
  <si>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</si>
  <si>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</si>
  <si>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</si>
  <si>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</si>
  <si>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</si>
  <si>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</si>
  <si>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</si>
  <si>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</si>
  <si>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</si>
  <si>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</si>
  <si>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</si>
  <si>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</si>
  <si>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</si>
  <si>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</si>
  <si>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</si>
  <si>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</si>
  <si>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</si>
  <si>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</si>
  <si>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</si>
  <si>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</si>
  <si>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</si>
  <si>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</si>
  <si>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</si>
  <si>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</si>
  <si>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</si>
  <si>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</si>
  <si>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</si>
  <si>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</si>
  <si>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</si>
  <si>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</si>
  <si>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</si>
  <si>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</si>
  <si>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</si>
  <si>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</si>
  <si>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</si>
  <si>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</si>
  <si>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</si>
  <si>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</si>
  <si>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</si>
  <si>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</si>
  <si>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</si>
  <si>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</si>
  <si>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</si>
  <si>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</si>
  <si>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</si>
  <si>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</si>
  <si>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</si>
  <si>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</si>
  <si>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</si>
  <si>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</si>
  <si>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</si>
  <si>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</si>
  <si>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</si>
  <si>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</si>
  <si>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</si>
  <si>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</si>
  <si>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</si>
  <si>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</si>
  <si>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</si>
  <si>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</si>
  <si>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</si>
  <si>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</si>
  <si>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</si>
  <si>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</si>
  <si>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</si>
  <si>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</si>
  <si>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</si>
  <si>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</si>
  <si>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</si>
  <si>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</si>
  <si>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</si>
  <si>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</si>
  <si>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</si>
  <si>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</si>
  <si>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</si>
  <si>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</si>
  <si>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</si>
  <si>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</si>
  <si>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</si>
  <si>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</si>
  <si>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</si>
  <si>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</si>
  <si>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</si>
  <si>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</si>
  <si>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</si>
  <si>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</si>
  <si>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</si>
  <si>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</si>
  <si>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</si>
  <si>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</si>
  <si>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</si>
  <si>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</si>
  <si>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</si>
  <si>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</si>
  <si>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</si>
  <si>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</si>
  <si>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</si>
  <si>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</si>
  <si>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</si>
  <si>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</si>
  <si>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</si>
  <si>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</si>
  <si>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</si>
  <si>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</si>
  <si>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</si>
  <si>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</si>
  <si>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</si>
  <si>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</si>
  <si>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</si>
  <si>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</si>
  <si>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</si>
  <si>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</si>
  <si>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</si>
  <si>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</si>
  <si>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</si>
  <si>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</si>
  <si>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</si>
  <si>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</si>
  <si>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</si>
  <si>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</si>
  <si>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</si>
  <si>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</si>
  <si>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</si>
  <si>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</si>
  <si>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</si>
  <si>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</si>
  <si>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</si>
  <si>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</si>
  <si>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</si>
  <si>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</si>
  <si>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</si>
  <si>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</si>
  <si>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</si>
  <si>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</si>
  <si>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</si>
  <si>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</si>
  <si>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</si>
  <si>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</si>
  <si>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</si>
  <si>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</si>
  <si>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</si>
  <si>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</si>
  <si>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</si>
  <si>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</si>
  <si>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</si>
  <si>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</si>
  <si>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</si>
  <si>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</si>
  <si>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</si>
  <si>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</si>
  <si>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</si>
  <si>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</si>
  <si>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</si>
  <si>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</si>
  <si>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</si>
  <si>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</si>
  <si>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</si>
  <si>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</si>
  <si>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</si>
  <si>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</si>
  <si>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</si>
  <si>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</si>
  <si>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</si>
  <si>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</si>
  <si>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</si>
  <si>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</si>
  <si>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</si>
  <si>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</si>
  <si>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</si>
  <si>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</si>
  <si>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</si>
  <si>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</si>
  <si>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</si>
  <si>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</si>
  <si>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</si>
  <si>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</si>
  <si>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</si>
  <si>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</si>
  <si>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</si>
  <si>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</si>
  <si>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</si>
  <si>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</si>
  <si>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</si>
  <si>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</si>
  <si>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</si>
  <si>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</si>
  <si>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</si>
  <si>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</si>
  <si>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</si>
  <si>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</si>
  <si>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</si>
  <si>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</si>
  <si>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</si>
  <si>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</si>
  <si>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</si>
  <si>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</si>
  <si>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</si>
  <si>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</si>
  <si>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</si>
  <si>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</si>
  <si>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</si>
  <si>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</si>
  <si>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</si>
  <si>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</si>
  <si>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</si>
  <si>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</si>
  <si>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</si>
  <si>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</si>
  <si>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</si>
  <si>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</si>
  <si>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</si>
  <si>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</si>
  <si>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</si>
  <si>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</si>
  <si>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</si>
  <si>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</si>
  <si>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</si>
  <si>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</si>
  <si>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</si>
  <si>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</si>
  <si>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</si>
  <si>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</si>
  <si>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</si>
  <si>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</si>
  <si>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</si>
  <si>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</si>
  <si>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</si>
  <si>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</si>
  <si>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</si>
  <si>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</si>
  <si>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</si>
  <si>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</si>
  <si>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</si>
  <si>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</si>
  <si>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</si>
  <si>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</si>
  <si>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</si>
  <si>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</si>
  <si>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</si>
  <si>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</si>
  <si>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</si>
  <si>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</si>
  <si>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</si>
  <si>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</si>
  <si>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</si>
  <si>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</si>
  <si>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</si>
  <si>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</si>
  <si>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</si>
  <si>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</si>
  <si>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</si>
  <si>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</si>
  <si>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</si>
  <si>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</si>
  <si>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</si>
  <si>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</si>
  <si>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</si>
  <si>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</si>
  <si>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</si>
  <si>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</si>
  <si>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</si>
  <si>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</si>
  <si>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</si>
  <si>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</si>
  <si>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</si>
  <si>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</si>
  <si>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</si>
  <si>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</si>
  <si>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</si>
  <si>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</si>
  <si>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</si>
  <si>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</si>
  <si>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</si>
  <si>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</si>
  <si>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</si>
  <si>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</si>
  <si>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</si>
  <si>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</si>
  <si>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</si>
  <si>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</si>
  <si>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</si>
  <si>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</si>
  <si>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</si>
  <si>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</si>
  <si>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</si>
  <si>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</si>
  <si>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</si>
  <si>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</si>
  <si>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</si>
  <si>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</si>
  <si>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</si>
  <si>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</si>
  <si>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</si>
  <si>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</si>
  <si>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</si>
  <si>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</si>
  <si>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</si>
  <si>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</si>
  <si>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</si>
  <si>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</si>
  <si>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</si>
  <si>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</si>
  <si>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</si>
  <si>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</si>
  <si>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</si>
  <si>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</si>
  <si>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</si>
  <si>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</si>
  <si>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</si>
  <si>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</si>
  <si>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</si>
  <si>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</si>
  <si>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</si>
  <si>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</si>
  <si>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</si>
  <si>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</si>
  <si>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</si>
  <si>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</si>
  <si>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</si>
  <si>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</si>
  <si>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</si>
  <si>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</si>
  <si>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</si>
  <si>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</si>
  <si>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</si>
  <si>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</si>
  <si>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</si>
  <si>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</si>
  <si>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</si>
  <si>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</si>
  <si>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</si>
  <si>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</si>
  <si>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</si>
  <si>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</si>
  <si>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</si>
  <si>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</si>
  <si>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</si>
  <si>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</si>
  <si>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</si>
  <si>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</si>
  <si>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</si>
  <si>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</si>
  <si>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</si>
  <si>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</si>
  <si>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</si>
  <si>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</si>
  <si>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</si>
  <si>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</si>
  <si>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</si>
  <si>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</si>
  <si>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</si>
  <si>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</si>
  <si>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</si>
  <si>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</si>
  <si>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</si>
  <si>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</si>
  <si>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</si>
  <si>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</si>
  <si>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</si>
  <si>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</si>
  <si>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</si>
  <si>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</si>
  <si>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</si>
  <si>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</si>
  <si>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</si>
  <si>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</si>
  <si>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</si>
  <si>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</si>
  <si>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</si>
  <si>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</si>
  <si>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</si>
  <si>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</si>
  <si>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</si>
  <si>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</si>
  <si>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</si>
  <si>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</si>
  <si>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</si>
  <si>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</si>
  <si>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</si>
  <si>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</si>
  <si>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</si>
  <si>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</si>
  <si>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</si>
  <si>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</si>
  <si>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</si>
  <si>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</si>
  <si>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</si>
  <si>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</si>
  <si>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</si>
  <si>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</si>
  <si>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</si>
  <si>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</si>
  <si>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</si>
  <si>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</si>
  <si>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</si>
  <si>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</si>
  <si>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</si>
  <si>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</si>
  <si>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</si>
  <si>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</si>
  <si>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</si>
  <si>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</si>
  <si>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</si>
  <si>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</si>
  <si>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</si>
  <si>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</si>
  <si>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</si>
  <si>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</si>
  <si>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</si>
  <si>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</si>
  <si>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</si>
  <si>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</si>
  <si>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</si>
  <si>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</si>
  <si>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</si>
  <si>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</si>
  <si>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</si>
  <si>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</si>
  <si>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</si>
  <si>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</si>
  <si>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</si>
  <si>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</si>
  <si>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</si>
  <si>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</si>
  <si>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</si>
  <si>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</si>
  <si>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</si>
  <si>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</si>
  <si>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</si>
  <si>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</si>
  <si>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</si>
  <si>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</si>
  <si>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</si>
  <si>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</si>
  <si>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</si>
  <si>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</si>
  <si>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</si>
  <si>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</si>
  <si>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</si>
  <si>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</si>
  <si>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</si>
  <si>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</si>
  <si>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</si>
  <si>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</si>
  <si>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</si>
  <si>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</si>
  <si>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</si>
  <si>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</si>
  <si>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</si>
  <si>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</si>
  <si>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</si>
  <si>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</si>
  <si>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</si>
  <si>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</si>
  <si>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</si>
  <si>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</si>
  <si>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</si>
  <si>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</si>
  <si>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</si>
  <si>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</si>
  <si>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</si>
  <si>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</si>
  <si>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</si>
  <si>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</si>
  <si>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</si>
  <si>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</si>
  <si>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</si>
  <si>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</si>
  <si>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</si>
  <si>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</si>
  <si>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</si>
  <si>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</si>
  <si>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</si>
  <si>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</si>
  <si>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</si>
  <si>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</si>
  <si>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</si>
  <si>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</si>
  <si>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</si>
  <si>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</si>
  <si>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</si>
  <si>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</si>
  <si>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</si>
  <si>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</si>
  <si>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</si>
  <si>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</si>
  <si>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</si>
  <si>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</si>
  <si>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</si>
  <si>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</si>
  <si>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</si>
  <si>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</si>
  <si>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</si>
  <si>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</si>
  <si>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</si>
  <si>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</si>
  <si>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</si>
  <si>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</si>
  <si>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</si>
  <si>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</si>
  <si>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</si>
  <si>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</si>
  <si>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</si>
  <si>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</si>
  <si>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</si>
  <si>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</si>
  <si>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</si>
  <si>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</si>
  <si>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</si>
  <si>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</si>
  <si>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</si>
  <si>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</si>
  <si>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</si>
  <si>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</si>
  <si>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</si>
  <si>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</si>
  <si>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</si>
  <si>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</si>
  <si>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</si>
  <si>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</si>
  <si>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</si>
  <si>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</si>
  <si>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</si>
  <si>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</si>
  <si>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</si>
  <si>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</si>
  <si>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</si>
  <si>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</si>
  <si>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</si>
  <si>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</si>
  <si>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</si>
  <si>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</si>
  <si>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</si>
  <si>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</si>
  <si>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</si>
  <si>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</si>
  <si>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</si>
  <si>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</si>
  <si>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</si>
  <si>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</si>
  <si>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</si>
  <si>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</si>
  <si>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</si>
  <si>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</si>
  <si>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</si>
  <si>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</si>
  <si>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</si>
  <si>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</si>
  <si>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</si>
  <si>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</si>
  <si>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</si>
  <si>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</si>
  <si>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</si>
  <si>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</si>
  <si>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</si>
  <si>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</si>
  <si>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</si>
  <si>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</si>
  <si>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</si>
  <si>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</si>
  <si>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</si>
  <si>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</si>
  <si>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</si>
  <si>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</si>
  <si>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</si>
  <si>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</si>
  <si>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</si>
  <si>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</si>
  <si>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</si>
  <si>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</si>
  <si>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</si>
  <si>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</si>
  <si>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</si>
  <si>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</si>
  <si>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</si>
  <si>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</si>
  <si>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</si>
  <si>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</si>
  <si>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</si>
  <si>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</si>
  <si>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</si>
  <si>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</si>
  <si>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</si>
  <si>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</si>
  <si>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</si>
  <si>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</si>
  <si>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</si>
  <si>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</si>
  <si>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</si>
  <si>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</si>
  <si>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</si>
  <si>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</si>
  <si>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</si>
  <si>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</si>
  <si>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</si>
  <si>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</si>
  <si>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</si>
  <si>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</si>
  <si>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</si>
  <si>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</si>
  <si>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</si>
  <si>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</si>
  <si>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</si>
  <si>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</si>
  <si>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</si>
  <si>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</si>
  <si>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</si>
  <si>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</si>
  <si>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</si>
  <si>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</si>
  <si>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</si>
  <si>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</si>
  <si>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</si>
  <si>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</si>
  <si>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</si>
  <si>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</si>
  <si>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</si>
  <si>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</si>
  <si>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</si>
  <si>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</si>
  <si>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</si>
  <si>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</si>
  <si>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</si>
  <si>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</si>
  <si>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</si>
  <si>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</si>
  <si>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</si>
  <si>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</si>
  <si>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</si>
  <si>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</si>
  <si>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</si>
  <si>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</si>
  <si>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</si>
  <si>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</si>
  <si>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</si>
  <si>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</si>
  <si>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</si>
  <si>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</si>
  <si>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</si>
  <si>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</si>
  <si>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</si>
  <si>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</si>
  <si>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</si>
  <si>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</si>
  <si>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</si>
  <si>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</si>
  <si>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</si>
  <si>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</si>
  <si>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</si>
  <si>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</si>
  <si>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</si>
  <si>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</si>
  <si>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</si>
  <si>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</si>
  <si>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</si>
  <si>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</si>
  <si>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</si>
  <si>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</si>
  <si>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</si>
  <si>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</si>
  <si>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</si>
  <si>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</si>
  <si>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</si>
  <si>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</si>
  <si>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</si>
  <si>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</si>
  <si>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</si>
  <si>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</si>
  <si>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</si>
  <si>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</si>
  <si>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</si>
  <si>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</si>
  <si>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</si>
  <si>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</si>
  <si>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</si>
  <si>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</si>
  <si>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</si>
  <si>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</si>
  <si>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</si>
  <si>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</si>
  <si>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</si>
  <si>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</si>
  <si>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</si>
  <si>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</si>
  <si>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</si>
  <si>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</si>
  <si>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</si>
  <si>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</si>
  <si>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</si>
  <si>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</si>
  <si>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</si>
  <si>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</si>
  <si>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</si>
  <si>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</si>
  <si>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</si>
  <si>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</si>
  <si>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</si>
  <si>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</si>
  <si>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</si>
  <si>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</si>
  <si>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</si>
  <si>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</si>
  <si>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</si>
  <si>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</si>
  <si>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</si>
  <si>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</si>
  <si>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</si>
  <si>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</si>
  <si>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</si>
  <si>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</si>
  <si>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</si>
  <si>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</si>
  <si>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</si>
  <si>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</si>
  <si>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</si>
  <si>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</si>
  <si>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</si>
  <si>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</si>
  <si>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</si>
  <si>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</si>
  <si>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</si>
  <si>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</si>
  <si>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</si>
  <si>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</si>
  <si>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</si>
  <si>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</si>
  <si>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</si>
  <si>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</si>
  <si>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</si>
  <si>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</si>
  <si>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</si>
  <si>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</si>
  <si>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</si>
  <si>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</si>
  <si>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</si>
  <si>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</si>
  <si>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</si>
  <si>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</si>
  <si>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</si>
  <si>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</si>
  <si>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</si>
  <si>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</si>
  <si>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</si>
  <si>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</si>
  <si>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</si>
  <si>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</si>
  <si>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</si>
  <si>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</si>
  <si>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</si>
  <si>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</si>
  <si>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</si>
  <si>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</si>
  <si>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</si>
  <si>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</si>
  <si>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</si>
  <si>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</si>
  <si>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</si>
  <si>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</si>
  <si>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</si>
  <si>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</si>
  <si>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</si>
  <si>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</si>
  <si>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</si>
  <si>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</si>
  <si>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</si>
  <si>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</si>
  <si>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</si>
  <si>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</si>
  <si>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</si>
  <si>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</si>
  <si>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</si>
  <si>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</si>
  <si>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</si>
  <si>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</si>
  <si>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</si>
  <si>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</si>
  <si>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</si>
  <si>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</si>
  <si>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</si>
  <si>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</si>
  <si>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</si>
  <si>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</si>
  <si>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</si>
  <si>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</si>
  <si>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</si>
  <si>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</si>
  <si>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</si>
  <si>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</si>
  <si>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</si>
  <si>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</si>
  <si>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</si>
  <si>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</si>
  <si>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</si>
  <si>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</si>
  <si>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</si>
  <si>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</si>
  <si>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</si>
  <si>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</si>
  <si>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</si>
  <si>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</si>
  <si>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</si>
  <si>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</si>
  <si>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</si>
  <si>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</si>
  <si>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</si>
  <si>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</si>
  <si>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</si>
  <si>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</si>
  <si>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</si>
  <si>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</si>
  <si>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</si>
  <si>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</si>
  <si>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</si>
  <si>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</si>
  <si>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</si>
  <si>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</si>
  <si>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</si>
  <si>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</si>
  <si>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</si>
  <si>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</si>
  <si>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</si>
  <si>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</si>
  <si>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</si>
  <si>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</si>
  <si>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</si>
  <si>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</si>
  <si>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</si>
  <si>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</si>
  <si>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</si>
  <si>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</si>
  <si>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</si>
  <si>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</si>
  <si>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</si>
  <si>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</si>
  <si>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</si>
  <si>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</si>
  <si>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</si>
  <si>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</si>
  <si>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</si>
  <si>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</si>
  <si>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</si>
  <si>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</si>
  <si>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</si>
  <si>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</si>
  <si>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</si>
  <si>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</si>
  <si>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</si>
  <si>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</si>
  <si>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</si>
  <si>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</si>
  <si>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</si>
  <si>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</si>
  <si>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</si>
  <si>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</si>
  <si>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</si>
  <si>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</si>
  <si>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</si>
  <si>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</si>
  <si>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</si>
  <si>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</si>
  <si>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</si>
  <si>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</si>
  <si>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</si>
  <si>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</si>
  <si>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</si>
  <si>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</si>
  <si>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</si>
  <si>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</si>
  <si>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</si>
  <si>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</si>
  <si>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</si>
  <si>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</si>
  <si>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</si>
  <si>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</si>
  <si>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</si>
  <si>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</si>
  <si>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</si>
  <si>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</si>
  <si>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</si>
  <si>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</si>
  <si>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</si>
  <si>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</si>
  <si>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</si>
  <si>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</si>
  <si>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</si>
  <si>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</si>
  <si>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</si>
  <si>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</si>
  <si>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</si>
  <si>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</si>
  <si>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</si>
  <si>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</si>
  <si>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</si>
  <si>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</si>
  <si>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</si>
  <si>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</si>
  <si>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</si>
  <si>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</si>
  <si>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</si>
  <si>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</si>
  <si>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</si>
  <si>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</si>
  <si>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</si>
  <si>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</si>
  <si>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</si>
  <si>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</si>
  <si>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</si>
  <si>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</si>
  <si>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</si>
  <si>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</si>
  <si>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</si>
  <si>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</si>
  <si>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</si>
  <si>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</si>
  <si>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</si>
  <si>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</si>
  <si>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</si>
  <si>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</si>
  <si>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</si>
  <si>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</si>
  <si>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</si>
  <si>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</si>
  <si>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</si>
  <si>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</si>
  <si>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</si>
  <si>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</si>
  <si>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</si>
  <si>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</si>
  <si>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</si>
  <si>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</si>
  <si>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</si>
  <si>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</si>
  <si>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</si>
  <si>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</si>
  <si>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</si>
  <si>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</si>
  <si>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</si>
  <si>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</si>
  <si>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</si>
  <si>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</si>
  <si>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</si>
  <si>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</si>
  <si>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</si>
  <si>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</si>
  <si>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</si>
  <si>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</si>
  <si>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</si>
  <si>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</si>
  <si>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</si>
  <si>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</si>
  <si>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</si>
  <si>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</si>
  <si>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</si>
  <si>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</si>
  <si>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</si>
  <si>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</si>
  <si>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</si>
  <si>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</si>
  <si>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</si>
  <si>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</si>
  <si>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</si>
  <si>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</si>
  <si>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</si>
  <si>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</si>
  <si>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</si>
  <si>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</si>
  <si>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</si>
  <si>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</si>
  <si>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</si>
  <si>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</si>
  <si>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</si>
  <si>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</si>
  <si>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</si>
  <si>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</si>
  <si>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</si>
  <si>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</si>
  <si>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</si>
  <si>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</si>
  <si>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</si>
  <si>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</si>
  <si>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</si>
  <si>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</si>
  <si>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</si>
  <si>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</si>
  <si>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</si>
  <si>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</si>
  <si>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</si>
  <si>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</si>
  <si>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</si>
  <si>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</si>
  <si>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</si>
  <si>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</si>
  <si>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</si>
  <si>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</si>
  <si>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</si>
  <si>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</si>
  <si>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</si>
  <si>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</si>
  <si>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</si>
  <si>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</si>
  <si>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</si>
  <si>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</si>
  <si>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</si>
  <si>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</si>
  <si>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</si>
  <si>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</si>
  <si>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</si>
  <si>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</si>
  <si>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</si>
  <si>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</si>
  <si>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</si>
  <si>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</si>
  <si>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</si>
  <si>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</si>
  <si>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</si>
  <si>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</si>
  <si>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</si>
  <si>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</si>
  <si>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</si>
  <si>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</si>
  <si>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</si>
  <si>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</si>
  <si>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</si>
  <si>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</si>
  <si>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</si>
  <si>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</si>
  <si>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</si>
  <si>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</si>
  <si>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</si>
  <si>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</si>
  <si>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</si>
  <si>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</si>
  <si>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</si>
  <si>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</si>
  <si>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</si>
  <si>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</si>
  <si>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</si>
  <si>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</si>
  <si>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</si>
  <si>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</si>
  <si>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</si>
  <si>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</si>
  <si>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</si>
  <si>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</si>
  <si>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</si>
  <si>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</si>
  <si>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</si>
  <si>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</si>
  <si>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</si>
  <si>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</si>
  <si>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</si>
  <si>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</si>
  <si>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</si>
  <si>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</si>
  <si>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</si>
  <si>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</si>
  <si>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</si>
  <si>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</si>
  <si>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</si>
  <si>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</si>
  <si>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</si>
  <si>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</si>
  <si>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</si>
  <si>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</si>
  <si>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</si>
  <si>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</si>
  <si>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</si>
  <si>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</si>
  <si>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</si>
  <si>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</si>
  <si>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</si>
  <si>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</si>
  <si>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</si>
  <si>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</si>
  <si>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</si>
  <si>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</si>
  <si>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</si>
  <si>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</si>
  <si>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</si>
  <si>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</si>
  <si>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</si>
  <si>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</si>
  <si>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</si>
  <si>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</si>
  <si>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</si>
  <si>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</si>
  <si>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</si>
  <si>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</si>
  <si>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</si>
  <si>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</si>
  <si>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</si>
  <si>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</si>
  <si>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</si>
  <si>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</si>
  <si>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</si>
  <si>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</si>
  <si>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</si>
  <si>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</si>
  <si>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</si>
  <si>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</si>
  <si>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</si>
  <si>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</si>
  <si>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</si>
  <si>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</si>
  <si>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</si>
  <si>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</si>
  <si>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</si>
  <si>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</si>
  <si>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</si>
  <si>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</si>
  <si>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</si>
  <si>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</si>
  <si>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</si>
  <si>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</si>
  <si>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</si>
  <si>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</si>
  <si>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</si>
  <si>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</si>
  <si>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</si>
  <si>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</si>
  <si>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</si>
  <si>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</si>
  <si>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</si>
  <si>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</si>
  <si>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</si>
  <si>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</si>
  <si>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</si>
  <si>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</si>
  <si>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</si>
  <si>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</si>
  <si>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</si>
  <si>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</si>
  <si>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</si>
  <si>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</si>
  <si>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</si>
  <si>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</si>
  <si>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</si>
  <si>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</si>
  <si>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</si>
  <si>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</si>
  <si>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</si>
  <si>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</si>
  <si>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</si>
  <si>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</si>
  <si>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</si>
  <si>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</si>
  <si>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</si>
  <si>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</si>
  <si>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</si>
  <si>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</si>
  <si>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</si>
  <si>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</si>
  <si>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</si>
  <si>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</si>
  <si>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</si>
  <si>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</si>
  <si>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</si>
  <si>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</si>
  <si>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</si>
  <si>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</si>
  <si>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</si>
  <si>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</si>
  <si>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</si>
  <si>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</si>
  <si>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</si>
  <si>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</si>
  <si>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</si>
  <si>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</si>
  <si>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</si>
  <si>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</si>
  <si>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</si>
  <si>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</si>
  <si>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</si>
  <si>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</si>
  <si>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</si>
  <si>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</si>
  <si>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</si>
  <si>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</si>
  <si>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</si>
  <si>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</si>
  <si>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</si>
  <si>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</si>
  <si>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</si>
  <si>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</si>
  <si>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</si>
  <si>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</si>
  <si>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</si>
  <si>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</si>
  <si>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</si>
  <si>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</si>
  <si>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</si>
  <si>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</si>
  <si>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</si>
  <si>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</si>
  <si>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</si>
  <si>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</si>
  <si>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</si>
  <si>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</si>
  <si>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</si>
  <si>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</si>
  <si>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</si>
  <si>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</si>
  <si>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</si>
  <si>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</si>
  <si>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</si>
  <si>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</si>
  <si>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</si>
  <si>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</si>
  <si>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</si>
  <si>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</si>
  <si>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</si>
  <si>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</si>
  <si>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</si>
  <si>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</si>
  <si>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</si>
  <si>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</si>
  <si>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</si>
  <si>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</si>
  <si>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</si>
  <si>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</si>
  <si>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</si>
  <si>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</si>
  <si>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</si>
  <si>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</si>
  <si>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</si>
  <si>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</si>
  <si>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</si>
  <si>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</si>
  <si>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</si>
  <si>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</si>
  <si>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</si>
  <si>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</si>
  <si>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</si>
  <si>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</si>
  <si>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</si>
  <si>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</si>
  <si>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</si>
  <si>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</si>
  <si>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</si>
  <si>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</si>
  <si>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</si>
  <si>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</si>
  <si>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</si>
  <si>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</si>
  <si>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</si>
  <si>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</si>
  <si>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</si>
  <si>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</si>
  <si>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</si>
  <si>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</si>
  <si>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</si>
  <si>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</si>
  <si>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</si>
  <si>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</si>
  <si>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</si>
  <si>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</si>
  <si>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</si>
  <si>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</si>
  <si>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</si>
  <si>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</si>
  <si>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</si>
  <si>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</si>
  <si>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</si>
  <si>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</si>
  <si>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</si>
  <si>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</si>
  <si>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</si>
  <si>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</si>
  <si>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</si>
  <si>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</si>
  <si>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</si>
  <si>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</si>
  <si>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</si>
  <si>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</si>
  <si>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</si>
  <si>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</si>
  <si>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</si>
  <si>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</si>
  <si>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</si>
  <si>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</si>
  <si>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</si>
  <si>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</si>
  <si>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</si>
  <si>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</si>
  <si>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</si>
  <si>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</si>
  <si>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</si>
  <si>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</si>
  <si>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</si>
  <si>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</si>
  <si>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</si>
  <si>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</si>
  <si>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</si>
  <si>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</si>
  <si>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</si>
  <si>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</si>
  <si>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</si>
  <si>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</si>
  <si>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</si>
  <si>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</si>
  <si>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</si>
  <si>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</si>
  <si>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</si>
  <si>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</si>
  <si>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</si>
  <si>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</si>
  <si>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</si>
  <si>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</si>
  <si>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</si>
  <si>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</si>
  <si>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</si>
  <si>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</si>
  <si>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</si>
  <si>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</si>
  <si>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</si>
  <si>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</si>
  <si>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</si>
  <si>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</si>
  <si>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</si>
  <si>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</si>
  <si>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</si>
  <si>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</si>
  <si>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</si>
  <si>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</si>
  <si>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</si>
  <si>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</si>
  <si>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</si>
  <si>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</si>
  <si>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</si>
  <si>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</si>
  <si>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</si>
  <si>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</si>
  <si>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</si>
  <si>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</si>
  <si>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</si>
  <si>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</si>
  <si>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</si>
  <si>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</si>
  <si>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</si>
  <si>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</si>
  <si>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</si>
  <si>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</si>
  <si>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</si>
  <si>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</si>
  <si>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</si>
  <si>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</si>
  <si>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</si>
  <si>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</si>
  <si>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</si>
  <si>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</si>
  <si>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</si>
  <si>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</si>
  <si>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</si>
  <si>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</si>
  <si>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</si>
  <si>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</si>
  <si>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</si>
  <si>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</si>
  <si>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</si>
  <si>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</si>
  <si>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</si>
  <si>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</si>
  <si>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</si>
  <si>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</si>
  <si>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</si>
  <si>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</si>
  <si>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</si>
  <si>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</si>
  <si>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</si>
  <si>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</si>
  <si>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</si>
  <si>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</si>
  <si>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</si>
  <si>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</si>
  <si>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</si>
  <si>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</si>
  <si>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</si>
  <si>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</si>
  <si>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</si>
  <si>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</si>
  <si>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</si>
  <si>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</si>
  <si>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</si>
  <si>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</si>
  <si>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</si>
  <si>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</si>
  <si>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</si>
  <si>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</si>
  <si>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</si>
  <si>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</si>
  <si>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</si>
  <si>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</si>
  <si>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</si>
  <si>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</si>
  <si>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</si>
  <si>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</si>
  <si>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</si>
  <si>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</si>
  <si>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</si>
  <si>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</si>
  <si>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</si>
  <si>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</si>
  <si>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</si>
  <si>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</si>
  <si>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</si>
  <si>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</si>
  <si>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</si>
  <si>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</si>
  <si>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</si>
  <si>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</si>
  <si>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</si>
  <si>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</si>
  <si>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</si>
  <si>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</si>
  <si>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</si>
  <si>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</si>
  <si>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</si>
  <si>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</si>
  <si>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</si>
  <si>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</si>
  <si>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</si>
  <si>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</si>
  <si>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</si>
  <si>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</si>
  <si>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</si>
  <si>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</si>
  <si>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</si>
  <si>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</si>
  <si>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</si>
  <si>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</si>
  <si>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</si>
  <si>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</si>
  <si>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</si>
  <si>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</si>
  <si>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</si>
  <si>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</si>
  <si>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</si>
  <si>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</si>
  <si>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</si>
  <si>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</si>
  <si>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</si>
  <si>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</si>
  <si>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</si>
  <si>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</si>
  <si>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</si>
  <si>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</si>
  <si>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</si>
  <si>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</si>
  <si>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</si>
  <si>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</si>
  <si>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</si>
  <si>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</si>
  <si>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</si>
  <si>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</si>
  <si>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</si>
  <si>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</si>
  <si>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</si>
  <si>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</si>
  <si>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</si>
  <si>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</si>
  <si>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</si>
  <si>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</si>
  <si>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</si>
  <si>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</si>
  <si>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</si>
  <si>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</si>
  <si>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</si>
  <si>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</si>
  <si>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</si>
  <si>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</si>
  <si>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</si>
  <si>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</si>
  <si>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</si>
  <si>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</si>
  <si>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</si>
  <si>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</si>
  <si>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</si>
  <si>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</si>
  <si>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</si>
  <si>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</si>
  <si>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</si>
  <si>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</si>
  <si>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</si>
  <si>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</si>
  <si>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</si>
  <si>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</si>
  <si>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</si>
  <si>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</si>
  <si>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</si>
  <si>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</si>
  <si>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</si>
  <si>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</si>
  <si>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</si>
  <si>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</si>
  <si>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</si>
  <si>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</si>
  <si>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</si>
  <si>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</si>
  <si>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</si>
  <si>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</si>
  <si>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</si>
  <si>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</si>
  <si>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</si>
  <si>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</si>
  <si>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</si>
  <si>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</si>
  <si>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</si>
  <si>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</si>
  <si>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</si>
  <si>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</si>
  <si>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</si>
  <si>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</si>
  <si>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</si>
  <si>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</si>
  <si>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</si>
  <si>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</si>
  <si>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</si>
  <si>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</si>
  <si>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</si>
  <si>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</si>
  <si>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</si>
  <si>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</si>
  <si>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</si>
  <si>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</si>
  <si>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</si>
  <si>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</si>
  <si>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</si>
  <si>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</si>
  <si>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</si>
  <si>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</si>
  <si>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</si>
  <si>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</si>
  <si>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</si>
  <si>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</si>
  <si>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</si>
  <si>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</si>
  <si>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</si>
  <si>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</si>
  <si>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</si>
  <si>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</si>
  <si>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</si>
  <si>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</si>
  <si>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</si>
  <si>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</si>
  <si>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</si>
  <si>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</si>
  <si>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</si>
  <si>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</si>
  <si>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</si>
  <si>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</si>
  <si>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</si>
  <si>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</si>
  <si>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</si>
  <si>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</si>
  <si>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</si>
  <si>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</si>
  <si>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</si>
  <si>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</si>
  <si>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</si>
  <si>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</si>
  <si>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</si>
  <si>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</si>
  <si>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</si>
  <si>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</si>
  <si>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</si>
  <si>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</si>
  <si>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</si>
  <si>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</si>
  <si>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</si>
  <si>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</si>
  <si>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</si>
  <si>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</si>
  <si>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</si>
  <si>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</si>
  <si>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</si>
  <si>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</si>
  <si>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</si>
  <si>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</si>
  <si>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</si>
  <si>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</si>
  <si>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</si>
  <si>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</si>
  <si>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</si>
  <si>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</si>
  <si>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</si>
  <si>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</si>
  <si>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</si>
  <si>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</si>
  <si>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</si>
  <si>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</si>
  <si>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</si>
  <si>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</si>
  <si>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</si>
  <si>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</si>
  <si>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</si>
  <si>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</si>
  <si>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</si>
  <si>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</si>
  <si>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</si>
  <si>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</si>
  <si>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</si>
  <si>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</si>
  <si>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</si>
  <si>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</si>
  <si>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</si>
  <si>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</si>
  <si>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</si>
  <si>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</si>
  <si>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</si>
  <si>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</si>
  <si>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</si>
  <si>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</si>
  <si>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</si>
  <si>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</si>
  <si>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</si>
  <si>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</si>
  <si>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</si>
  <si>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</si>
  <si>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</si>
  <si>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</si>
  <si>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</si>
  <si>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</si>
  <si>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</si>
  <si>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</si>
  <si>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</si>
  <si>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</si>
  <si>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</si>
  <si>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</si>
  <si>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</si>
  <si>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</si>
  <si>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</si>
  <si>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</si>
  <si>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</si>
  <si>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</si>
  <si>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</si>
  <si>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</si>
  <si>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</si>
  <si>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</si>
  <si>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</si>
  <si>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</si>
  <si>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</si>
  <si>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</si>
  <si>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</si>
  <si>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</si>
  <si>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</si>
  <si>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</si>
  <si>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</si>
  <si>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</si>
  <si>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</si>
  <si>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</si>
  <si>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</si>
  <si>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</si>
  <si>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</si>
  <si>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</si>
  <si>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</si>
  <si>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</si>
  <si>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</si>
  <si>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</si>
  <si>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</si>
  <si>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</si>
  <si>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</si>
  <si>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</si>
  <si>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</si>
  <si>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</si>
  <si>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</si>
  <si>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</si>
  <si>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</si>
  <si>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</si>
  <si>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</si>
  <si>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</si>
  <si>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</si>
  <si>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</si>
  <si>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</si>
  <si>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</si>
  <si>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</si>
  <si>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</si>
  <si>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</si>
  <si>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</si>
  <si>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</si>
  <si>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</si>
  <si>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</si>
  <si>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</si>
  <si>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</si>
  <si>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</si>
  <si>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</si>
  <si>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</si>
  <si>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</si>
  <si>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</si>
  <si>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</si>
  <si>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</si>
  <si>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</si>
  <si>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</si>
  <si>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</si>
  <si>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</si>
  <si>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</si>
  <si>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</si>
  <si>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</si>
  <si>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</si>
  <si>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</si>
  <si>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</si>
  <si>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</si>
  <si>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</si>
  <si>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</si>
  <si>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</si>
  <si>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</si>
  <si>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</si>
  <si>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</si>
  <si>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</si>
  <si>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</si>
  <si>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</si>
  <si>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</si>
  <si>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</si>
  <si>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</si>
  <si>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</si>
  <si>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</si>
  <si>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</si>
  <si>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</si>
  <si>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</si>
  <si>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</si>
  <si>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</si>
  <si>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</si>
  <si>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</si>
  <si>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</si>
  <si>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</si>
  <si>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</si>
  <si>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</si>
  <si>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</si>
  <si>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</si>
  <si>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</si>
  <si>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</si>
  <si>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</si>
  <si>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</si>
  <si>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</si>
  <si>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</si>
  <si>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</si>
  <si>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</si>
  <si>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</si>
  <si>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</si>
  <si>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</si>
  <si>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</si>
  <si>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</si>
  <si>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</si>
  <si>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</si>
  <si>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</si>
  <si>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</si>
  <si>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</si>
  <si>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</si>
  <si>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</si>
  <si>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</si>
  <si>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</si>
  <si>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</si>
  <si>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</si>
  <si>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</si>
  <si>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</si>
  <si>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</si>
  <si>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</si>
  <si>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</si>
  <si>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</si>
  <si>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</si>
  <si>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</si>
  <si>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</si>
  <si>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</si>
  <si>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</si>
  <si>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</si>
  <si>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</si>
  <si>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</si>
  <si>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</si>
  <si>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</si>
  <si>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</si>
  <si>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</si>
  <si>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</si>
  <si>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</si>
  <si>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</si>
  <si>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</si>
  <si>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</si>
  <si>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</si>
  <si>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</si>
  <si>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</si>
  <si>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</si>
  <si>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</si>
  <si>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</si>
  <si>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</si>
  <si>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</si>
  <si>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</si>
  <si>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</si>
  <si>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</si>
  <si>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</si>
  <si>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</si>
  <si>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</si>
  <si>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</si>
  <si>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</si>
  <si>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</si>
  <si>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</si>
  <si>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</si>
  <si>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</si>
  <si>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</si>
  <si>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</si>
  <si>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</si>
  <si>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</si>
  <si>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</si>
  <si>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</si>
  <si>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</si>
  <si>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</si>
  <si>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</si>
  <si>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</si>
  <si>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</si>
  <si>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</si>
  <si>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</si>
  <si>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</si>
  <si>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</si>
  <si>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</si>
  <si>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</si>
  <si>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</si>
  <si>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</si>
  <si>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</si>
  <si>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</si>
  <si>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</si>
  <si>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</si>
  <si>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</si>
  <si>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</si>
  <si>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</si>
  <si>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</si>
  <si>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</si>
  <si>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</si>
  <si>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</si>
  <si>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</si>
  <si>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</si>
  <si>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</si>
  <si>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</si>
  <si>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</si>
  <si>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</si>
  <si>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</si>
  <si>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</si>
  <si>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</si>
  <si>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</si>
  <si>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</si>
  <si>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</si>
  <si>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</si>
  <si>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</si>
  <si>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</si>
  <si>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</si>
  <si>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</si>
  <si>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</si>
  <si>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</si>
  <si>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</si>
  <si>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</si>
  <si>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</si>
  <si>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</si>
  <si>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</si>
  <si>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</si>
  <si>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</si>
  <si>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</si>
  <si>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</si>
  <si>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</si>
  <si>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</si>
  <si>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</si>
  <si>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</si>
  <si>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</si>
  <si>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</si>
  <si>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</si>
  <si>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</si>
  <si>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</si>
  <si>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</si>
  <si>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</si>
  <si>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</si>
  <si>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</si>
  <si>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</si>
  <si>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</si>
  <si>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</si>
  <si>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</si>
  <si>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</si>
  <si>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</si>
  <si>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</si>
  <si>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</si>
  <si>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</si>
  <si>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</si>
  <si>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</si>
  <si>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</si>
  <si>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</si>
  <si>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</si>
  <si>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</si>
  <si>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</si>
  <si>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</si>
  <si>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</si>
  <si>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</si>
  <si>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</si>
  <si>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</si>
  <si>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</si>
  <si>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</si>
  <si>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</si>
  <si>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</si>
  <si>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</si>
  <si>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</si>
  <si>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</si>
  <si>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</si>
  <si>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</si>
  <si>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</si>
  <si>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</si>
  <si>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</si>
  <si>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</si>
  <si>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</si>
  <si>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</si>
  <si>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</si>
  <si>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</si>
  <si>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</si>
  <si>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</si>
  <si>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</si>
  <si>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</si>
  <si>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</si>
  <si>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</si>
  <si>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</si>
  <si>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</si>
  <si>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</si>
  <si>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</si>
  <si>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</si>
  <si>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</si>
  <si>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</si>
  <si>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</si>
  <si>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</si>
  <si>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</si>
  <si>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</si>
  <si>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</si>
  <si>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</si>
  <si>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</si>
  <si>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</si>
  <si>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</si>
  <si>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</si>
  <si>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</si>
  <si>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</si>
  <si>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</si>
  <si>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</si>
  <si>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</si>
  <si>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</si>
  <si>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</si>
  <si>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</si>
  <si>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</si>
  <si>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</si>
  <si>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</si>
  <si>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</si>
  <si>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</si>
  <si>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</si>
  <si>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</si>
  <si>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</si>
  <si>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</si>
  <si>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</si>
  <si>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</si>
  <si>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</si>
  <si>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</si>
  <si>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</si>
  <si>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</si>
  <si>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</si>
  <si>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</si>
  <si>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</si>
  <si>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</si>
  <si>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</si>
  <si>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</si>
  <si>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</si>
  <si>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</si>
  <si>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</si>
  <si>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</si>
  <si>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</si>
  <si>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</si>
  <si>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</si>
  <si>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</si>
  <si>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</si>
  <si>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</si>
  <si>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</si>
  <si>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</si>
  <si>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</si>
  <si>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</si>
  <si>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</si>
  <si>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</si>
  <si>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</si>
  <si>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</si>
  <si>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</si>
  <si>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</si>
  <si>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</si>
  <si>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</si>
  <si>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</si>
  <si>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</si>
  <si>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</si>
  <si>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</si>
  <si>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</si>
  <si>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</si>
  <si>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</si>
  <si>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</si>
  <si>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</si>
  <si>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</si>
  <si>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</si>
  <si>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</si>
  <si>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</si>
  <si>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</si>
  <si>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</si>
  <si>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</si>
  <si>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</si>
  <si>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</si>
  <si>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</si>
  <si>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</si>
  <si>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</si>
  <si>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</si>
  <si>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</si>
  <si>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</si>
  <si>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</si>
  <si>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</si>
  <si>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</si>
  <si>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</si>
  <si>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</si>
  <si>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</si>
  <si>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</si>
  <si>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</si>
  <si>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</si>
  <si>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</si>
  <si>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</si>
  <si>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</si>
  <si>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</si>
  <si>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</si>
  <si>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</si>
  <si>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</si>
  <si>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</si>
  <si>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</si>
  <si>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</si>
  <si>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</si>
  <si>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</si>
  <si>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</si>
  <si>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</si>
  <si>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</si>
  <si>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</si>
  <si>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</si>
  <si>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</si>
  <si>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</si>
  <si>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</si>
  <si>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</si>
  <si>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</si>
  <si>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</si>
  <si>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</si>
  <si>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</si>
  <si>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</si>
  <si>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</si>
  <si>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</si>
  <si>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</si>
  <si>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</si>
  <si>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</si>
  <si>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</si>
  <si>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</si>
  <si>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</si>
  <si>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</si>
  <si>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</si>
  <si>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</si>
  <si>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</si>
  <si>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</si>
  <si>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</si>
  <si>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</si>
  <si>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</si>
  <si>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</si>
  <si>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</si>
  <si>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</si>
  <si>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</si>
  <si>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</si>
  <si>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</si>
  <si>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</si>
  <si>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</si>
  <si>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</si>
  <si>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</si>
  <si>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</si>
  <si>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</si>
  <si>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</si>
  <si>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</si>
  <si>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</si>
  <si>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</si>
  <si>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</si>
  <si>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</si>
  <si>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</si>
  <si>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</si>
  <si>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</si>
  <si>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</si>
  <si>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</si>
  <si>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</si>
  <si>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</si>
  <si>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</si>
  <si>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</si>
  <si>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</si>
  <si>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</si>
  <si>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</si>
  <si>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</si>
  <si>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</si>
  <si>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</si>
  <si>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</si>
  <si>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</si>
  <si>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</si>
  <si>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</si>
  <si>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</si>
  <si>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</si>
  <si>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</si>
  <si>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</si>
  <si>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</si>
  <si>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</si>
  <si>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</si>
  <si>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45999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</si>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</sst>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0" fillId="0" borderId="0" xfId="0" applyFont="1"/>
    <xf numFmtId="9" fontId="0" fillId="0" borderId="0" xfId="0" applyNumberFormat="1"/>
    <xf numFmtId="0" fontId="0" fillId="0" borderId="0" xfId="0" applyNumberFormat="1"/>
    <xf numFmtId="0" fontId="19" fillId="0" borderId="0" xfId="0" applyFont="1" applyAlignment="1">
      <alignment horizontal="center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1"/>
      </font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4953"/>
      <color rgb="FFFF6D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C-4348-B888-8919E7790F8E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1-8148-8C23-504D5EBFB4C3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81-8148-8C23-504D5EBFB4C3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81-8148-8C23-504D5EBF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3487536"/>
        <c:axId val="1006170112"/>
      </c:barChart>
      <c:catAx>
        <c:axId val="1023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0112"/>
        <c:crosses val="autoZero"/>
        <c:auto val="1"/>
        <c:lblAlgn val="ctr"/>
        <c:lblOffset val="100"/>
        <c:noMultiLvlLbl val="0"/>
      </c:catAx>
      <c:valAx>
        <c:axId val="10061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DB4C-8F31-EACA76F262CD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DB4C-8F31-EACA76F262CD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DB4C-8F31-EACA76F262CD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DB4C-8F31-EACA76F2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5659216"/>
        <c:axId val="1035663664"/>
      </c:barChart>
      <c:catAx>
        <c:axId val="10356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3664"/>
        <c:crosses val="autoZero"/>
        <c:auto val="1"/>
        <c:lblAlgn val="ctr"/>
        <c:lblOffset val="100"/>
        <c:noMultiLvlLbl val="0"/>
      </c:catAx>
      <c:valAx>
        <c:axId val="10356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1248-8A41-91F45742522A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F-1248-8A41-91F45742522A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F-1248-8A41-91F45742522A}"/>
            </c:ext>
          </c:extLst>
        </c:ser>
        <c:ser>
          <c:idx val="3"/>
          <c:order val="3"/>
          <c:tx>
            <c:strRef>
              <c:f>Pivot3!$E$4:$E$5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F-1248-8A41-91F45742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03952"/>
        <c:axId val="1002509696"/>
      </c:lineChart>
      <c:catAx>
        <c:axId val="10030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09696"/>
        <c:crosses val="autoZero"/>
        <c:auto val="1"/>
        <c:lblAlgn val="ctr"/>
        <c:lblOffset val="100"/>
        <c:noMultiLvlLbl val="0"/>
      </c:catAx>
      <c:valAx>
        <c:axId val="1002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45999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0-0E49-805A-842F8C132B8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45999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0-0E49-805A-842F8C132B8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45999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0-0E49-805A-842F8C13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098719"/>
        <c:axId val="650054335"/>
      </c:lineChart>
      <c:catAx>
        <c:axId val="6490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54335"/>
        <c:crosses val="autoZero"/>
        <c:auto val="1"/>
        <c:lblAlgn val="ctr"/>
        <c:lblOffset val="100"/>
        <c:noMultiLvlLbl val="0"/>
      </c:catAx>
      <c:valAx>
        <c:axId val="6500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backers</a:t>
          </a:r>
        </a:p>
      </cx:txPr>
    </cx:title>
    <cx:plotArea>
      <cx:plotAreaRegion>
        <cx:series layoutId="boxWhisker" uniqueId="{E3EB24DB-5A36-9E4F-BDDE-39A8FE3E3036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boxWhisker" uniqueId="{8FAD28B0-3EAD-034C-8ADB-BE0CE199294B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</xdr:row>
      <xdr:rowOff>107950</xdr:rowOff>
    </xdr:from>
    <xdr:to>
      <xdr:col>12</xdr:col>
      <xdr:colOff>279400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94641-8E47-ADA2-9946-F6BA116FE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3</xdr:row>
      <xdr:rowOff>76200</xdr:rowOff>
    </xdr:from>
    <xdr:to>
      <xdr:col>14</xdr:col>
      <xdr:colOff>50800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619C3-D1B5-F0C1-AD66-D17E3F46C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158750</xdr:rowOff>
    </xdr:from>
    <xdr:to>
      <xdr:col>19</xdr:col>
      <xdr:colOff>203200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36B08-002B-FB39-3138-FE5BEA3CD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14</xdr:row>
      <xdr:rowOff>133350</xdr:rowOff>
    </xdr:from>
    <xdr:to>
      <xdr:col>8</xdr:col>
      <xdr:colOff>228600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16A26-EE93-EDDA-7656-286EA3F2C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4</xdr:row>
      <xdr:rowOff>63500</xdr:rowOff>
    </xdr:from>
    <xdr:to>
      <xdr:col>15</xdr:col>
      <xdr:colOff>133350</xdr:colOff>
      <xdr:row>26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F7BD55-9471-5CBA-31ED-EB59318DF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4050" y="876300"/>
              <a:ext cx="4572000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755650</xdr:colOff>
      <xdr:row>4</xdr:row>
      <xdr:rowOff>57150</xdr:rowOff>
    </xdr:from>
    <xdr:to>
      <xdr:col>21</xdr:col>
      <xdr:colOff>374650</xdr:colOff>
      <xdr:row>26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92DA72B-5518-E671-C016-FE87A4D5AA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8350" y="869950"/>
              <a:ext cx="4572000" cy="446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 Saldhi" refreshedDate="45074.781580555558" createdVersion="8" refreshedVersion="8" minRefreshableVersion="3" recordCount="1000" xr:uid="{6D186231-6232-B247-A526-AB63F35BC08A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 &amp; sub-category2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 Saldhi" refreshedDate="45074.800542939818" createdVersion="8" refreshedVersion="8" minRefreshableVersion="3" recordCount="1000" xr:uid="{6E612F58-156A-534F-9ED2-A39FD7AF7C3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92.15"/>
    <n v="158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"/>
    <x v="1"/>
    <n v="100.02"/>
    <n v="1425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9"/>
    <x v="0"/>
    <n v="103.21"/>
    <n v="24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"/>
    <x v="0"/>
    <n v="99.34"/>
    <n v="53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4"/>
    <x v="1"/>
    <n v="75.83"/>
    <n v="174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1"/>
    <x v="0"/>
    <n v="60.56"/>
    <n v="18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8"/>
    <x v="1"/>
    <n v="64.94"/>
    <n v="227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20"/>
    <x v="2"/>
    <n v="31"/>
    <n v="70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2"/>
    <x v="0"/>
    <n v="72.91"/>
    <n v="44"/>
    <x v="1"/>
    <s v="USD"/>
    <n v="1379566800"/>
    <n v="1383804000"/>
    <b v="0"/>
    <b v="0"/>
    <x v="5"/>
    <x v="1"/>
  </r>
  <r>
    <n v="10"/>
    <s v="Green Ltd"/>
    <s v="Monitored empowering installation"/>
    <n v="5200"/>
    <n v="13838"/>
    <n v="266"/>
    <x v="1"/>
    <n v="62.9"/>
    <n v="220"/>
    <x v="1"/>
    <s v="USD"/>
    <n v="1281762000"/>
    <n v="1285909200"/>
    <b v="0"/>
    <b v="0"/>
    <x v="6"/>
    <x v="4"/>
  </r>
  <r>
    <n v="11"/>
    <s v="Perez, Johnson and Gardner"/>
    <s v="Grass-roots zero administration system engine"/>
    <n v="6300"/>
    <n v="3030"/>
    <n v="48"/>
    <x v="0"/>
    <n v="112.22"/>
    <n v="27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"/>
    <x v="0"/>
    <n v="102.35"/>
    <n v="55"/>
    <x v="1"/>
    <s v="USD"/>
    <n v="1571720400"/>
    <n v="1572411600"/>
    <b v="0"/>
    <b v="0"/>
    <x v="6"/>
    <x v="4"/>
  </r>
  <r>
    <n v="13"/>
    <s v="Walker, Taylor and Coleman"/>
    <s v="Multi-tiered directional open architecture"/>
    <n v="4200"/>
    <n v="10295"/>
    <n v="245"/>
    <x v="1"/>
    <n v="105.05"/>
    <n v="98"/>
    <x v="1"/>
    <s v="USD"/>
    <n v="1465621200"/>
    <n v="1466658000"/>
    <b v="0"/>
    <b v="0"/>
    <x v="7"/>
    <x v="1"/>
  </r>
  <r>
    <n v="14"/>
    <s v="Rodriguez, Rose and Stewart"/>
    <s v="Cloned directional synergy"/>
    <n v="28200"/>
    <n v="18829"/>
    <n v="67"/>
    <x v="0"/>
    <n v="94.15"/>
    <n v="200"/>
    <x v="1"/>
    <s v="USD"/>
    <n v="1331013600"/>
    <n v="1333342800"/>
    <b v="0"/>
    <b v="0"/>
    <x v="7"/>
    <x v="1"/>
  </r>
  <r>
    <n v="15"/>
    <s v="Wright, Hunt and Rowe"/>
    <s v="Extended eco-centric pricing structure"/>
    <n v="81200"/>
    <n v="38414"/>
    <n v="47"/>
    <x v="0"/>
    <n v="84.99"/>
    <n v="452"/>
    <x v="1"/>
    <s v="USD"/>
    <n v="1575957600"/>
    <n v="1576303200"/>
    <b v="0"/>
    <b v="0"/>
    <x v="8"/>
    <x v="2"/>
  </r>
  <r>
    <n v="16"/>
    <s v="Hines Inc"/>
    <s v="Cross-platform systemic adapter"/>
    <n v="1700"/>
    <n v="11041"/>
    <n v="649"/>
    <x v="1"/>
    <n v="110.41"/>
    <n v="100"/>
    <x v="1"/>
    <s v="USD"/>
    <n v="1390370400"/>
    <n v="1392271200"/>
    <b v="0"/>
    <b v="0"/>
    <x v="9"/>
    <x v="5"/>
  </r>
  <r>
    <n v="17"/>
    <s v="Cochran-Nguyen"/>
    <s v="Seamless 4thgeneration methodology"/>
    <n v="84600"/>
    <n v="134845"/>
    <n v="159"/>
    <x v="1"/>
    <n v="107.96"/>
    <n v="1249"/>
    <x v="1"/>
    <s v="USD"/>
    <n v="1294812000"/>
    <n v="1294898400"/>
    <b v="0"/>
    <b v="0"/>
    <x v="10"/>
    <x v="4"/>
  </r>
  <r>
    <n v="18"/>
    <s v="Johnson-Gould"/>
    <s v="Exclusive needs-based adapter"/>
    <n v="9100"/>
    <n v="6089"/>
    <n v="67"/>
    <x v="3"/>
    <n v="45.1"/>
    <n v="135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9"/>
    <x v="0"/>
    <n v="45"/>
    <n v="674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"/>
    <x v="1"/>
    <n v="105.97"/>
    <n v="1396"/>
    <x v="1"/>
    <s v="USD"/>
    <n v="1406523600"/>
    <n v="1406523600"/>
    <b v="0"/>
    <b v="0"/>
    <x v="6"/>
    <x v="4"/>
  </r>
  <r>
    <n v="21"/>
    <s v="Simmons-Reynolds"/>
    <s v="Re-engineered intangible definition"/>
    <n v="94000"/>
    <n v="38533"/>
    <n v="41"/>
    <x v="0"/>
    <n v="69.06"/>
    <n v="558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"/>
    <x v="1"/>
    <n v="85.04"/>
    <n v="890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"/>
    <x v="1"/>
    <n v="105.23"/>
    <n v="142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3"/>
    <x v="1"/>
    <n v="39"/>
    <n v="2673"/>
    <x v="1"/>
    <s v="USD"/>
    <n v="1403326800"/>
    <n v="1403499600"/>
    <b v="0"/>
    <b v="0"/>
    <x v="8"/>
    <x v="2"/>
  </r>
  <r>
    <n v="25"/>
    <s v="Caldwell, Velazquez and Wilson"/>
    <s v="Monitored impactful analyzer"/>
    <n v="5500"/>
    <n v="11904"/>
    <n v="216"/>
    <x v="1"/>
    <n v="73.03"/>
    <n v="163"/>
    <x v="1"/>
    <s v="USD"/>
    <n v="1305694800"/>
    <n v="1307422800"/>
    <b v="0"/>
    <b v="1"/>
    <x v="11"/>
    <x v="6"/>
  </r>
  <r>
    <n v="26"/>
    <s v="Spencer-Bates"/>
    <s v="Optional responsive customer loyalty"/>
    <n v="107500"/>
    <n v="51814"/>
    <n v="48"/>
    <x v="3"/>
    <n v="35.01"/>
    <n v="1480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80"/>
    <x v="0"/>
    <n v="106.6"/>
    <n v="15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"/>
    <x v="1"/>
    <n v="62"/>
    <n v="2220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9"/>
    <x v="1"/>
    <n v="94"/>
    <n v="1606"/>
    <x v="5"/>
    <s v="CHF"/>
    <n v="1532062800"/>
    <n v="1535518800"/>
    <b v="0"/>
    <b v="0"/>
    <x v="12"/>
    <x v="4"/>
  </r>
  <r>
    <n v="30"/>
    <s v="Clark-Cooke"/>
    <s v="Down-sized analyzing challenge"/>
    <n v="9000"/>
    <n v="14455"/>
    <n v="161"/>
    <x v="1"/>
    <n v="112.05"/>
    <n v="129"/>
    <x v="1"/>
    <s v="USD"/>
    <n v="1558674000"/>
    <n v="1559106000"/>
    <b v="0"/>
    <b v="0"/>
    <x v="10"/>
    <x v="4"/>
  </r>
  <r>
    <n v="31"/>
    <s v="Schroeder Ltd"/>
    <s v="Progressive needs-based focus group"/>
    <n v="3500"/>
    <n v="10850"/>
    <n v="310"/>
    <x v="1"/>
    <n v="48.01"/>
    <n v="226"/>
    <x v="4"/>
    <s v="GBP"/>
    <n v="1451973600"/>
    <n v="1454392800"/>
    <b v="0"/>
    <b v="0"/>
    <x v="11"/>
    <x v="6"/>
  </r>
  <r>
    <n v="32"/>
    <s v="Jackson PLC"/>
    <s v="Ergonomic 6thgeneration success"/>
    <n v="101000"/>
    <n v="87676"/>
    <n v="87"/>
    <x v="0"/>
    <n v="38"/>
    <n v="2307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8"/>
    <x v="1"/>
    <n v="35"/>
    <n v="5419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1"/>
    <x v="1"/>
    <n v="85"/>
    <n v="16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"/>
    <x v="1"/>
    <n v="95.99"/>
    <n v="1965"/>
    <x v="3"/>
    <s v="DKK"/>
    <n v="1547877600"/>
    <n v="1551506400"/>
    <b v="0"/>
    <b v="1"/>
    <x v="6"/>
    <x v="4"/>
  </r>
  <r>
    <n v="36"/>
    <s v="Jackson-Lewis"/>
    <s v="Monitored multi-state encryption"/>
    <n v="700"/>
    <n v="1101"/>
    <n v="157"/>
    <x v="1"/>
    <n v="68.81"/>
    <n v="16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40"/>
    <x v="1"/>
    <n v="105.97"/>
    <n v="107"/>
    <x v="1"/>
    <s v="USD"/>
    <n v="1570338000"/>
    <n v="1573192800"/>
    <b v="0"/>
    <b v="1"/>
    <x v="13"/>
    <x v="5"/>
  </r>
  <r>
    <n v="38"/>
    <s v="Maldonado-Gonzalez"/>
    <s v="Digitized client-driven database"/>
    <n v="3100"/>
    <n v="10085"/>
    <n v="325"/>
    <x v="1"/>
    <n v="75.260000000000005"/>
    <n v="134"/>
    <x v="1"/>
    <s v="USD"/>
    <n v="1287378000"/>
    <n v="1287810000"/>
    <b v="0"/>
    <b v="0"/>
    <x v="14"/>
    <x v="7"/>
  </r>
  <r>
    <n v="39"/>
    <s v="Kim-Rice"/>
    <s v="Organized bi-directional function"/>
    <n v="9900"/>
    <n v="5027"/>
    <n v="51"/>
    <x v="0"/>
    <n v="57.13"/>
    <n v="88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"/>
    <x v="1"/>
    <n v="75.14"/>
    <n v="198"/>
    <x v="1"/>
    <s v="USD"/>
    <n v="1275714000"/>
    <n v="1277355600"/>
    <b v="0"/>
    <b v="1"/>
    <x v="8"/>
    <x v="2"/>
  </r>
  <r>
    <n v="41"/>
    <s v="Watts Group"/>
    <s v="Universal 5thgeneration neural-net"/>
    <n v="5600"/>
    <n v="11924"/>
    <n v="213"/>
    <x v="1"/>
    <n v="107.42"/>
    <n v="111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4"/>
    <x v="1"/>
    <n v="36"/>
    <n v="222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6"/>
    <x v="1"/>
    <n v="27"/>
    <n v="6212"/>
    <x v="1"/>
    <s v="USD"/>
    <n v="1406178000"/>
    <n v="1407560400"/>
    <b v="0"/>
    <b v="0"/>
    <x v="15"/>
    <x v="5"/>
  </r>
  <r>
    <n v="44"/>
    <s v="Reid-Mccullough"/>
    <s v="Visionary real-time groupware"/>
    <n v="1600"/>
    <n v="10541"/>
    <n v="659"/>
    <x v="1"/>
    <n v="107.56"/>
    <n v="98"/>
    <x v="3"/>
    <s v="DKK"/>
    <n v="1552798800"/>
    <n v="1552885200"/>
    <b v="0"/>
    <b v="0"/>
    <x v="13"/>
    <x v="5"/>
  </r>
  <r>
    <n v="45"/>
    <s v="Woods-Clark"/>
    <s v="Networked tertiary Graphical User Interface"/>
    <n v="9500"/>
    <n v="4530"/>
    <n v="48"/>
    <x v="0"/>
    <n v="94.38"/>
    <n v="48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5"/>
    <x v="1"/>
    <n v="46.16"/>
    <n v="92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"/>
    <x v="1"/>
    <n v="47.85"/>
    <n v="149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7"/>
    <x v="1"/>
    <n v="53.01"/>
    <n v="2431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90"/>
    <x v="1"/>
    <n v="45.06"/>
    <n v="303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b v="0"/>
    <b v="0"/>
    <x v="16"/>
    <x v="1"/>
  </r>
  <r>
    <n v="51"/>
    <s v="Bradshaw, Gill and Donovan"/>
    <s v="Inverse secondary infrastructure"/>
    <n v="158100"/>
    <n v="145243"/>
    <n v="92"/>
    <x v="0"/>
    <n v="99.01"/>
    <n v="1467"/>
    <x v="4"/>
    <s v="GBP"/>
    <n v="1332824400"/>
    <n v="1334206800"/>
    <b v="0"/>
    <b v="1"/>
    <x v="8"/>
    <x v="2"/>
  </r>
  <r>
    <n v="52"/>
    <s v="Hernandez, Rodriguez and Clark"/>
    <s v="Organic foreground leverage"/>
    <n v="7200"/>
    <n v="2459"/>
    <n v="34"/>
    <x v="0"/>
    <n v="32.79"/>
    <n v="75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"/>
    <x v="1"/>
    <n v="59.12"/>
    <n v="209"/>
    <x v="1"/>
    <s v="USD"/>
    <n v="1400562000"/>
    <n v="1403931600"/>
    <b v="0"/>
    <b v="0"/>
    <x v="6"/>
    <x v="4"/>
  </r>
  <r>
    <n v="54"/>
    <s v="Roy PLC"/>
    <s v="Multi-channeled neutral customer loyalty"/>
    <n v="6000"/>
    <n v="5392"/>
    <n v="90"/>
    <x v="0"/>
    <n v="44.93"/>
    <n v="120"/>
    <x v="1"/>
    <s v="USD"/>
    <n v="1520748000"/>
    <n v="1521262800"/>
    <b v="0"/>
    <b v="0"/>
    <x v="8"/>
    <x v="2"/>
  </r>
  <r>
    <n v="55"/>
    <s v="Wright, Brooks and Villarreal"/>
    <s v="Reverse-engineered bifurcated strategy"/>
    <n v="6600"/>
    <n v="11746"/>
    <n v="178"/>
    <x v="1"/>
    <n v="89.66"/>
    <n v="131"/>
    <x v="1"/>
    <s v="USD"/>
    <n v="1532926800"/>
    <n v="1533358800"/>
    <b v="0"/>
    <b v="0"/>
    <x v="17"/>
    <x v="1"/>
  </r>
  <r>
    <n v="56"/>
    <s v="Flores, Miller and Johnson"/>
    <s v="Horizontal context-sensitive knowledge user"/>
    <n v="8000"/>
    <n v="11493"/>
    <n v="144"/>
    <x v="1"/>
    <n v="70.08"/>
    <n v="164"/>
    <x v="1"/>
    <s v="USD"/>
    <n v="1420869600"/>
    <n v="1421474400"/>
    <b v="0"/>
    <b v="0"/>
    <x v="8"/>
    <x v="2"/>
  </r>
  <r>
    <n v="57"/>
    <s v="Bridges, Freeman and Kim"/>
    <s v="Cross-group multi-state task-force"/>
    <n v="2900"/>
    <n v="6243"/>
    <n v="215"/>
    <x v="1"/>
    <n v="31.06"/>
    <n v="201"/>
    <x v="1"/>
    <s v="USD"/>
    <n v="1504242000"/>
    <n v="1505278800"/>
    <b v="0"/>
    <b v="0"/>
    <x v="11"/>
    <x v="6"/>
  </r>
  <r>
    <n v="58"/>
    <s v="Anderson-Perez"/>
    <s v="Expanded 3rdgeneration strategy"/>
    <n v="2700"/>
    <n v="6132"/>
    <n v="227"/>
    <x v="1"/>
    <n v="29.06"/>
    <n v="211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"/>
    <x v="1"/>
    <n v="30.09"/>
    <n v="128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"/>
    <x v="1"/>
    <n v="85"/>
    <n v="1600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3"/>
    <x v="0"/>
    <n v="82"/>
    <n v="2253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3"/>
    <x v="1"/>
    <n v="58.04"/>
    <n v="249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2"/>
    <x v="0"/>
    <n v="111.4"/>
    <n v="5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8"/>
    <x v="0"/>
    <n v="71.95"/>
    <n v="38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"/>
    <x v="1"/>
    <n v="61.04"/>
    <n v="236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"/>
    <x v="0"/>
    <n v="108.92"/>
    <n v="12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"/>
    <x v="1"/>
    <n v="29"/>
    <n v="4065"/>
    <x v="4"/>
    <s v="GBP"/>
    <n v="1264399200"/>
    <n v="1264831200"/>
    <b v="0"/>
    <b v="1"/>
    <x v="8"/>
    <x v="2"/>
  </r>
  <r>
    <n v="68"/>
    <s v="Moreno-Turner"/>
    <s v="Inverse multi-tasking installation"/>
    <n v="5700"/>
    <n v="14508"/>
    <n v="255"/>
    <x v="1"/>
    <n v="58.98"/>
    <n v="246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"/>
    <x v="3"/>
    <n v="111.82"/>
    <n v="17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4"/>
    <x v="1"/>
    <n v="64"/>
    <n v="247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"/>
    <x v="1"/>
    <n v="85.32"/>
    <n v="76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"/>
    <x v="1"/>
    <n v="74.48"/>
    <n v="54"/>
    <x v="1"/>
    <s v="USD"/>
    <n v="1435726800"/>
    <n v="1438837200"/>
    <b v="0"/>
    <b v="0"/>
    <x v="10"/>
    <x v="4"/>
  </r>
  <r>
    <n v="73"/>
    <s v="Collins-Goodman"/>
    <s v="Cross-platform even-keeled initiative"/>
    <n v="1400"/>
    <n v="9253"/>
    <n v="661"/>
    <x v="1"/>
    <n v="105.15"/>
    <n v="88"/>
    <x v="1"/>
    <s v="USD"/>
    <n v="1480226400"/>
    <n v="1480485600"/>
    <b v="0"/>
    <b v="0"/>
    <x v="17"/>
    <x v="1"/>
  </r>
  <r>
    <n v="74"/>
    <s v="Davis-Michael"/>
    <s v="Progressive tertiary framework"/>
    <n v="3900"/>
    <n v="4776"/>
    <n v="122"/>
    <x v="1"/>
    <n v="56.19"/>
    <n v="85"/>
    <x v="4"/>
    <s v="GBP"/>
    <n v="1459054800"/>
    <n v="1459141200"/>
    <b v="0"/>
    <b v="0"/>
    <x v="16"/>
    <x v="1"/>
  </r>
  <r>
    <n v="75"/>
    <s v="White, Torres and Bishop"/>
    <s v="Multi-layered dynamic protocol"/>
    <n v="9700"/>
    <n v="14606"/>
    <n v="151"/>
    <x v="1"/>
    <n v="85.92"/>
    <n v="170"/>
    <x v="1"/>
    <s v="USD"/>
    <n v="1531630800"/>
    <n v="1532322000"/>
    <b v="0"/>
    <b v="0"/>
    <x v="14"/>
    <x v="7"/>
  </r>
  <r>
    <n v="76"/>
    <s v="Martin, Conway and Larsen"/>
    <s v="Horizontal next generation function"/>
    <n v="122900"/>
    <n v="95993"/>
    <n v="78"/>
    <x v="0"/>
    <n v="57"/>
    <n v="168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7"/>
    <x v="0"/>
    <n v="79.64"/>
    <n v="56"/>
    <x v="1"/>
    <s v="USD"/>
    <n v="1285563600"/>
    <n v="1286773200"/>
    <b v="0"/>
    <b v="1"/>
    <x v="10"/>
    <x v="4"/>
  </r>
  <r>
    <n v="78"/>
    <s v="Montgomery, Larson and Spencer"/>
    <s v="User-centric bifurcated knowledge user"/>
    <n v="4500"/>
    <n v="13536"/>
    <n v="301"/>
    <x v="1"/>
    <n v="41.02"/>
    <n v="330"/>
    <x v="1"/>
    <s v="USD"/>
    <n v="1523854800"/>
    <n v="1523941200"/>
    <b v="0"/>
    <b v="0"/>
    <x v="18"/>
    <x v="5"/>
  </r>
  <r>
    <n v="79"/>
    <s v="Soto LLC"/>
    <s v="Triple-buffered reciprocal project"/>
    <n v="57800"/>
    <n v="40228"/>
    <n v="70"/>
    <x v="0"/>
    <n v="48"/>
    <n v="838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"/>
    <x v="1"/>
    <n v="55.21"/>
    <n v="127"/>
    <x v="1"/>
    <s v="USD"/>
    <n v="1503982800"/>
    <n v="1506574800"/>
    <b v="0"/>
    <b v="0"/>
    <x v="11"/>
    <x v="6"/>
  </r>
  <r>
    <n v="81"/>
    <s v="Gomez, Bailey and Flores"/>
    <s v="User-friendly static contingency"/>
    <n v="16800"/>
    <n v="37857"/>
    <n v="225"/>
    <x v="1"/>
    <n v="92.11"/>
    <n v="411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"/>
    <x v="1"/>
    <n v="83.18"/>
    <n v="180"/>
    <x v="4"/>
    <s v="GBP"/>
    <n v="1547704800"/>
    <n v="1548309600"/>
    <b v="0"/>
    <b v="1"/>
    <x v="11"/>
    <x v="6"/>
  </r>
  <r>
    <n v="83"/>
    <s v="Fitzgerald PLC"/>
    <s v="Realigned user-facing concept"/>
    <n v="106400"/>
    <n v="39996"/>
    <n v="38"/>
    <x v="0"/>
    <n v="40"/>
    <n v="1000"/>
    <x v="1"/>
    <s v="USD"/>
    <n v="1469682000"/>
    <n v="1471582800"/>
    <b v="0"/>
    <b v="0"/>
    <x v="5"/>
    <x v="1"/>
  </r>
  <r>
    <n v="84"/>
    <s v="Cisneros-Burton"/>
    <s v="Public-key zero tolerance orchestration"/>
    <n v="31400"/>
    <n v="41564"/>
    <n v="132"/>
    <x v="1"/>
    <n v="111.13"/>
    <n v="374"/>
    <x v="1"/>
    <s v="USD"/>
    <n v="1343451600"/>
    <n v="1344315600"/>
    <b v="0"/>
    <b v="0"/>
    <x v="8"/>
    <x v="2"/>
  </r>
  <r>
    <n v="85"/>
    <s v="Hill, Lawson and Wilkinson"/>
    <s v="Multi-tiered eco-centric architecture"/>
    <n v="4900"/>
    <n v="6430"/>
    <n v="131"/>
    <x v="1"/>
    <n v="90.56"/>
    <n v="71"/>
    <x v="2"/>
    <s v="AUD"/>
    <n v="1315717200"/>
    <n v="1316408400"/>
    <b v="0"/>
    <b v="0"/>
    <x v="7"/>
    <x v="1"/>
  </r>
  <r>
    <n v="86"/>
    <s v="Davis-Smith"/>
    <s v="Organic motivating firmware"/>
    <n v="7400"/>
    <n v="12405"/>
    <n v="168"/>
    <x v="1"/>
    <n v="61.11"/>
    <n v="203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2"/>
    <x v="0"/>
    <n v="83.02"/>
    <n v="1482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1"/>
    <x v="1"/>
    <n v="110.76"/>
    <n v="113"/>
    <x v="1"/>
    <s v="USD"/>
    <n v="1429160400"/>
    <n v="1431061200"/>
    <b v="0"/>
    <b v="0"/>
    <x v="18"/>
    <x v="5"/>
  </r>
  <r>
    <n v="89"/>
    <s v="White, Singleton and Zimmerman"/>
    <s v="Monitored scalable knowledgebase"/>
    <n v="3400"/>
    <n v="8588"/>
    <n v="253"/>
    <x v="1"/>
    <n v="89.46"/>
    <n v="96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9"/>
    <x v="0"/>
    <n v="57.85"/>
    <n v="106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"/>
    <x v="0"/>
    <n v="110"/>
    <n v="679"/>
    <x v="6"/>
    <s v="EUR"/>
    <n v="1470459600"/>
    <n v="1472878800"/>
    <b v="0"/>
    <b v="0"/>
    <x v="18"/>
    <x v="5"/>
  </r>
  <r>
    <n v="92"/>
    <s v="Santos, Bell and Lloyd"/>
    <s v="Object-based analyzing knowledge user"/>
    <n v="20000"/>
    <n v="51775"/>
    <n v="259"/>
    <x v="1"/>
    <n v="103.97"/>
    <n v="498"/>
    <x v="5"/>
    <s v="CHF"/>
    <n v="1277269200"/>
    <n v="1277355600"/>
    <b v="0"/>
    <b v="1"/>
    <x v="11"/>
    <x v="6"/>
  </r>
  <r>
    <n v="93"/>
    <s v="Hall and Sons"/>
    <s v="Pre-emptive radical architecture"/>
    <n v="108800"/>
    <n v="65877"/>
    <n v="61"/>
    <x v="3"/>
    <n v="108"/>
    <n v="610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4"/>
    <x v="1"/>
    <n v="48.93"/>
    <n v="180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3"/>
    <x v="1"/>
    <n v="37.67"/>
    <n v="27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"/>
    <x v="1"/>
    <n v="65"/>
    <n v="2331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7"/>
    <x v="1"/>
    <n v="106.61"/>
    <n v="113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4"/>
    <x v="0"/>
    <n v="27.01"/>
    <n v="1220"/>
    <x v="2"/>
    <s v="AUD"/>
    <n v="1437973200"/>
    <n v="1438318800"/>
    <b v="0"/>
    <b v="0"/>
    <x v="11"/>
    <x v="6"/>
  </r>
  <r>
    <n v="99"/>
    <s v="Baker-Morris"/>
    <s v="Fully-configurable motivating approach"/>
    <n v="7600"/>
    <n v="14951"/>
    <n v="197"/>
    <x v="1"/>
    <n v="91.16"/>
    <n v="164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"/>
    <x v="1"/>
    <n v="56.05"/>
    <n v="164"/>
    <x v="1"/>
    <s v="USD"/>
    <n v="1424498400"/>
    <n v="1425103200"/>
    <b v="0"/>
    <b v="1"/>
    <x v="5"/>
    <x v="1"/>
  </r>
  <r>
    <n v="102"/>
    <s v="Garcia Inc"/>
    <s v="Front-line web-enabled model"/>
    <n v="3700"/>
    <n v="10422"/>
    <n v="282"/>
    <x v="1"/>
    <n v="31.02"/>
    <n v="336"/>
    <x v="1"/>
    <s v="USD"/>
    <n v="1526274000"/>
    <n v="1526878800"/>
    <b v="0"/>
    <b v="1"/>
    <x v="8"/>
    <x v="2"/>
  </r>
  <r>
    <n v="103"/>
    <s v="Frye, Hunt and Powell"/>
    <s v="Polarized incremental emulation"/>
    <n v="10000"/>
    <n v="2461"/>
    <n v="25"/>
    <x v="0"/>
    <n v="66.510000000000005"/>
    <n v="37"/>
    <x v="6"/>
    <s v="EUR"/>
    <n v="1287896400"/>
    <n v="1288674000"/>
    <b v="0"/>
    <b v="0"/>
    <x v="5"/>
    <x v="1"/>
  </r>
  <r>
    <n v="104"/>
    <s v="Smith, Wells and Nguyen"/>
    <s v="Self-enabling grid-enabled initiative"/>
    <n v="119200"/>
    <n v="170623"/>
    <n v="143"/>
    <x v="1"/>
    <n v="89.01"/>
    <n v="1917"/>
    <x v="1"/>
    <s v="USD"/>
    <n v="1495515600"/>
    <n v="1495602000"/>
    <b v="0"/>
    <b v="0"/>
    <x v="7"/>
    <x v="1"/>
  </r>
  <r>
    <n v="105"/>
    <s v="Charles-Johnson"/>
    <s v="Total fresh-thinking system engine"/>
    <n v="6800"/>
    <n v="9829"/>
    <n v="145"/>
    <x v="1"/>
    <n v="103.46"/>
    <n v="95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"/>
    <x v="1"/>
    <n v="95.28"/>
    <n v="147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"/>
    <x v="1"/>
    <n v="75.900000000000006"/>
    <n v="86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"/>
    <x v="1"/>
    <n v="107.58"/>
    <n v="83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"/>
    <x v="0"/>
    <n v="51.32"/>
    <n v="60"/>
    <x v="1"/>
    <s v="USD"/>
    <n v="1389506400"/>
    <n v="1389679200"/>
    <b v="0"/>
    <b v="0"/>
    <x v="19"/>
    <x v="4"/>
  </r>
  <r>
    <n v="110"/>
    <s v="Castillo-Carey"/>
    <s v="Cross-platform solution-oriented process improvement"/>
    <n v="142400"/>
    <n v="21307"/>
    <n v="15"/>
    <x v="0"/>
    <n v="71.98"/>
    <n v="296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20"/>
    <x v="1"/>
    <n v="108.95"/>
    <n v="676"/>
    <x v="1"/>
    <s v="USD"/>
    <n v="1348290000"/>
    <n v="1348808400"/>
    <b v="0"/>
    <b v="0"/>
    <x v="15"/>
    <x v="5"/>
  </r>
  <r>
    <n v="112"/>
    <s v="Jones-Meyer"/>
    <s v="Re-engineered client-driven hub"/>
    <n v="4700"/>
    <n v="12635"/>
    <n v="269"/>
    <x v="1"/>
    <n v="35"/>
    <n v="361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7"/>
    <x v="1"/>
    <n v="94.94"/>
    <n v="131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"/>
    <x v="1"/>
    <n v="109.65"/>
    <n v="126"/>
    <x v="1"/>
    <s v="USD"/>
    <n v="1554786000"/>
    <n v="1554872400"/>
    <b v="0"/>
    <b v="1"/>
    <x v="8"/>
    <x v="2"/>
  </r>
  <r>
    <n v="115"/>
    <s v="Barrett PLC"/>
    <s v="Team-oriented clear-thinking capacity"/>
    <n v="166700"/>
    <n v="145382"/>
    <n v="87"/>
    <x v="0"/>
    <n v="44"/>
    <n v="3304"/>
    <x v="6"/>
    <s v="EUR"/>
    <n v="1510898400"/>
    <n v="1513922400"/>
    <b v="0"/>
    <b v="0"/>
    <x v="13"/>
    <x v="5"/>
  </r>
  <r>
    <n v="116"/>
    <s v="David-Clark"/>
    <s v="De-engineered motivating standardization"/>
    <n v="7200"/>
    <n v="6336"/>
    <n v="88"/>
    <x v="0"/>
    <n v="86.79"/>
    <n v="73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4"/>
    <x v="1"/>
    <n v="30.99"/>
    <n v="275"/>
    <x v="1"/>
    <s v="USD"/>
    <n v="1316667600"/>
    <n v="1317186000"/>
    <b v="0"/>
    <b v="0"/>
    <x v="19"/>
    <x v="4"/>
  </r>
  <r>
    <n v="118"/>
    <s v="Robinson, Lopez and Christensen"/>
    <s v="Organic next generation protocol"/>
    <n v="5400"/>
    <n v="6351"/>
    <n v="118"/>
    <x v="1"/>
    <n v="94.79"/>
    <n v="67"/>
    <x v="1"/>
    <s v="USD"/>
    <n v="1390716000"/>
    <n v="1391234400"/>
    <b v="0"/>
    <b v="0"/>
    <x v="14"/>
    <x v="7"/>
  </r>
  <r>
    <n v="119"/>
    <s v="Clark and Sons"/>
    <s v="Reverse-engineered full-range Internet solution"/>
    <n v="5000"/>
    <n v="10748"/>
    <n v="215"/>
    <x v="1"/>
    <n v="69.790000000000006"/>
    <n v="154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"/>
    <x v="1"/>
    <n v="63"/>
    <n v="1782"/>
    <x v="1"/>
    <s v="USD"/>
    <n v="1429246800"/>
    <n v="1429592400"/>
    <b v="0"/>
    <b v="1"/>
    <x v="20"/>
    <x v="6"/>
  </r>
  <r>
    <n v="121"/>
    <s v="Brown-Brown"/>
    <s v="Multi-lateral homogeneous success"/>
    <n v="45300"/>
    <n v="99361"/>
    <n v="219"/>
    <x v="1"/>
    <n v="110.03"/>
    <n v="903"/>
    <x v="1"/>
    <s v="USD"/>
    <n v="1412485200"/>
    <n v="1413608400"/>
    <b v="0"/>
    <b v="0"/>
    <x v="11"/>
    <x v="6"/>
  </r>
  <r>
    <n v="122"/>
    <s v="Taylor PLC"/>
    <s v="Seamless zero-defect solution"/>
    <n v="136800"/>
    <n v="88055"/>
    <n v="64"/>
    <x v="0"/>
    <n v="26"/>
    <n v="3387"/>
    <x v="1"/>
    <s v="USD"/>
    <n v="1417068000"/>
    <n v="1419400800"/>
    <b v="0"/>
    <b v="0"/>
    <x v="13"/>
    <x v="5"/>
  </r>
  <r>
    <n v="123"/>
    <s v="Edwards-Lewis"/>
    <s v="Enhanced scalable concept"/>
    <n v="177700"/>
    <n v="33092"/>
    <n v="19"/>
    <x v="0"/>
    <n v="49.99"/>
    <n v="662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8"/>
    <x v="1"/>
    <n v="101.72"/>
    <n v="94"/>
    <x v="6"/>
    <s v="EUR"/>
    <n v="1557723600"/>
    <n v="1562302800"/>
    <b v="0"/>
    <b v="0"/>
    <x v="14"/>
    <x v="7"/>
  </r>
  <r>
    <n v="125"/>
    <s v="Pratt LLC"/>
    <s v="Stand-alone web-enabled moderator"/>
    <n v="5300"/>
    <n v="8475"/>
    <n v="160"/>
    <x v="1"/>
    <n v="47.08"/>
    <n v="180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9"/>
    <x v="0"/>
    <n v="89.94"/>
    <n v="774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"/>
    <x v="0"/>
    <n v="78.97"/>
    <n v="672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"/>
    <x v="3"/>
    <n v="80.069999999999993"/>
    <n v="532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"/>
    <x v="3"/>
    <n v="86.47"/>
    <n v="55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"/>
    <x v="1"/>
    <n v="28"/>
    <n v="533"/>
    <x v="3"/>
    <s v="DKK"/>
    <n v="1319605200"/>
    <n v="1320991200"/>
    <b v="0"/>
    <b v="0"/>
    <x v="6"/>
    <x v="4"/>
  </r>
  <r>
    <n v="131"/>
    <s v="Fleming, Zhang and Henderson"/>
    <s v="Distributed 5thgeneration implementation"/>
    <n v="164700"/>
    <n v="166116"/>
    <n v="101"/>
    <x v="1"/>
    <n v="68"/>
    <n v="2443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"/>
    <x v="1"/>
    <n v="43.08"/>
    <n v="89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1"/>
    <x v="1"/>
    <n v="87.96"/>
    <n v="159"/>
    <x v="1"/>
    <s v="USD"/>
    <n v="1313125200"/>
    <n v="1315026000"/>
    <b v="0"/>
    <b v="0"/>
    <x v="21"/>
    <x v="1"/>
  </r>
  <r>
    <n v="134"/>
    <s v="Caldwell LLC"/>
    <s v="Secured executive concept"/>
    <n v="99500"/>
    <n v="89288"/>
    <n v="90"/>
    <x v="0"/>
    <n v="94.99"/>
    <n v="940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"/>
    <x v="0"/>
    <n v="46.91"/>
    <n v="117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"/>
    <x v="3"/>
    <n v="46.91"/>
    <n v="58"/>
    <x v="1"/>
    <s v="USD"/>
    <n v="1402117200"/>
    <n v="1403154000"/>
    <b v="0"/>
    <b v="1"/>
    <x v="6"/>
    <x v="4"/>
  </r>
  <r>
    <n v="137"/>
    <s v="Hudson-Nguyen"/>
    <s v="Down-sized disintermediate support"/>
    <n v="1800"/>
    <n v="4712"/>
    <n v="262"/>
    <x v="1"/>
    <n v="94.24"/>
    <n v="50"/>
    <x v="1"/>
    <s v="USD"/>
    <n v="1286341200"/>
    <n v="1286859600"/>
    <b v="0"/>
    <b v="0"/>
    <x v="9"/>
    <x v="5"/>
  </r>
  <r>
    <n v="138"/>
    <s v="Hogan Ltd"/>
    <s v="Stand-alone mission-critical moratorium"/>
    <n v="9600"/>
    <n v="9216"/>
    <n v="96"/>
    <x v="0"/>
    <n v="80.14"/>
    <n v="115"/>
    <x v="1"/>
    <s v="USD"/>
    <n v="1348808400"/>
    <n v="1349326800"/>
    <b v="0"/>
    <b v="0"/>
    <x v="20"/>
    <x v="6"/>
  </r>
  <r>
    <n v="139"/>
    <s v="Hamilton, Wright and Chavez"/>
    <s v="Down-sized empowering protocol"/>
    <n v="92100"/>
    <n v="19246"/>
    <n v="21"/>
    <x v="0"/>
    <n v="59.04"/>
    <n v="326"/>
    <x v="1"/>
    <s v="USD"/>
    <n v="1429592400"/>
    <n v="1430974800"/>
    <b v="0"/>
    <b v="1"/>
    <x v="8"/>
    <x v="2"/>
  </r>
  <r>
    <n v="140"/>
    <s v="Bautista-Cross"/>
    <s v="Fully-configurable coherent Internet solution"/>
    <n v="5500"/>
    <n v="12274"/>
    <n v="223"/>
    <x v="1"/>
    <n v="65.989999999999995"/>
    <n v="186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2"/>
    <x v="1"/>
    <n v="60.99"/>
    <n v="1071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"/>
    <x v="1"/>
    <n v="98.31"/>
    <n v="11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6"/>
    <x v="1"/>
    <n v="104.6"/>
    <n v="70"/>
    <x v="1"/>
    <s v="USD"/>
    <n v="1277701200"/>
    <n v="1279429200"/>
    <b v="0"/>
    <b v="0"/>
    <x v="7"/>
    <x v="1"/>
  </r>
  <r>
    <n v="144"/>
    <s v="Martin, Lopez and Hunter"/>
    <s v="Multi-lateral actuating installation"/>
    <n v="9000"/>
    <n v="11619"/>
    <n v="129"/>
    <x v="1"/>
    <n v="86.07"/>
    <n v="135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7"/>
    <x v="1"/>
    <n v="76.989999999999995"/>
    <n v="768"/>
    <x v="5"/>
    <s v="CHF"/>
    <n v="1410066000"/>
    <n v="1410498000"/>
    <b v="0"/>
    <b v="0"/>
    <x v="8"/>
    <x v="2"/>
  </r>
  <r>
    <n v="146"/>
    <s v="Harris-Golden"/>
    <s v="Optional bandwidth-monitored middleware"/>
    <n v="8800"/>
    <n v="1518"/>
    <n v="17"/>
    <x v="3"/>
    <n v="29.76"/>
    <n v="51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"/>
    <x v="1"/>
    <n v="46.92"/>
    <n v="199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"/>
    <x v="1"/>
    <n v="105.19"/>
    <n v="107"/>
    <x v="1"/>
    <s v="USD"/>
    <n v="1500958800"/>
    <n v="1501736400"/>
    <b v="0"/>
    <b v="0"/>
    <x v="8"/>
    <x v="2"/>
  </r>
  <r>
    <n v="149"/>
    <s v="Payne, Oliver and Burch"/>
    <s v="Managed fresh-thinking flexibility"/>
    <n v="6200"/>
    <n v="13632"/>
    <n v="220"/>
    <x v="1"/>
    <n v="69.91"/>
    <n v="195"/>
    <x v="1"/>
    <s v="USD"/>
    <n v="1357020000"/>
    <n v="1361512800"/>
    <b v="0"/>
    <b v="0"/>
    <x v="7"/>
    <x v="1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"/>
    <x v="0"/>
    <n v="60.01"/>
    <n v="1467"/>
    <x v="1"/>
    <s v="USD"/>
    <n v="1402290000"/>
    <n v="1406696400"/>
    <b v="0"/>
    <b v="0"/>
    <x v="5"/>
    <x v="1"/>
  </r>
  <r>
    <n v="152"/>
    <s v="Bowen, Mcdonald and Hall"/>
    <s v="User-centric fault-tolerant task-force"/>
    <n v="41500"/>
    <n v="175573"/>
    <n v="423"/>
    <x v="1"/>
    <n v="52.01"/>
    <n v="3376"/>
    <x v="1"/>
    <s v="USD"/>
    <n v="1487311200"/>
    <n v="1487916000"/>
    <b v="0"/>
    <b v="0"/>
    <x v="7"/>
    <x v="1"/>
  </r>
  <r>
    <n v="153"/>
    <s v="Whitehead, Bell and Hughes"/>
    <s v="Multi-tiered radical definition"/>
    <n v="189400"/>
    <n v="176112"/>
    <n v="93"/>
    <x v="0"/>
    <n v="31"/>
    <n v="5681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9"/>
    <x v="0"/>
    <n v="95.04"/>
    <n v="1059"/>
    <x v="1"/>
    <s v="USD"/>
    <n v="1463029200"/>
    <n v="1465016400"/>
    <b v="0"/>
    <b v="1"/>
    <x v="7"/>
    <x v="1"/>
  </r>
  <r>
    <n v="155"/>
    <s v="Hall-Schaefer"/>
    <s v="Distributed eco-centric methodology"/>
    <n v="139500"/>
    <n v="90706"/>
    <n v="65"/>
    <x v="0"/>
    <n v="75.97"/>
    <n v="1194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4"/>
    <x v="3"/>
    <n v="71.010000000000005"/>
    <n v="379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3"/>
    <x v="0"/>
    <n v="73.73"/>
    <n v="30"/>
    <x v="2"/>
    <s v="AUD"/>
    <n v="1388383200"/>
    <n v="1389420000"/>
    <b v="0"/>
    <b v="0"/>
    <x v="14"/>
    <x v="7"/>
  </r>
  <r>
    <n v="158"/>
    <s v="Carlson Inc"/>
    <s v="Ergonomic fresh-thinking installation"/>
    <n v="2100"/>
    <n v="4640"/>
    <n v="221"/>
    <x v="1"/>
    <n v="113.17"/>
    <n v="41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"/>
    <x v="1"/>
    <n v="105.01"/>
    <n v="182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"/>
    <x v="1"/>
    <n v="79.180000000000007"/>
    <n v="164"/>
    <x v="1"/>
    <s v="USD"/>
    <n v="1556341200"/>
    <n v="1557723600"/>
    <b v="0"/>
    <b v="0"/>
    <x v="8"/>
    <x v="2"/>
  </r>
  <r>
    <n v="161"/>
    <s v="Bruce Group"/>
    <s v="Cross-platform methodical process improvement"/>
    <n v="5500"/>
    <n v="4300"/>
    <n v="78"/>
    <x v="0"/>
    <n v="57.33"/>
    <n v="75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50"/>
    <x v="1"/>
    <n v="58.18"/>
    <n v="157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"/>
    <x v="1"/>
    <n v="36.03"/>
    <n v="246"/>
    <x v="1"/>
    <s v="USD"/>
    <n v="1508475600"/>
    <n v="1512712800"/>
    <b v="0"/>
    <b v="1"/>
    <x v="14"/>
    <x v="7"/>
  </r>
  <r>
    <n v="164"/>
    <s v="Lopez and Sons"/>
    <s v="Polarized human-resource protocol"/>
    <n v="150500"/>
    <n v="150755"/>
    <n v="100"/>
    <x v="1"/>
    <n v="107.99"/>
    <n v="1396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2"/>
    <x v="1"/>
    <n v="44.01"/>
    <n v="250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"/>
    <x v="1"/>
    <n v="55.08"/>
    <n v="244"/>
    <x v="1"/>
    <s v="USD"/>
    <n v="1292997600"/>
    <n v="1293343200"/>
    <b v="0"/>
    <b v="0"/>
    <x v="14"/>
    <x v="7"/>
  </r>
  <r>
    <n v="167"/>
    <s v="Cruz-Ward"/>
    <s v="Robust content-based emulation"/>
    <n v="2600"/>
    <n v="10804"/>
    <n v="416"/>
    <x v="1"/>
    <n v="74"/>
    <n v="146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"/>
    <x v="0"/>
    <n v="42"/>
    <n v="955"/>
    <x v="3"/>
    <s v="DKK"/>
    <n v="1550815200"/>
    <n v="1552798800"/>
    <b v="0"/>
    <b v="1"/>
    <x v="7"/>
    <x v="1"/>
  </r>
  <r>
    <n v="169"/>
    <s v="Tran, Steele and Wilson"/>
    <s v="Profit-focused modular product"/>
    <n v="23300"/>
    <n v="98811"/>
    <n v="424"/>
    <x v="1"/>
    <n v="77.989999999999995"/>
    <n v="1267"/>
    <x v="1"/>
    <s v="USD"/>
    <n v="1339909200"/>
    <n v="1342328400"/>
    <b v="0"/>
    <b v="1"/>
    <x v="12"/>
    <x v="4"/>
  </r>
  <r>
    <n v="170"/>
    <s v="Summers, Gallegos and Stein"/>
    <s v="Mandatory mobile product"/>
    <n v="188100"/>
    <n v="5528"/>
    <n v="3"/>
    <x v="0"/>
    <n v="82.51"/>
    <n v="67"/>
    <x v="1"/>
    <s v="USD"/>
    <n v="1501736400"/>
    <n v="1502341200"/>
    <b v="0"/>
    <b v="0"/>
    <x v="7"/>
    <x v="1"/>
  </r>
  <r>
    <n v="171"/>
    <s v="Blair Group"/>
    <s v="Public-key 3rdgeneration budgetary management"/>
    <n v="4900"/>
    <n v="521"/>
    <n v="11"/>
    <x v="0"/>
    <n v="104.2"/>
    <n v="5"/>
    <x v="1"/>
    <s v="USD"/>
    <n v="1395291600"/>
    <n v="1397192400"/>
    <b v="0"/>
    <b v="0"/>
    <x v="18"/>
    <x v="5"/>
  </r>
  <r>
    <n v="172"/>
    <s v="Nixon Inc"/>
    <s v="Centralized national firmware"/>
    <n v="800"/>
    <n v="663"/>
    <n v="83"/>
    <x v="0"/>
    <n v="25.5"/>
    <n v="26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"/>
    <x v="1"/>
    <n v="100.98"/>
    <n v="1561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5"/>
    <x v="1"/>
    <n v="111.83"/>
    <n v="48"/>
    <x v="1"/>
    <s v="USD"/>
    <n v="1444021200"/>
    <n v="1444107600"/>
    <b v="0"/>
    <b v="1"/>
    <x v="8"/>
    <x v="2"/>
  </r>
  <r>
    <n v="175"/>
    <s v="Jones, Contreras and Burnett"/>
    <s v="Sharable intangible migration"/>
    <n v="181200"/>
    <n v="47459"/>
    <n v="26"/>
    <x v="0"/>
    <n v="42"/>
    <n v="1130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5"/>
    <x v="0"/>
    <n v="110.05"/>
    <n v="782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"/>
    <x v="1"/>
    <n v="59"/>
    <n v="2739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"/>
    <x v="0"/>
    <n v="32.99"/>
    <n v="210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8"/>
    <x v="1"/>
    <n v="45.01"/>
    <n v="3537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"/>
    <x v="1"/>
    <n v="81.98"/>
    <n v="2107"/>
    <x v="2"/>
    <s v="AUD"/>
    <n v="1269234000"/>
    <n v="1269666000"/>
    <b v="0"/>
    <b v="0"/>
    <x v="8"/>
    <x v="2"/>
  </r>
  <r>
    <n v="181"/>
    <s v="Daniels, Rose and Tyler"/>
    <s v="Centralized global approach"/>
    <n v="8600"/>
    <n v="5315"/>
    <n v="62"/>
    <x v="0"/>
    <n v="39.08"/>
    <n v="136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"/>
    <x v="1"/>
    <n v="59"/>
    <n v="3318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"/>
    <x v="0"/>
    <n v="40.99"/>
    <n v="86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"/>
    <x v="1"/>
    <n v="31.03"/>
    <n v="340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2"/>
    <x v="0"/>
    <n v="37.79"/>
    <n v="19"/>
    <x v="1"/>
    <s v="USD"/>
    <n v="1526187600"/>
    <n v="1527138000"/>
    <b v="0"/>
    <b v="0"/>
    <x v="19"/>
    <x v="4"/>
  </r>
  <r>
    <n v="186"/>
    <s v="Parker Group"/>
    <s v="Grass-roots foreground policy"/>
    <n v="88800"/>
    <n v="28358"/>
    <n v="32"/>
    <x v="0"/>
    <n v="32.01"/>
    <n v="886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30"/>
    <x v="1"/>
    <n v="95.97"/>
    <n v="1442"/>
    <x v="0"/>
    <s v="CAD"/>
    <n v="1361599200"/>
    <n v="1364014800"/>
    <b v="0"/>
    <b v="1"/>
    <x v="12"/>
    <x v="4"/>
  </r>
  <r>
    <n v="188"/>
    <s v="Walker, Jones and Rodriguez"/>
    <s v="Networked didactic info-mediaries"/>
    <n v="8200"/>
    <n v="2625"/>
    <n v="32"/>
    <x v="0"/>
    <n v="75"/>
    <n v="3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4"/>
    <x v="3"/>
    <n v="102.05"/>
    <n v="441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9"/>
    <x v="0"/>
    <n v="105.75"/>
    <n v="24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8"/>
    <x v="0"/>
    <n v="37.07"/>
    <n v="86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20"/>
    <x v="0"/>
    <n v="35.049999999999997"/>
    <n v="243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6"/>
    <x v="0"/>
    <n v="46.34"/>
    <n v="65"/>
    <x v="1"/>
    <s v="USD"/>
    <n v="1523163600"/>
    <n v="1523509200"/>
    <b v="1"/>
    <b v="0"/>
    <x v="7"/>
    <x v="1"/>
  </r>
  <r>
    <n v="194"/>
    <s v="Sandoval Group"/>
    <s v="Assimilated multi-tasking archive"/>
    <n v="7100"/>
    <n v="8716"/>
    <n v="123"/>
    <x v="1"/>
    <n v="69.17"/>
    <n v="126"/>
    <x v="1"/>
    <s v="USD"/>
    <n v="1442206800"/>
    <n v="1443589200"/>
    <b v="0"/>
    <b v="0"/>
    <x v="16"/>
    <x v="1"/>
  </r>
  <r>
    <n v="195"/>
    <s v="Smith and Sons"/>
    <s v="Upgradable high-level solution"/>
    <n v="15800"/>
    <n v="57157"/>
    <n v="362"/>
    <x v="1"/>
    <n v="109.08"/>
    <n v="524"/>
    <x v="1"/>
    <s v="USD"/>
    <n v="1532840400"/>
    <n v="1533445200"/>
    <b v="0"/>
    <b v="0"/>
    <x v="5"/>
    <x v="1"/>
  </r>
  <r>
    <n v="196"/>
    <s v="King Inc"/>
    <s v="Organic bandwidth-monitored frame"/>
    <n v="8200"/>
    <n v="5178"/>
    <n v="63"/>
    <x v="0"/>
    <n v="51.78"/>
    <n v="100"/>
    <x v="3"/>
    <s v="DKK"/>
    <n v="1472878800"/>
    <n v="1474520400"/>
    <b v="0"/>
    <b v="0"/>
    <x v="8"/>
    <x v="2"/>
  </r>
  <r>
    <n v="197"/>
    <s v="Perry and Sons"/>
    <s v="Business-focused logistical framework"/>
    <n v="54700"/>
    <n v="163118"/>
    <n v="298"/>
    <x v="1"/>
    <n v="82.01"/>
    <n v="1989"/>
    <x v="1"/>
    <s v="USD"/>
    <n v="1498194000"/>
    <n v="1499403600"/>
    <b v="0"/>
    <b v="0"/>
    <x v="6"/>
    <x v="4"/>
  </r>
  <r>
    <n v="198"/>
    <s v="Palmer Inc"/>
    <s v="Universal multi-state capability"/>
    <n v="63200"/>
    <n v="6041"/>
    <n v="10"/>
    <x v="0"/>
    <n v="35.96"/>
    <n v="168"/>
    <x v="1"/>
    <s v="USD"/>
    <n v="1281070800"/>
    <n v="1283576400"/>
    <b v="0"/>
    <b v="0"/>
    <x v="5"/>
    <x v="1"/>
  </r>
  <r>
    <n v="199"/>
    <s v="Hull, Baker and Martinez"/>
    <s v="Digitized reciprocal infrastructure"/>
    <n v="1800"/>
    <n v="968"/>
    <n v="54"/>
    <x v="0"/>
    <n v="74.459999999999994"/>
    <n v="13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"/>
    <x v="1"/>
    <n v="91.11"/>
    <n v="157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9"/>
    <x v="3"/>
    <n v="79.790000000000006"/>
    <n v="8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"/>
    <x v="1"/>
    <n v="43"/>
    <n v="449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"/>
    <x v="0"/>
    <n v="63.23"/>
    <n v="40"/>
    <x v="1"/>
    <s v="USD"/>
    <n v="1301806800"/>
    <n v="1302670800"/>
    <b v="0"/>
    <b v="0"/>
    <x v="17"/>
    <x v="1"/>
  </r>
  <r>
    <n v="205"/>
    <s v="Weaver-Marquez"/>
    <s v="Focused analyzing circuit"/>
    <n v="1300"/>
    <n v="5614"/>
    <n v="432"/>
    <x v="1"/>
    <n v="70.180000000000007"/>
    <n v="80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9"/>
    <x v="3"/>
    <n v="61.33"/>
    <n v="57"/>
    <x v="1"/>
    <s v="USD"/>
    <n v="1267250400"/>
    <n v="1268028000"/>
    <b v="0"/>
    <b v="0"/>
    <x v="13"/>
    <x v="5"/>
  </r>
  <r>
    <n v="207"/>
    <s v="Carney-Anderson"/>
    <s v="Digitized 5thgeneration knowledgebase"/>
    <n v="1000"/>
    <n v="4257"/>
    <n v="426"/>
    <x v="1"/>
    <n v="99"/>
    <n v="43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"/>
    <x v="1"/>
    <n v="96.98"/>
    <n v="2053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"/>
    <x v="2"/>
    <n v="51"/>
    <n v="808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"/>
    <x v="0"/>
    <n v="28.04"/>
    <n v="226"/>
    <x v="3"/>
    <s v="DKK"/>
    <n v="1488520800"/>
    <n v="1490850000"/>
    <b v="0"/>
    <b v="0"/>
    <x v="22"/>
    <x v="4"/>
  </r>
  <r>
    <n v="211"/>
    <s v="Thompson LLC"/>
    <s v="Customer-focused impactful benchmark"/>
    <n v="104400"/>
    <n v="99100"/>
    <n v="95"/>
    <x v="0"/>
    <n v="60.98"/>
    <n v="1625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2"/>
    <x v="1"/>
    <n v="73.209999999999994"/>
    <n v="16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"/>
    <x v="1"/>
    <n v="40"/>
    <n v="4289"/>
    <x v="1"/>
    <s v="USD"/>
    <n v="1289019600"/>
    <n v="1289714400"/>
    <b v="0"/>
    <b v="1"/>
    <x v="7"/>
    <x v="1"/>
  </r>
  <r>
    <n v="214"/>
    <s v="Sullivan Group"/>
    <s v="Open-source fresh-thinking policy"/>
    <n v="1400"/>
    <n v="14324"/>
    <n v="1023"/>
    <x v="1"/>
    <n v="86.81"/>
    <n v="165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4"/>
    <x v="0"/>
    <n v="42.13"/>
    <n v="143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"/>
    <x v="1"/>
    <n v="103.98"/>
    <n v="1815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5"/>
    <x v="0"/>
    <n v="62"/>
    <n v="934"/>
    <x v="1"/>
    <s v="USD"/>
    <n v="1556427600"/>
    <n v="1557205200"/>
    <b v="0"/>
    <b v="0"/>
    <x v="22"/>
    <x v="4"/>
  </r>
  <r>
    <n v="218"/>
    <s v="Price-Rodriguez"/>
    <s v="Adaptive logistical initiative"/>
    <n v="5700"/>
    <n v="12309"/>
    <n v="216"/>
    <x v="1"/>
    <n v="31.01"/>
    <n v="397"/>
    <x v="4"/>
    <s v="GBP"/>
    <n v="1320991200"/>
    <n v="1323928800"/>
    <b v="0"/>
    <b v="1"/>
    <x v="12"/>
    <x v="4"/>
  </r>
  <r>
    <n v="219"/>
    <s v="Huang-Henderson"/>
    <s v="Stand-alone mobile customer loyalty"/>
    <n v="41700"/>
    <n v="138497"/>
    <n v="332"/>
    <x v="1"/>
    <n v="89.99"/>
    <n v="1539"/>
    <x v="1"/>
    <s v="USD"/>
    <n v="1345093200"/>
    <n v="1346130000"/>
    <b v="0"/>
    <b v="0"/>
    <x v="10"/>
    <x v="4"/>
  </r>
  <r>
    <n v="220"/>
    <s v="Owens-Le"/>
    <s v="Focused composite approach"/>
    <n v="7900"/>
    <n v="667"/>
    <n v="8"/>
    <x v="0"/>
    <n v="39.24"/>
    <n v="17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9"/>
    <x v="0"/>
    <n v="54.99"/>
    <n v="2179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8"/>
    <x v="1"/>
    <n v="47.99"/>
    <n v="138"/>
    <x v="1"/>
    <s v="USD"/>
    <n v="1412226000"/>
    <n v="1412312400"/>
    <b v="0"/>
    <b v="0"/>
    <x v="14"/>
    <x v="7"/>
  </r>
  <r>
    <n v="223"/>
    <s v="Chavez, Garcia and Cantu"/>
    <s v="Synergistic explicit capability"/>
    <n v="87300"/>
    <n v="81897"/>
    <n v="94"/>
    <x v="0"/>
    <n v="87.97"/>
    <n v="931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4"/>
    <x v="1"/>
    <n v="52"/>
    <n v="3594"/>
    <x v="1"/>
    <s v="USD"/>
    <n v="1411534800"/>
    <n v="1415426400"/>
    <b v="0"/>
    <b v="0"/>
    <x v="22"/>
    <x v="4"/>
  </r>
  <r>
    <n v="225"/>
    <s v="Fox-Quinn"/>
    <s v="Enterprise-wide reciprocal success"/>
    <n v="67800"/>
    <n v="176398"/>
    <n v="260"/>
    <x v="1"/>
    <n v="30"/>
    <n v="5880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7"/>
    <x v="1"/>
    <n v="98.21"/>
    <n v="112"/>
    <x v="1"/>
    <s v="USD"/>
    <n v="1270702800"/>
    <n v="1273899600"/>
    <b v="0"/>
    <b v="0"/>
    <x v="14"/>
    <x v="7"/>
  </r>
  <r>
    <n v="227"/>
    <s v="Johnson-Lee"/>
    <s v="Intuitive exuding process improvement"/>
    <n v="60900"/>
    <n v="102751"/>
    <n v="169"/>
    <x v="1"/>
    <n v="108.96"/>
    <n v="943"/>
    <x v="1"/>
    <s v="USD"/>
    <n v="1431666000"/>
    <n v="1432184400"/>
    <b v="0"/>
    <b v="0"/>
    <x v="20"/>
    <x v="6"/>
  </r>
  <r>
    <n v="228"/>
    <s v="Pineda Group"/>
    <s v="Exclusive real-time protocol"/>
    <n v="137900"/>
    <n v="165352"/>
    <n v="120"/>
    <x v="1"/>
    <n v="67"/>
    <n v="2468"/>
    <x v="1"/>
    <s v="USD"/>
    <n v="1472619600"/>
    <n v="1474779600"/>
    <b v="0"/>
    <b v="0"/>
    <x v="10"/>
    <x v="4"/>
  </r>
  <r>
    <n v="229"/>
    <s v="Hoffman-Howard"/>
    <s v="Extended encompassing application"/>
    <n v="85600"/>
    <n v="165798"/>
    <n v="194"/>
    <x v="1"/>
    <n v="64.989999999999995"/>
    <n v="2551"/>
    <x v="1"/>
    <s v="USD"/>
    <n v="1496293200"/>
    <n v="1500440400"/>
    <b v="0"/>
    <b v="1"/>
    <x v="20"/>
    <x v="6"/>
  </r>
  <r>
    <n v="230"/>
    <s v="Miranda, Hall and Mcgrath"/>
    <s v="Progressive value-added ability"/>
    <n v="2400"/>
    <n v="10084"/>
    <n v="420"/>
    <x v="1"/>
    <n v="99.84"/>
    <n v="101"/>
    <x v="1"/>
    <s v="USD"/>
    <n v="1575612000"/>
    <n v="1575612000"/>
    <b v="0"/>
    <b v="0"/>
    <x v="11"/>
    <x v="6"/>
  </r>
  <r>
    <n v="231"/>
    <s v="Williams, Carter and Gonzalez"/>
    <s v="Cross-platform uniform hardware"/>
    <n v="7200"/>
    <n v="5523"/>
    <n v="77"/>
    <x v="3"/>
    <n v="82.43"/>
    <n v="67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"/>
    <x v="1"/>
    <n v="63.29"/>
    <n v="92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8"/>
    <x v="1"/>
    <n v="96.77"/>
    <n v="62"/>
    <x v="1"/>
    <s v="USD"/>
    <n v="1307854800"/>
    <n v="1309237200"/>
    <b v="0"/>
    <b v="0"/>
    <x v="10"/>
    <x v="4"/>
  </r>
  <r>
    <n v="234"/>
    <s v="Mendoza-Parker"/>
    <s v="Enterprise-wide motivating matrices"/>
    <n v="7500"/>
    <n v="8181"/>
    <n v="109"/>
    <x v="1"/>
    <n v="54.91"/>
    <n v="149"/>
    <x v="6"/>
    <s v="EUR"/>
    <n v="1503378000"/>
    <n v="1503982800"/>
    <b v="0"/>
    <b v="1"/>
    <x v="11"/>
    <x v="6"/>
  </r>
  <r>
    <n v="235"/>
    <s v="Lee, Ali and Guzman"/>
    <s v="Polarized upward-trending Local Area Network"/>
    <n v="8600"/>
    <n v="3589"/>
    <n v="42"/>
    <x v="0"/>
    <n v="39.01"/>
    <n v="92"/>
    <x v="1"/>
    <s v="USD"/>
    <n v="1486965600"/>
    <n v="1487397600"/>
    <b v="0"/>
    <b v="0"/>
    <x v="10"/>
    <x v="4"/>
  </r>
  <r>
    <n v="236"/>
    <s v="Gallegos-Cobb"/>
    <s v="Object-based directional function"/>
    <n v="39500"/>
    <n v="4323"/>
    <n v="11"/>
    <x v="0"/>
    <n v="75.84"/>
    <n v="57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"/>
    <x v="1"/>
    <n v="45.05"/>
    <n v="329"/>
    <x v="1"/>
    <s v="USD"/>
    <n v="1398402000"/>
    <n v="1398574800"/>
    <b v="0"/>
    <b v="0"/>
    <x v="10"/>
    <x v="4"/>
  </r>
  <r>
    <n v="238"/>
    <s v="Bolton, Sanchez and Carrillo"/>
    <s v="Distributed systemic adapter"/>
    <n v="2400"/>
    <n v="10138"/>
    <n v="422"/>
    <x v="1"/>
    <n v="104.52"/>
    <n v="97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8"/>
    <x v="0"/>
    <n v="76.27"/>
    <n v="41"/>
    <x v="1"/>
    <s v="USD"/>
    <n v="1440824400"/>
    <n v="1441170000"/>
    <b v="0"/>
    <b v="0"/>
    <x v="8"/>
    <x v="2"/>
  </r>
  <r>
    <n v="240"/>
    <s v="Pitts-Reed"/>
    <s v="Vision-oriented dynamic service-desk"/>
    <n v="29400"/>
    <n v="123124"/>
    <n v="419"/>
    <x v="1"/>
    <n v="69.02"/>
    <n v="1784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2"/>
    <x v="1"/>
    <n v="101.98"/>
    <n v="1684"/>
    <x v="2"/>
    <s v="AUD"/>
    <n v="1397365200"/>
    <n v="1398229200"/>
    <b v="0"/>
    <b v="1"/>
    <x v="9"/>
    <x v="5"/>
  </r>
  <r>
    <n v="242"/>
    <s v="Hill, Martin and Garcia"/>
    <s v="Sharable scalable core"/>
    <n v="8400"/>
    <n v="10729"/>
    <n v="128"/>
    <x v="1"/>
    <n v="42.92"/>
    <n v="250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"/>
    <x v="1"/>
    <n v="43.03"/>
    <n v="238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70"/>
    <x v="1"/>
    <n v="75.25"/>
    <n v="5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"/>
    <x v="1"/>
    <n v="69.02"/>
    <n v="21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6"/>
    <x v="1"/>
    <n v="65.989999999999995"/>
    <n v="222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3"/>
    <x v="1"/>
    <n v="98.01"/>
    <n v="1884"/>
    <x v="1"/>
    <s v="USD"/>
    <n v="1482386400"/>
    <n v="1483682400"/>
    <b v="0"/>
    <b v="1"/>
    <x v="13"/>
    <x v="5"/>
  </r>
  <r>
    <n v="248"/>
    <s v="Roberts and Sons"/>
    <s v="Streamlined holistic knowledgebase"/>
    <n v="6200"/>
    <n v="13103"/>
    <n v="211"/>
    <x v="1"/>
    <n v="60.11"/>
    <n v="218"/>
    <x v="2"/>
    <s v="AUD"/>
    <n v="1420005600"/>
    <n v="1420437600"/>
    <b v="0"/>
    <b v="0"/>
    <x v="20"/>
    <x v="6"/>
  </r>
  <r>
    <n v="249"/>
    <s v="Avila-Nelson"/>
    <s v="Up-sized intermediate website"/>
    <n v="61500"/>
    <n v="168095"/>
    <n v="273"/>
    <x v="1"/>
    <n v="26"/>
    <n v="6465"/>
    <x v="1"/>
    <s v="USD"/>
    <n v="1420178400"/>
    <n v="1420783200"/>
    <b v="0"/>
    <b v="0"/>
    <x v="18"/>
    <x v="5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"/>
    <x v="0"/>
    <n v="38.020000000000003"/>
    <n v="101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"/>
    <x v="1"/>
    <n v="106.15"/>
    <n v="59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"/>
    <x v="0"/>
    <n v="81.02"/>
    <n v="1335"/>
    <x v="0"/>
    <s v="CAD"/>
    <n v="1302238800"/>
    <n v="1303275600"/>
    <b v="0"/>
    <b v="0"/>
    <x v="6"/>
    <x v="4"/>
  </r>
  <r>
    <n v="254"/>
    <s v="Barry Group"/>
    <s v="De-engineered static Local Area Network"/>
    <n v="4600"/>
    <n v="8505"/>
    <n v="185"/>
    <x v="1"/>
    <n v="96.65"/>
    <n v="88"/>
    <x v="1"/>
    <s v="USD"/>
    <n v="1487656800"/>
    <n v="1487829600"/>
    <b v="0"/>
    <b v="0"/>
    <x v="9"/>
    <x v="5"/>
  </r>
  <r>
    <n v="255"/>
    <s v="Rosales, Branch and Harmon"/>
    <s v="Upgradable grid-enabled superstructure"/>
    <n v="80500"/>
    <n v="96735"/>
    <n v="120"/>
    <x v="1"/>
    <n v="57"/>
    <n v="1697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"/>
    <x v="0"/>
    <n v="63.93"/>
    <n v="15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0.46"/>
    <n v="92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"/>
    <x v="1"/>
    <n v="72.17"/>
    <n v="186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8"/>
    <x v="1"/>
    <n v="77.930000000000007"/>
    <n v="138"/>
    <x v="1"/>
    <s v="USD"/>
    <n v="1354946400"/>
    <n v="1356588000"/>
    <b v="1"/>
    <b v="0"/>
    <x v="14"/>
    <x v="7"/>
  </r>
  <r>
    <n v="260"/>
    <s v="Allen-Jones"/>
    <s v="Centralized modular initiative"/>
    <n v="6300"/>
    <n v="9935"/>
    <n v="158"/>
    <x v="1"/>
    <n v="38.07"/>
    <n v="261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"/>
    <x v="0"/>
    <n v="57.94"/>
    <n v="45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"/>
    <x v="1"/>
    <n v="49.79"/>
    <n v="107"/>
    <x v="1"/>
    <s v="USD"/>
    <n v="1301979600"/>
    <n v="1304226000"/>
    <b v="0"/>
    <b v="1"/>
    <x v="7"/>
    <x v="1"/>
  </r>
  <r>
    <n v="263"/>
    <s v="Walker Ltd"/>
    <s v="Organic eco-centric success"/>
    <n v="2900"/>
    <n v="10756"/>
    <n v="371"/>
    <x v="1"/>
    <n v="54.05"/>
    <n v="199"/>
    <x v="1"/>
    <s v="USD"/>
    <n v="1263016800"/>
    <n v="1263016800"/>
    <b v="0"/>
    <b v="0"/>
    <x v="14"/>
    <x v="7"/>
  </r>
  <r>
    <n v="264"/>
    <s v="Gordon PLC"/>
    <s v="Virtual reciprocal policy"/>
    <n v="45600"/>
    <n v="165375"/>
    <n v="363"/>
    <x v="1"/>
    <n v="30"/>
    <n v="5512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"/>
    <x v="1"/>
    <n v="70.13"/>
    <n v="86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7"/>
    <x v="0"/>
    <n v="27"/>
    <n v="3182"/>
    <x v="6"/>
    <s v="EUR"/>
    <n v="1415340000"/>
    <n v="1418191200"/>
    <b v="0"/>
    <b v="1"/>
    <x v="17"/>
    <x v="1"/>
  </r>
  <r>
    <n v="267"/>
    <s v="Acosta PLC"/>
    <s v="Extended eco-centric function"/>
    <n v="61600"/>
    <n v="143910"/>
    <n v="234"/>
    <x v="1"/>
    <n v="51.99"/>
    <n v="2768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1"/>
    <x v="1"/>
    <n v="56.42"/>
    <n v="48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3"/>
    <x v="1"/>
    <n v="101.63"/>
    <n v="87"/>
    <x v="1"/>
    <s v="USD"/>
    <n v="1548914400"/>
    <n v="1550728800"/>
    <b v="0"/>
    <b v="0"/>
    <x v="19"/>
    <x v="4"/>
  </r>
  <r>
    <n v="270"/>
    <s v="Sawyer, Horton and Williams"/>
    <s v="Triple-buffered 4thgeneration toolset"/>
    <n v="173900"/>
    <n v="47260"/>
    <n v="27"/>
    <x v="3"/>
    <n v="25.01"/>
    <n v="1890"/>
    <x v="1"/>
    <s v="USD"/>
    <n v="1291269600"/>
    <n v="1291442400"/>
    <b v="0"/>
    <b v="0"/>
    <x v="11"/>
    <x v="6"/>
  </r>
  <r>
    <n v="271"/>
    <s v="Foley-Cox"/>
    <s v="Progressive zero administration leverage"/>
    <n v="153700"/>
    <n v="1953"/>
    <n v="1"/>
    <x v="2"/>
    <n v="32.020000000000003"/>
    <n v="61"/>
    <x v="1"/>
    <s v="USD"/>
    <n v="1449468000"/>
    <n v="1452146400"/>
    <b v="0"/>
    <b v="0"/>
    <x v="14"/>
    <x v="7"/>
  </r>
  <r>
    <n v="272"/>
    <s v="Horton, Morrison and Clark"/>
    <s v="Networked radical neural-net"/>
    <n v="51100"/>
    <n v="155349"/>
    <n v="304"/>
    <x v="1"/>
    <n v="82.02"/>
    <n v="1894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"/>
    <x v="1"/>
    <n v="37.96"/>
    <n v="282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"/>
    <x v="0"/>
    <n v="51.53"/>
    <n v="15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2"/>
    <x v="1"/>
    <n v="81.2"/>
    <n v="116"/>
    <x v="1"/>
    <s v="USD"/>
    <n v="1554526800"/>
    <n v="1555218000"/>
    <b v="0"/>
    <b v="0"/>
    <x v="18"/>
    <x v="5"/>
  </r>
  <r>
    <n v="276"/>
    <s v="Fields Ltd"/>
    <s v="Front-line foreground project"/>
    <n v="5500"/>
    <n v="5324"/>
    <n v="97"/>
    <x v="0"/>
    <n v="40.03"/>
    <n v="133"/>
    <x v="1"/>
    <s v="USD"/>
    <n v="1334811600"/>
    <n v="1335243600"/>
    <b v="0"/>
    <b v="1"/>
    <x v="11"/>
    <x v="6"/>
  </r>
  <r>
    <n v="277"/>
    <s v="Ramos-Mitchell"/>
    <s v="Persevering system-worthy info-mediaries"/>
    <n v="700"/>
    <n v="7465"/>
    <n v="1066"/>
    <x v="1"/>
    <n v="89.94"/>
    <n v="83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6"/>
    <x v="1"/>
    <n v="96.69"/>
    <n v="91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1"/>
    <x v="1"/>
    <n v="25.01"/>
    <n v="546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"/>
    <x v="1"/>
    <n v="36.99"/>
    <n v="393"/>
    <x v="1"/>
    <s v="USD"/>
    <n v="1511244000"/>
    <n v="1511762400"/>
    <b v="0"/>
    <b v="0"/>
    <x v="10"/>
    <x v="4"/>
  </r>
  <r>
    <n v="281"/>
    <s v="Drake PLC"/>
    <s v="Profound object-oriented paradigm"/>
    <n v="164500"/>
    <n v="150552"/>
    <n v="92"/>
    <x v="0"/>
    <n v="73.010000000000005"/>
    <n v="2062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"/>
    <x v="1"/>
    <n v="68.239999999999995"/>
    <n v="133"/>
    <x v="1"/>
    <s v="USD"/>
    <n v="1480226400"/>
    <n v="1480744800"/>
    <b v="0"/>
    <b v="1"/>
    <x v="19"/>
    <x v="4"/>
  </r>
  <r>
    <n v="283"/>
    <s v="Lucas-Mullins"/>
    <s v="Business-focused dynamic instruction set"/>
    <n v="8100"/>
    <n v="1517"/>
    <n v="19"/>
    <x v="0"/>
    <n v="52.31"/>
    <n v="29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"/>
    <x v="0"/>
    <n v="61.77"/>
    <n v="132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"/>
    <x v="1"/>
    <n v="25.03"/>
    <n v="254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"/>
    <x v="3"/>
    <n v="106.29"/>
    <n v="184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10"/>
    <x v="1"/>
    <n v="75.069999999999993"/>
    <n v="176"/>
    <x v="1"/>
    <s v="USD"/>
    <n v="1430197200"/>
    <n v="1430197200"/>
    <b v="0"/>
    <b v="0"/>
    <x v="5"/>
    <x v="1"/>
  </r>
  <r>
    <n v="288"/>
    <s v="Garcia Ltd"/>
    <s v="Secured global success"/>
    <n v="5600"/>
    <n v="5476"/>
    <n v="98"/>
    <x v="0"/>
    <n v="39.97"/>
    <n v="137"/>
    <x v="3"/>
    <s v="DKK"/>
    <n v="1331701200"/>
    <n v="1331787600"/>
    <b v="0"/>
    <b v="1"/>
    <x v="16"/>
    <x v="1"/>
  </r>
  <r>
    <n v="289"/>
    <s v="Smith, Love and Smith"/>
    <s v="Grass-roots mission-critical capability"/>
    <n v="800"/>
    <n v="13474"/>
    <n v="1684"/>
    <x v="1"/>
    <n v="39.979999999999997"/>
    <n v="337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"/>
    <x v="0"/>
    <n v="101.02"/>
    <n v="908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7"/>
    <x v="1"/>
    <n v="76.81"/>
    <n v="107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10"/>
    <x v="0"/>
    <n v="71.7"/>
    <n v="10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"/>
    <x v="3"/>
    <n v="33.28"/>
    <n v="32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40"/>
    <x v="1"/>
    <n v="43.92"/>
    <n v="183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6"/>
    <x v="0"/>
    <n v="36"/>
    <n v="1910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5"/>
    <x v="0"/>
    <n v="88.21"/>
    <n v="3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"/>
    <x v="0"/>
    <n v="65.239999999999995"/>
    <n v="104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4"/>
    <x v="1"/>
    <n v="69.959999999999994"/>
    <n v="72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"/>
    <x v="0"/>
    <n v="39.880000000000003"/>
    <n v="49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b v="0"/>
    <b v="1"/>
    <x v="9"/>
    <x v="5"/>
  </r>
  <r>
    <n v="301"/>
    <s v="Wong-Walker"/>
    <s v="Multi-channeled disintermediate policy"/>
    <n v="900"/>
    <n v="12102"/>
    <n v="1345"/>
    <x v="1"/>
    <n v="41.02"/>
    <n v="295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2"/>
    <x v="0"/>
    <n v="98.91"/>
    <n v="245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3"/>
    <x v="0"/>
    <n v="87.78"/>
    <n v="32"/>
    <x v="1"/>
    <s v="USD"/>
    <n v="1452146400"/>
    <n v="1452578400"/>
    <b v="0"/>
    <b v="0"/>
    <x v="7"/>
    <x v="1"/>
  </r>
  <r>
    <n v="304"/>
    <s v="Peterson PLC"/>
    <s v="User-friendly discrete benchmark"/>
    <n v="2100"/>
    <n v="11469"/>
    <n v="546"/>
    <x v="1"/>
    <n v="80.77"/>
    <n v="142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"/>
    <x v="1"/>
    <n v="94.28"/>
    <n v="85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8"/>
    <x v="0"/>
    <n v="73.430000000000007"/>
    <n v="7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"/>
    <x v="1"/>
    <n v="65.97"/>
    <n v="659"/>
    <x v="3"/>
    <s v="DKK"/>
    <n v="1338958800"/>
    <n v="1340686800"/>
    <b v="0"/>
    <b v="1"/>
    <x v="13"/>
    <x v="5"/>
  </r>
  <r>
    <n v="308"/>
    <s v="Davis Ltd"/>
    <s v="Grass-roots optimizing projection"/>
    <n v="118200"/>
    <n v="87560"/>
    <n v="74"/>
    <x v="0"/>
    <n v="109.04"/>
    <n v="803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"/>
    <x v="3"/>
    <n v="41.16"/>
    <n v="75"/>
    <x v="1"/>
    <s v="USD"/>
    <n v="1316581200"/>
    <n v="1318309200"/>
    <b v="0"/>
    <b v="1"/>
    <x v="7"/>
    <x v="1"/>
  </r>
  <r>
    <n v="310"/>
    <s v="Velazquez, Hunt and Ortiz"/>
    <s v="Switchable zero tolerance website"/>
    <n v="7800"/>
    <n v="1586"/>
    <n v="20"/>
    <x v="0"/>
    <n v="99.13"/>
    <n v="16"/>
    <x v="1"/>
    <s v="USD"/>
    <n v="1270789200"/>
    <n v="1272171600"/>
    <b v="0"/>
    <b v="0"/>
    <x v="11"/>
    <x v="6"/>
  </r>
  <r>
    <n v="311"/>
    <s v="Flores PLC"/>
    <s v="Focused real-time help-desk"/>
    <n v="6300"/>
    <n v="12812"/>
    <n v="203"/>
    <x v="1"/>
    <n v="105.88"/>
    <n v="121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"/>
    <x v="1"/>
    <n v="49"/>
    <n v="3742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"/>
    <x v="1"/>
    <n v="39"/>
    <n v="223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5"/>
    <x v="1"/>
    <n v="31.02"/>
    <n v="133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4"/>
    <x v="0"/>
    <n v="103.87"/>
    <n v="31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7"/>
    <x v="0"/>
    <n v="59.27"/>
    <n v="108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"/>
    <x v="0"/>
    <n v="42.3"/>
    <n v="30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6"/>
    <x v="0"/>
    <n v="53.12"/>
    <n v="17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9"/>
    <x v="3"/>
    <n v="50.8"/>
    <n v="64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10"/>
    <x v="0"/>
    <n v="101.15"/>
    <n v="80"/>
    <x v="1"/>
    <s v="USD"/>
    <n v="1305003600"/>
    <n v="1305781200"/>
    <b v="0"/>
    <b v="0"/>
    <x v="13"/>
    <x v="5"/>
  </r>
  <r>
    <n v="321"/>
    <s v="Mills, Frazier and Perez"/>
    <s v="Proactive attitude-oriented knowledge user"/>
    <n v="170400"/>
    <n v="160422"/>
    <n v="94"/>
    <x v="0"/>
    <n v="65"/>
    <n v="2468"/>
    <x v="1"/>
    <s v="USD"/>
    <n v="1301634000"/>
    <n v="1302325200"/>
    <b v="0"/>
    <b v="0"/>
    <x v="12"/>
    <x v="4"/>
  </r>
  <r>
    <n v="322"/>
    <s v="Hebert Group"/>
    <s v="Visionary asymmetric Graphical User Interface"/>
    <n v="117900"/>
    <n v="196377"/>
    <n v="167"/>
    <x v="1"/>
    <n v="38"/>
    <n v="5168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"/>
    <x v="0"/>
    <n v="82.62"/>
    <n v="26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"/>
    <x v="1"/>
    <n v="37.94"/>
    <n v="307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1"/>
    <x v="0"/>
    <n v="80.78"/>
    <n v="73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"/>
    <x v="0"/>
    <n v="25.98"/>
    <n v="128"/>
    <x v="1"/>
    <s v="USD"/>
    <n v="1451109600"/>
    <n v="1451628000"/>
    <b v="0"/>
    <b v="0"/>
    <x v="10"/>
    <x v="4"/>
  </r>
  <r>
    <n v="327"/>
    <s v="Patterson, Salinas and Lucas"/>
    <s v="Digitized 3rdgeneration encoding"/>
    <n v="2600"/>
    <n v="1002"/>
    <n v="39"/>
    <x v="0"/>
    <n v="30.36"/>
    <n v="3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4"/>
    <x v="1"/>
    <n v="54"/>
    <n v="2441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3"/>
    <x v="2"/>
    <n v="101.79"/>
    <n v="211"/>
    <x v="1"/>
    <s v="USD"/>
    <n v="1481522400"/>
    <n v="1482472800"/>
    <b v="0"/>
    <b v="0"/>
    <x v="11"/>
    <x v="6"/>
  </r>
  <r>
    <n v="330"/>
    <s v="Thompson-Bates"/>
    <s v="Expanded encompassing open architecture"/>
    <n v="33700"/>
    <n v="62330"/>
    <n v="185"/>
    <x v="1"/>
    <n v="45"/>
    <n v="1385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4"/>
    <x v="1"/>
    <n v="77.069999999999993"/>
    <n v="190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200"/>
    <x v="1"/>
    <n v="88.08"/>
    <n v="470"/>
    <x v="1"/>
    <s v="USD"/>
    <n v="1364446800"/>
    <n v="1364533200"/>
    <b v="0"/>
    <b v="0"/>
    <x v="8"/>
    <x v="2"/>
  </r>
  <r>
    <n v="333"/>
    <s v="Carlson, Dixon and Jones"/>
    <s v="Persistent well-modulated synergy"/>
    <n v="9600"/>
    <n v="11900"/>
    <n v="124"/>
    <x v="1"/>
    <n v="47.04"/>
    <n v="253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7"/>
    <x v="1"/>
    <n v="111"/>
    <n v="1113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"/>
    <x v="1"/>
    <n v="87"/>
    <n v="2283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"/>
    <x v="0"/>
    <n v="63.99"/>
    <n v="1072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3"/>
    <x v="1"/>
    <n v="105.99"/>
    <n v="1095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"/>
    <x v="1"/>
    <n v="73.989999999999995"/>
    <n v="1690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80"/>
    <x v="3"/>
    <n v="84.02"/>
    <n v="1297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"/>
    <x v="0"/>
    <n v="88.97"/>
    <n v="393"/>
    <x v="1"/>
    <s v="USD"/>
    <n v="1323669600"/>
    <n v="1323756000"/>
    <b v="0"/>
    <b v="0"/>
    <x v="14"/>
    <x v="7"/>
  </r>
  <r>
    <n v="341"/>
    <s v="Guzman Group"/>
    <s v="Ameliorated disintermediate utilization"/>
    <n v="114300"/>
    <n v="96777"/>
    <n v="85"/>
    <x v="0"/>
    <n v="76.989999999999995"/>
    <n v="1257"/>
    <x v="1"/>
    <s v="USD"/>
    <n v="1440738000"/>
    <n v="1441342800"/>
    <b v="0"/>
    <b v="0"/>
    <x v="7"/>
    <x v="1"/>
  </r>
  <r>
    <n v="342"/>
    <s v="Gibson-Hernandez"/>
    <s v="Visionary foreground middleware"/>
    <n v="47900"/>
    <n v="31864"/>
    <n v="67"/>
    <x v="0"/>
    <n v="97.15"/>
    <n v="328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4"/>
    <x v="0"/>
    <n v="33.01"/>
    <n v="147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2"/>
    <x v="0"/>
    <n v="99.95"/>
    <n v="830"/>
    <x v="1"/>
    <s v="USD"/>
    <n v="1516600800"/>
    <n v="1520056800"/>
    <b v="0"/>
    <b v="0"/>
    <x v="11"/>
    <x v="6"/>
  </r>
  <r>
    <n v="345"/>
    <s v="Taylor, Cisneros and Romero"/>
    <s v="Open-source neutral task-force"/>
    <n v="157600"/>
    <n v="23159"/>
    <n v="15"/>
    <x v="0"/>
    <n v="69.97"/>
    <n v="331"/>
    <x v="4"/>
    <s v="GBP"/>
    <n v="1436418000"/>
    <n v="1436504400"/>
    <b v="0"/>
    <b v="0"/>
    <x v="6"/>
    <x v="4"/>
  </r>
  <r>
    <n v="346"/>
    <s v="Little-Marsh"/>
    <s v="Virtual attitude-oriented migration"/>
    <n v="8000"/>
    <n v="2758"/>
    <n v="34"/>
    <x v="0"/>
    <n v="110.32"/>
    <n v="25"/>
    <x v="1"/>
    <s v="USD"/>
    <n v="1503550800"/>
    <n v="1508302800"/>
    <b v="0"/>
    <b v="1"/>
    <x v="7"/>
    <x v="1"/>
  </r>
  <r>
    <n v="347"/>
    <s v="Petersen and Sons"/>
    <s v="Open-source full-range portal"/>
    <n v="900"/>
    <n v="12607"/>
    <n v="1401"/>
    <x v="1"/>
    <n v="66.010000000000005"/>
    <n v="191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2"/>
    <x v="0"/>
    <n v="41.01"/>
    <n v="3483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"/>
    <x v="0"/>
    <n v="103.96"/>
    <n v="923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b v="0"/>
    <b v="1"/>
    <x v="17"/>
    <x v="1"/>
  </r>
  <r>
    <n v="351"/>
    <s v="Young LLC"/>
    <s v="Universal maximized methodology"/>
    <n v="74100"/>
    <n v="94631"/>
    <n v="128"/>
    <x v="1"/>
    <n v="47.01"/>
    <n v="2013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5"/>
    <x v="0"/>
    <n v="29.61"/>
    <n v="33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1"/>
    <x v="1"/>
    <n v="81.010000000000005"/>
    <n v="1703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4"/>
    <x v="1"/>
    <n v="94.35"/>
    <n v="80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9"/>
    <x v="2"/>
    <n v="26.06"/>
    <n v="86"/>
    <x v="1"/>
    <s v="USD"/>
    <n v="1485064800"/>
    <n v="1488520800"/>
    <b v="0"/>
    <b v="0"/>
    <x v="8"/>
    <x v="2"/>
  </r>
  <r>
    <n v="356"/>
    <s v="Glass, Nunez and Mcdonald"/>
    <s v="Open-source systematic protocol"/>
    <n v="9300"/>
    <n v="3431"/>
    <n v="37"/>
    <x v="0"/>
    <n v="85.78"/>
    <n v="40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5"/>
    <x v="1"/>
    <n v="103.73"/>
    <n v="41"/>
    <x v="1"/>
    <s v="USD"/>
    <n v="1441256400"/>
    <n v="1443416400"/>
    <b v="0"/>
    <b v="0"/>
    <x v="11"/>
    <x v="6"/>
  </r>
  <r>
    <n v="358"/>
    <s v="Diaz-Garcia"/>
    <s v="Profit-focused 3rdgeneration circuit"/>
    <n v="9700"/>
    <n v="1146"/>
    <n v="12"/>
    <x v="0"/>
    <n v="49.83"/>
    <n v="23"/>
    <x v="0"/>
    <s v="CAD"/>
    <n v="1533877200"/>
    <n v="1534136400"/>
    <b v="1"/>
    <b v="0"/>
    <x v="14"/>
    <x v="7"/>
  </r>
  <r>
    <n v="359"/>
    <s v="Salazar-Moon"/>
    <s v="Compatible needs-based architecture"/>
    <n v="4000"/>
    <n v="11948"/>
    <n v="299"/>
    <x v="1"/>
    <n v="63.89"/>
    <n v="187"/>
    <x v="1"/>
    <s v="USD"/>
    <n v="1314421200"/>
    <n v="1315026000"/>
    <b v="0"/>
    <b v="0"/>
    <x v="10"/>
    <x v="4"/>
  </r>
  <r>
    <n v="360"/>
    <s v="Larsen-Chung"/>
    <s v="Right-sized zero tolerance migration"/>
    <n v="59700"/>
    <n v="135132"/>
    <n v="226"/>
    <x v="1"/>
    <n v="47"/>
    <n v="287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4"/>
    <x v="1"/>
    <n v="108.48"/>
    <n v="88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2"/>
    <x v="1"/>
    <n v="72.02"/>
    <n v="191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"/>
    <x v="1"/>
    <n v="59.93"/>
    <n v="139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"/>
    <x v="1"/>
    <n v="78.209999999999994"/>
    <n v="186"/>
    <x v="1"/>
    <s v="USD"/>
    <n v="1520229600"/>
    <n v="1522818000"/>
    <b v="0"/>
    <b v="0"/>
    <x v="7"/>
    <x v="1"/>
  </r>
  <r>
    <n v="365"/>
    <s v="Lucas, Hall and Bonilla"/>
    <s v="Networked bottom-line initiative"/>
    <n v="1600"/>
    <n v="11735"/>
    <n v="733"/>
    <x v="1"/>
    <n v="104.78"/>
    <n v="112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"/>
    <x v="1"/>
    <n v="105.52"/>
    <n v="101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9"/>
    <x v="0"/>
    <n v="24.93"/>
    <n v="75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7"/>
    <x v="1"/>
    <n v="69.87"/>
    <n v="206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"/>
    <x v="1"/>
    <n v="95.73"/>
    <n v="154"/>
    <x v="1"/>
    <s v="USD"/>
    <n v="1359871200"/>
    <n v="1363237200"/>
    <b v="0"/>
    <b v="1"/>
    <x v="19"/>
    <x v="4"/>
  </r>
  <r>
    <n v="370"/>
    <s v="Skinner PLC"/>
    <s v="Intuitive well-modulated middleware"/>
    <n v="112300"/>
    <n v="178965"/>
    <n v="159"/>
    <x v="1"/>
    <n v="30"/>
    <n v="596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8"/>
    <x v="0"/>
    <n v="59.01"/>
    <n v="2176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2"/>
    <x v="1"/>
    <n v="84.76"/>
    <n v="169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"/>
    <x v="1"/>
    <n v="78.010000000000005"/>
    <n v="210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"/>
    <x v="0"/>
    <n v="50.05"/>
    <n v="441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5"/>
    <x v="0"/>
    <n v="59.16"/>
    <n v="25"/>
    <x v="1"/>
    <s v="USD"/>
    <n v="1444971600"/>
    <n v="1449900000"/>
    <b v="0"/>
    <b v="0"/>
    <x v="7"/>
    <x v="1"/>
  </r>
  <r>
    <n v="376"/>
    <s v="Perry PLC"/>
    <s v="Mandatory uniform matrix"/>
    <n v="3400"/>
    <n v="12275"/>
    <n v="361"/>
    <x v="1"/>
    <n v="93.7"/>
    <n v="131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"/>
    <x v="0"/>
    <n v="40.14"/>
    <n v="12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4"/>
    <x v="0"/>
    <n v="70.09"/>
    <n v="355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"/>
    <x v="0"/>
    <n v="66.180000000000007"/>
    <n v="44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"/>
    <x v="1"/>
    <n v="47.71"/>
    <n v="84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4"/>
    <x v="1"/>
    <n v="62.9"/>
    <n v="155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4"/>
    <x v="0"/>
    <n v="86.61"/>
    <n v="67"/>
    <x v="1"/>
    <s v="USD"/>
    <n v="1508130000"/>
    <n v="1509771600"/>
    <b v="0"/>
    <b v="0"/>
    <x v="14"/>
    <x v="7"/>
  </r>
  <r>
    <n v="383"/>
    <s v="Baker Ltd"/>
    <s v="Progressive intangible flexibility"/>
    <n v="6300"/>
    <n v="14199"/>
    <n v="225"/>
    <x v="1"/>
    <n v="75.13"/>
    <n v="189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"/>
    <x v="1"/>
    <n v="41"/>
    <n v="4799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"/>
    <x v="1"/>
    <n v="50.01"/>
    <n v="1137"/>
    <x v="1"/>
    <s v="USD"/>
    <n v="1553835600"/>
    <n v="1556600400"/>
    <b v="0"/>
    <b v="0"/>
    <x v="9"/>
    <x v="5"/>
  </r>
  <r>
    <n v="386"/>
    <s v="Gardner Group"/>
    <s v="Progressive 5thgeneration customer loyalty"/>
    <n v="135500"/>
    <n v="103554"/>
    <n v="76"/>
    <x v="0"/>
    <n v="96.96"/>
    <n v="1068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"/>
    <x v="0"/>
    <n v="100.93"/>
    <n v="424"/>
    <x v="1"/>
    <s v="USD"/>
    <n v="1339477200"/>
    <n v="1339909200"/>
    <b v="0"/>
    <b v="0"/>
    <x v="8"/>
    <x v="2"/>
  </r>
  <r>
    <n v="388"/>
    <s v="Cruz Ltd"/>
    <s v="Exclusive dynamic adapter"/>
    <n v="114800"/>
    <n v="12938"/>
    <n v="11"/>
    <x v="3"/>
    <n v="89.23"/>
    <n v="145"/>
    <x v="5"/>
    <s v="CHF"/>
    <n v="1325656800"/>
    <n v="1325829600"/>
    <b v="0"/>
    <b v="0"/>
    <x v="7"/>
    <x v="1"/>
  </r>
  <r>
    <n v="389"/>
    <s v="Knox-Garner"/>
    <s v="Automated systemic hierarchy"/>
    <n v="83000"/>
    <n v="101352"/>
    <n v="122"/>
    <x v="1"/>
    <n v="87.98"/>
    <n v="1152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7"/>
    <x v="1"/>
    <n v="89.54"/>
    <n v="50"/>
    <x v="1"/>
    <s v="USD"/>
    <n v="1379048400"/>
    <n v="1380344400"/>
    <b v="0"/>
    <b v="0"/>
    <x v="14"/>
    <x v="7"/>
  </r>
  <r>
    <n v="391"/>
    <s v="Miller-Patel"/>
    <s v="Mandatory uniform strategy"/>
    <n v="60400"/>
    <n v="4393"/>
    <n v="7"/>
    <x v="0"/>
    <n v="29.09"/>
    <n v="151"/>
    <x v="1"/>
    <s v="USD"/>
    <n v="1389679200"/>
    <n v="1389852000"/>
    <b v="0"/>
    <b v="0"/>
    <x v="9"/>
    <x v="5"/>
  </r>
  <r>
    <n v="392"/>
    <s v="Hernandez-Grimes"/>
    <s v="Profit-focused zero administration forecast"/>
    <n v="102900"/>
    <n v="67546"/>
    <n v="66"/>
    <x v="0"/>
    <n v="42.01"/>
    <n v="1608"/>
    <x v="1"/>
    <s v="USD"/>
    <n v="1294293600"/>
    <n v="1294466400"/>
    <b v="0"/>
    <b v="0"/>
    <x v="8"/>
    <x v="2"/>
  </r>
  <r>
    <n v="393"/>
    <s v="Owens, Hall and Gonzalez"/>
    <s v="De-engineered static orchestration"/>
    <n v="62800"/>
    <n v="143788"/>
    <n v="229"/>
    <x v="1"/>
    <n v="47"/>
    <n v="3059"/>
    <x v="0"/>
    <s v="CAD"/>
    <n v="1500267600"/>
    <n v="1500354000"/>
    <b v="0"/>
    <b v="0"/>
    <x v="17"/>
    <x v="1"/>
  </r>
  <r>
    <n v="394"/>
    <s v="Noble-Bailey"/>
    <s v="Customizable dynamic info-mediaries"/>
    <n v="800"/>
    <n v="3755"/>
    <n v="469"/>
    <x v="1"/>
    <n v="110.44"/>
    <n v="34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"/>
    <x v="1"/>
    <n v="41.99"/>
    <n v="220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"/>
    <x v="1"/>
    <n v="48.01"/>
    <n v="1604"/>
    <x v="2"/>
    <s v="AUD"/>
    <n v="1538715600"/>
    <n v="1539406800"/>
    <b v="0"/>
    <b v="0"/>
    <x v="6"/>
    <x v="4"/>
  </r>
  <r>
    <n v="397"/>
    <s v="Jones-Martin"/>
    <s v="Virtual systematic monitoring"/>
    <n v="8100"/>
    <n v="14083"/>
    <n v="174"/>
    <x v="1"/>
    <n v="31.02"/>
    <n v="454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8"/>
    <x v="1"/>
    <n v="99.2"/>
    <n v="123"/>
    <x v="6"/>
    <s v="EUR"/>
    <n v="1525755600"/>
    <n v="1525928400"/>
    <b v="0"/>
    <b v="1"/>
    <x v="10"/>
    <x v="4"/>
  </r>
  <r>
    <n v="399"/>
    <s v="Acosta, Mullins and Morris"/>
    <s v="Pre-emptive interactive model"/>
    <n v="97300"/>
    <n v="62127"/>
    <n v="64"/>
    <x v="0"/>
    <n v="66.02"/>
    <n v="941"/>
    <x v="1"/>
    <s v="USD"/>
    <n v="1296626400"/>
    <n v="1297231200"/>
    <b v="0"/>
    <b v="0"/>
    <x v="7"/>
    <x v="1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b v="0"/>
    <b v="1"/>
    <x v="14"/>
    <x v="7"/>
  </r>
  <r>
    <n v="401"/>
    <s v="Smith-Schmidt"/>
    <s v="Inverse radical hierarchy"/>
    <n v="900"/>
    <n v="13772"/>
    <n v="1530"/>
    <x v="1"/>
    <n v="46.06"/>
    <n v="299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"/>
    <x v="0"/>
    <n v="73.650000000000006"/>
    <n v="40"/>
    <x v="1"/>
    <s v="USD"/>
    <n v="1325829600"/>
    <n v="1329890400"/>
    <b v="0"/>
    <b v="1"/>
    <x v="12"/>
    <x v="4"/>
  </r>
  <r>
    <n v="403"/>
    <s v="Leonard-Mcclain"/>
    <s v="Virtual foreground throughput"/>
    <n v="195800"/>
    <n v="168820"/>
    <n v="86"/>
    <x v="0"/>
    <n v="55.99"/>
    <n v="3015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6"/>
    <x v="1"/>
    <n v="68.989999999999995"/>
    <n v="2237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90"/>
    <x v="0"/>
    <n v="60.98"/>
    <n v="435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"/>
    <x v="1"/>
    <n v="110.98"/>
    <n v="645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6"/>
    <x v="1"/>
    <n v="25"/>
    <n v="484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2"/>
    <x v="1"/>
    <n v="78.760000000000005"/>
    <n v="154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"/>
    <x v="0"/>
    <n v="87.96"/>
    <n v="714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"/>
    <x v="2"/>
    <n v="49.99"/>
    <n v="1111"/>
    <x v="1"/>
    <s v="USD"/>
    <n v="1430197200"/>
    <n v="1430197200"/>
    <b v="0"/>
    <b v="0"/>
    <x v="20"/>
    <x v="6"/>
  </r>
  <r>
    <n v="411"/>
    <s v="Beck, Thompson and Martinez"/>
    <s v="Down-sized maximized function"/>
    <n v="7800"/>
    <n v="8161"/>
    <n v="105"/>
    <x v="1"/>
    <n v="99.52"/>
    <n v="82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9"/>
    <x v="1"/>
    <n v="104.82"/>
    <n v="134"/>
    <x v="1"/>
    <s v="USD"/>
    <n v="1388728800"/>
    <n v="1389592800"/>
    <b v="0"/>
    <b v="0"/>
    <x v="13"/>
    <x v="5"/>
  </r>
  <r>
    <n v="413"/>
    <s v="Rush-Bowers"/>
    <s v="Persevering analyzing extranet"/>
    <n v="189500"/>
    <n v="117628"/>
    <n v="62"/>
    <x v="2"/>
    <n v="108.01"/>
    <n v="1089"/>
    <x v="1"/>
    <s v="USD"/>
    <n v="1543298400"/>
    <n v="1545631200"/>
    <b v="0"/>
    <b v="0"/>
    <x v="10"/>
    <x v="4"/>
  </r>
  <r>
    <n v="414"/>
    <s v="Davis and Sons"/>
    <s v="Innovative human-resource migration"/>
    <n v="188200"/>
    <n v="159405"/>
    <n v="85"/>
    <x v="0"/>
    <n v="29"/>
    <n v="5497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"/>
    <x v="0"/>
    <n v="30.03"/>
    <n v="418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4"/>
    <x v="0"/>
    <n v="41.01"/>
    <n v="1439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"/>
    <x v="0"/>
    <n v="62.87"/>
    <n v="15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"/>
    <x v="0"/>
    <n v="47.01"/>
    <n v="1999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"/>
    <x v="1"/>
    <n v="27"/>
    <n v="5203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"/>
    <x v="1"/>
    <n v="68.33"/>
    <n v="94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4"/>
    <x v="0"/>
    <n v="50.97"/>
    <n v="118"/>
    <x v="1"/>
    <s v="USD"/>
    <n v="1498712400"/>
    <n v="1501304400"/>
    <b v="0"/>
    <b v="1"/>
    <x v="8"/>
    <x v="2"/>
  </r>
  <r>
    <n v="422"/>
    <s v="Brown, Davies and Pacheco"/>
    <s v="Reverse-engineered regional knowledge user"/>
    <n v="8700"/>
    <n v="11075"/>
    <n v="127"/>
    <x v="1"/>
    <n v="54.02"/>
    <n v="205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1"/>
    <x v="0"/>
    <n v="97.06"/>
    <n v="162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"/>
    <x v="0"/>
    <n v="24.87"/>
    <n v="83"/>
    <x v="1"/>
    <s v="USD"/>
    <n v="1524027600"/>
    <n v="1524546000"/>
    <b v="0"/>
    <b v="0"/>
    <x v="7"/>
    <x v="1"/>
  </r>
  <r>
    <n v="425"/>
    <s v="Sullivan, Davis and Booth"/>
    <s v="Vision-oriented actuating hardware"/>
    <n v="2700"/>
    <n v="7767"/>
    <n v="288"/>
    <x v="1"/>
    <n v="84.42"/>
    <n v="92"/>
    <x v="1"/>
    <s v="USD"/>
    <n v="1438059600"/>
    <n v="1438578000"/>
    <b v="0"/>
    <b v="0"/>
    <x v="14"/>
    <x v="7"/>
  </r>
  <r>
    <n v="426"/>
    <s v="Edwards-Kane"/>
    <s v="Virtual leadingedge framework"/>
    <n v="1800"/>
    <n v="10313"/>
    <n v="573"/>
    <x v="1"/>
    <n v="47.09"/>
    <n v="219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3"/>
    <x v="1"/>
    <n v="78"/>
    <n v="2526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"/>
    <x v="0"/>
    <n v="62.97"/>
    <n v="747"/>
    <x v="1"/>
    <s v="USD"/>
    <n v="1297404000"/>
    <n v="1298008800"/>
    <b v="0"/>
    <b v="0"/>
    <x v="10"/>
    <x v="4"/>
  </r>
  <r>
    <n v="429"/>
    <s v="Robles Ltd"/>
    <s v="Right-sized demand-driven adapter"/>
    <n v="191000"/>
    <n v="173191"/>
    <n v="91"/>
    <x v="3"/>
    <n v="81.010000000000005"/>
    <n v="2138"/>
    <x v="1"/>
    <s v="USD"/>
    <n v="1392012000"/>
    <n v="1394427600"/>
    <b v="0"/>
    <b v="1"/>
    <x v="14"/>
    <x v="7"/>
  </r>
  <r>
    <n v="430"/>
    <s v="Cochran Ltd"/>
    <s v="Re-engineered attitude-oriented frame"/>
    <n v="8100"/>
    <n v="5487"/>
    <n v="68"/>
    <x v="0"/>
    <n v="65.319999999999993"/>
    <n v="84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"/>
    <x v="1"/>
    <n v="104.44"/>
    <n v="94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3"/>
    <x v="0"/>
    <n v="69.989999999999995"/>
    <n v="91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"/>
    <x v="0"/>
    <n v="83.02"/>
    <n v="792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7"/>
    <x v="3"/>
    <n v="90.3"/>
    <n v="10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7"/>
    <x v="1"/>
    <n v="103.98"/>
    <n v="1713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"/>
    <x v="1"/>
    <n v="54.93"/>
    <n v="249"/>
    <x v="1"/>
    <s v="USD"/>
    <n v="1555736400"/>
    <n v="1555822800"/>
    <b v="0"/>
    <b v="0"/>
    <x v="17"/>
    <x v="1"/>
  </r>
  <r>
    <n v="437"/>
    <s v="Hansen Group"/>
    <s v="Centralized regional interface"/>
    <n v="8100"/>
    <n v="9969"/>
    <n v="123"/>
    <x v="1"/>
    <n v="51.92"/>
    <n v="192"/>
    <x v="1"/>
    <s v="USD"/>
    <n v="1442120400"/>
    <n v="1442379600"/>
    <b v="0"/>
    <b v="1"/>
    <x v="10"/>
    <x v="4"/>
  </r>
  <r>
    <n v="438"/>
    <s v="Mathis, Hall and Hansen"/>
    <s v="Streamlined web-enabled knowledgebase"/>
    <n v="8300"/>
    <n v="14827"/>
    <n v="179"/>
    <x v="1"/>
    <n v="60.03"/>
    <n v="247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"/>
    <x v="1"/>
    <n v="44"/>
    <n v="2293"/>
    <x v="1"/>
    <s v="USD"/>
    <n v="1478408400"/>
    <n v="1479016800"/>
    <b v="0"/>
    <b v="0"/>
    <x v="22"/>
    <x v="4"/>
  </r>
  <r>
    <n v="440"/>
    <s v="Miller-Poole"/>
    <s v="Networked optimal adapter"/>
    <n v="102500"/>
    <n v="165954"/>
    <n v="162"/>
    <x v="1"/>
    <n v="53"/>
    <n v="3131"/>
    <x v="1"/>
    <s v="USD"/>
    <n v="1498798800"/>
    <n v="1499662800"/>
    <b v="0"/>
    <b v="0"/>
    <x v="19"/>
    <x v="4"/>
  </r>
  <r>
    <n v="441"/>
    <s v="Rodriguez-West"/>
    <s v="Automated optimal function"/>
    <n v="7000"/>
    <n v="1744"/>
    <n v="25"/>
    <x v="0"/>
    <n v="54.5"/>
    <n v="32"/>
    <x v="1"/>
    <s v="USD"/>
    <n v="1335416400"/>
    <n v="1337835600"/>
    <b v="0"/>
    <b v="0"/>
    <x v="8"/>
    <x v="2"/>
  </r>
  <r>
    <n v="442"/>
    <s v="Calderon, Bradford and Dean"/>
    <s v="Devolved system-worthy framework"/>
    <n v="5400"/>
    <n v="10731"/>
    <n v="199"/>
    <x v="1"/>
    <n v="75.040000000000006"/>
    <n v="143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5"/>
    <x v="3"/>
    <n v="35.909999999999997"/>
    <n v="90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"/>
    <x v="1"/>
    <n v="36.950000000000003"/>
    <n v="296"/>
    <x v="1"/>
    <s v="USD"/>
    <n v="1311483600"/>
    <n v="1311656400"/>
    <b v="0"/>
    <b v="1"/>
    <x v="7"/>
    <x v="1"/>
  </r>
  <r>
    <n v="445"/>
    <s v="Anderson-Pearson"/>
    <s v="Intuitive demand-driven Local Area Network"/>
    <n v="2100"/>
    <n v="10739"/>
    <n v="511"/>
    <x v="1"/>
    <n v="63.17"/>
    <n v="170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"/>
    <x v="0"/>
    <n v="29.99"/>
    <n v="186"/>
    <x v="1"/>
    <s v="USD"/>
    <n v="1355810400"/>
    <n v="1355983200"/>
    <b v="0"/>
    <b v="0"/>
    <x v="8"/>
    <x v="2"/>
  </r>
  <r>
    <n v="447"/>
    <s v="Harrington-Harper"/>
    <s v="Self-enabling next generation algorithm"/>
    <n v="155200"/>
    <n v="37754"/>
    <n v="24"/>
    <x v="3"/>
    <n v="86"/>
    <n v="439"/>
    <x v="4"/>
    <s v="GBP"/>
    <n v="1513663200"/>
    <n v="1515045600"/>
    <b v="0"/>
    <b v="0"/>
    <x v="19"/>
    <x v="4"/>
  </r>
  <r>
    <n v="448"/>
    <s v="Price and Sons"/>
    <s v="Object-based demand-driven strategy"/>
    <n v="89900"/>
    <n v="45384"/>
    <n v="50"/>
    <x v="0"/>
    <n v="75.010000000000005"/>
    <n v="605"/>
    <x v="1"/>
    <s v="USD"/>
    <n v="1365915600"/>
    <n v="1366088400"/>
    <b v="0"/>
    <b v="1"/>
    <x v="11"/>
    <x v="6"/>
  </r>
  <r>
    <n v="449"/>
    <s v="Cuevas-Morales"/>
    <s v="Public-key coherent ability"/>
    <n v="900"/>
    <n v="8703"/>
    <n v="967"/>
    <x v="1"/>
    <n v="101.2"/>
    <n v="86"/>
    <x v="3"/>
    <s v="DKK"/>
    <n v="1551852000"/>
    <n v="1553317200"/>
    <b v="0"/>
    <b v="0"/>
    <x v="11"/>
    <x v="6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b v="0"/>
    <b v="0"/>
    <x v="10"/>
    <x v="4"/>
  </r>
  <r>
    <n v="451"/>
    <s v="Padilla-Porter"/>
    <s v="Innovative exuding matrix"/>
    <n v="148400"/>
    <n v="182302"/>
    <n v="123"/>
    <x v="1"/>
    <n v="29"/>
    <n v="6286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"/>
    <x v="0"/>
    <n v="98.23"/>
    <n v="31"/>
    <x v="1"/>
    <s v="USD"/>
    <n v="1278392400"/>
    <n v="1278478800"/>
    <b v="0"/>
    <b v="0"/>
    <x v="6"/>
    <x v="4"/>
  </r>
  <r>
    <n v="453"/>
    <s v="Saunders Ltd"/>
    <s v="Multi-layered multi-tasking secured line"/>
    <n v="182400"/>
    <n v="102749"/>
    <n v="56"/>
    <x v="0"/>
    <n v="87"/>
    <n v="1181"/>
    <x v="1"/>
    <s v="USD"/>
    <n v="1480572000"/>
    <n v="1484114400"/>
    <b v="0"/>
    <b v="0"/>
    <x v="22"/>
    <x v="4"/>
  </r>
  <r>
    <n v="454"/>
    <s v="Woods Inc"/>
    <s v="Upgradable upward-trending portal"/>
    <n v="4000"/>
    <n v="1763"/>
    <n v="44"/>
    <x v="0"/>
    <n v="45.21"/>
    <n v="39"/>
    <x v="1"/>
    <s v="USD"/>
    <n v="1382331600"/>
    <n v="1385445600"/>
    <b v="0"/>
    <b v="1"/>
    <x v="6"/>
    <x v="4"/>
  </r>
  <r>
    <n v="455"/>
    <s v="Villanueva, Wright and Richardson"/>
    <s v="Profit-focused global product"/>
    <n v="116500"/>
    <n v="137904"/>
    <n v="118"/>
    <x v="1"/>
    <n v="37"/>
    <n v="3727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"/>
    <x v="1"/>
    <n v="94.98"/>
    <n v="1605"/>
    <x v="1"/>
    <s v="USD"/>
    <n v="1518242400"/>
    <n v="1518242400"/>
    <b v="0"/>
    <b v="1"/>
    <x v="7"/>
    <x v="1"/>
  </r>
  <r>
    <n v="457"/>
    <s v="Sheppard, Smith and Spence"/>
    <s v="Cloned asymmetric functionalities"/>
    <n v="5000"/>
    <n v="1332"/>
    <n v="27"/>
    <x v="0"/>
    <n v="28.96"/>
    <n v="46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"/>
    <x v="1"/>
    <n v="55.99"/>
    <n v="2120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"/>
    <x v="0"/>
    <n v="54.04"/>
    <n v="105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2"/>
    <x v="1"/>
    <n v="82.38"/>
    <n v="50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"/>
    <x v="1"/>
    <n v="67"/>
    <n v="2080"/>
    <x v="1"/>
    <s v="USD"/>
    <n v="1398661200"/>
    <n v="1400389200"/>
    <b v="0"/>
    <b v="0"/>
    <x v="6"/>
    <x v="4"/>
  </r>
  <r>
    <n v="462"/>
    <s v="Wang-Rodriguez"/>
    <s v="Total multimedia website"/>
    <n v="188800"/>
    <n v="57734"/>
    <n v="31"/>
    <x v="0"/>
    <n v="107.91"/>
    <n v="535"/>
    <x v="1"/>
    <s v="USD"/>
    <n v="1359525600"/>
    <n v="1362808800"/>
    <b v="0"/>
    <b v="0"/>
    <x v="20"/>
    <x v="6"/>
  </r>
  <r>
    <n v="463"/>
    <s v="Mckee-Hill"/>
    <s v="Cross-platform upward-trending parallelism"/>
    <n v="134300"/>
    <n v="145265"/>
    <n v="108"/>
    <x v="1"/>
    <n v="69.010000000000005"/>
    <n v="2105"/>
    <x v="1"/>
    <s v="USD"/>
    <n v="1388469600"/>
    <n v="1388815200"/>
    <b v="0"/>
    <b v="0"/>
    <x v="10"/>
    <x v="4"/>
  </r>
  <r>
    <n v="464"/>
    <s v="Gomez LLC"/>
    <s v="Pre-emptive mission-critical hardware"/>
    <n v="71200"/>
    <n v="95020"/>
    <n v="133"/>
    <x v="1"/>
    <n v="39.01"/>
    <n v="2436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8"/>
    <x v="1"/>
    <n v="110.36"/>
    <n v="80"/>
    <x v="1"/>
    <s v="USD"/>
    <n v="1517032800"/>
    <n v="1517810400"/>
    <b v="0"/>
    <b v="0"/>
    <x v="18"/>
    <x v="5"/>
  </r>
  <r>
    <n v="466"/>
    <s v="Obrien and Sons"/>
    <s v="Pre-emptive transitional frame"/>
    <n v="1200"/>
    <n v="3984"/>
    <n v="332"/>
    <x v="1"/>
    <n v="94.86"/>
    <n v="42"/>
    <x v="1"/>
    <s v="USD"/>
    <n v="1368594000"/>
    <n v="1370581200"/>
    <b v="0"/>
    <b v="1"/>
    <x v="8"/>
    <x v="2"/>
  </r>
  <r>
    <n v="467"/>
    <s v="Shaw Ltd"/>
    <s v="Profit-focused content-based application"/>
    <n v="1400"/>
    <n v="8053"/>
    <n v="575"/>
    <x v="1"/>
    <n v="57.94"/>
    <n v="139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1"/>
    <x v="0"/>
    <n v="101.25"/>
    <n v="16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"/>
    <x v="1"/>
    <n v="64.959999999999994"/>
    <n v="159"/>
    <x v="1"/>
    <s v="USD"/>
    <n v="1431925200"/>
    <n v="1432098000"/>
    <b v="0"/>
    <b v="0"/>
    <x v="6"/>
    <x v="4"/>
  </r>
  <r>
    <n v="470"/>
    <s v="Grimes, Holland and Sloan"/>
    <s v="Extended dedicated archive"/>
    <n v="3600"/>
    <n v="10289"/>
    <n v="286"/>
    <x v="1"/>
    <n v="27.01"/>
    <n v="381"/>
    <x v="1"/>
    <s v="USD"/>
    <n v="1481522400"/>
    <n v="1482127200"/>
    <b v="0"/>
    <b v="0"/>
    <x v="8"/>
    <x v="2"/>
  </r>
  <r>
    <n v="471"/>
    <s v="Perry and Sons"/>
    <s v="Configurable static help-desk"/>
    <n v="3100"/>
    <n v="9889"/>
    <n v="319"/>
    <x v="1"/>
    <n v="50.97"/>
    <n v="194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"/>
    <x v="0"/>
    <n v="104.94"/>
    <n v="575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"/>
    <x v="1"/>
    <n v="84.03"/>
    <n v="106"/>
    <x v="1"/>
    <s v="USD"/>
    <n v="1529989200"/>
    <n v="1530075600"/>
    <b v="0"/>
    <b v="0"/>
    <x v="5"/>
    <x v="1"/>
  </r>
  <r>
    <n v="474"/>
    <s v="Santos-Young"/>
    <s v="Enhanced neutral ability"/>
    <n v="4000"/>
    <n v="14606"/>
    <n v="365"/>
    <x v="1"/>
    <n v="102.86"/>
    <n v="142"/>
    <x v="1"/>
    <s v="USD"/>
    <n v="1418709600"/>
    <n v="1418796000"/>
    <b v="0"/>
    <b v="0"/>
    <x v="19"/>
    <x v="4"/>
  </r>
  <r>
    <n v="475"/>
    <s v="Nichols Ltd"/>
    <s v="Function-based attitude-oriented groupware"/>
    <n v="7400"/>
    <n v="8432"/>
    <n v="114"/>
    <x v="1"/>
    <n v="39.96"/>
    <n v="211"/>
    <x v="1"/>
    <s v="USD"/>
    <n v="1372136400"/>
    <n v="1372482000"/>
    <b v="0"/>
    <b v="1"/>
    <x v="18"/>
    <x v="5"/>
  </r>
  <r>
    <n v="476"/>
    <s v="Murphy PLC"/>
    <s v="Optional solution-oriented instruction set"/>
    <n v="191500"/>
    <n v="57122"/>
    <n v="30"/>
    <x v="0"/>
    <n v="51"/>
    <n v="1120"/>
    <x v="1"/>
    <s v="USD"/>
    <n v="1533877200"/>
    <n v="1534395600"/>
    <b v="0"/>
    <b v="0"/>
    <x v="13"/>
    <x v="5"/>
  </r>
  <r>
    <n v="477"/>
    <s v="Hogan, Porter and Rivera"/>
    <s v="Organic object-oriented core"/>
    <n v="8500"/>
    <n v="4613"/>
    <n v="54"/>
    <x v="0"/>
    <n v="40.82"/>
    <n v="113"/>
    <x v="1"/>
    <s v="USD"/>
    <n v="1309064400"/>
    <n v="1311397200"/>
    <b v="0"/>
    <b v="0"/>
    <x v="22"/>
    <x v="4"/>
  </r>
  <r>
    <n v="478"/>
    <s v="Lyons LLC"/>
    <s v="Balanced impactful circuit"/>
    <n v="68800"/>
    <n v="162603"/>
    <n v="236"/>
    <x v="1"/>
    <n v="59"/>
    <n v="2756"/>
    <x v="1"/>
    <s v="USD"/>
    <n v="1425877200"/>
    <n v="1426914000"/>
    <b v="0"/>
    <b v="0"/>
    <x v="8"/>
    <x v="2"/>
  </r>
  <r>
    <n v="479"/>
    <s v="Long-Greene"/>
    <s v="Future-proofed heuristic encryption"/>
    <n v="2400"/>
    <n v="12310"/>
    <n v="513"/>
    <x v="1"/>
    <n v="71.16"/>
    <n v="173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1"/>
    <x v="1"/>
    <n v="99.49"/>
    <n v="87"/>
    <x v="1"/>
    <s v="USD"/>
    <n v="1268287200"/>
    <n v="1269061200"/>
    <b v="0"/>
    <b v="1"/>
    <x v="14"/>
    <x v="7"/>
  </r>
  <r>
    <n v="481"/>
    <s v="Mcclure LLC"/>
    <s v="Sharable discrete budgetary management"/>
    <n v="196600"/>
    <n v="159931"/>
    <n v="81"/>
    <x v="0"/>
    <n v="103.99"/>
    <n v="1538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"/>
    <x v="0"/>
    <n v="76.56"/>
    <n v="9"/>
    <x v="1"/>
    <s v="USD"/>
    <n v="1330063200"/>
    <n v="1331013600"/>
    <b v="0"/>
    <b v="1"/>
    <x v="13"/>
    <x v="5"/>
  </r>
  <r>
    <n v="483"/>
    <s v="Rice-Parker"/>
    <s v="Down-sized actuating infrastructure"/>
    <n v="91400"/>
    <n v="48236"/>
    <n v="53"/>
    <x v="0"/>
    <n v="87.07"/>
    <n v="55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"/>
    <x v="1"/>
    <n v="49"/>
    <n v="1572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1"/>
    <x v="0"/>
    <n v="42.97"/>
    <n v="648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4"/>
    <x v="0"/>
    <n v="33.43"/>
    <n v="21"/>
    <x v="4"/>
    <s v="GBP"/>
    <n v="1520575200"/>
    <n v="1521867600"/>
    <b v="0"/>
    <b v="1"/>
    <x v="18"/>
    <x v="5"/>
  </r>
  <r>
    <n v="487"/>
    <s v="Smith-Wallace"/>
    <s v="Monitored 24/7 time-frame"/>
    <n v="110300"/>
    <n v="197024"/>
    <n v="179"/>
    <x v="1"/>
    <n v="83.98"/>
    <n v="2346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"/>
    <x v="1"/>
    <n v="101.42"/>
    <n v="115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2"/>
    <x v="1"/>
    <n v="109.87"/>
    <n v="85"/>
    <x v="6"/>
    <s v="EUR"/>
    <n v="1281934800"/>
    <n v="1282366800"/>
    <b v="0"/>
    <b v="0"/>
    <x v="8"/>
    <x v="2"/>
  </r>
  <r>
    <n v="490"/>
    <s v="Young and Sons"/>
    <s v="Innovative disintermediate encryption"/>
    <n v="2400"/>
    <n v="4596"/>
    <n v="192"/>
    <x v="1"/>
    <n v="31.92"/>
    <n v="144"/>
    <x v="1"/>
    <s v="USD"/>
    <n v="1573970400"/>
    <n v="1574575200"/>
    <b v="0"/>
    <b v="0"/>
    <x v="23"/>
    <x v="8"/>
  </r>
  <r>
    <n v="491"/>
    <s v="Henson PLC"/>
    <s v="Universal contextually-based knowledgebase"/>
    <n v="56800"/>
    <n v="173437"/>
    <n v="305"/>
    <x v="1"/>
    <n v="70.989999999999995"/>
    <n v="244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4"/>
    <x v="3"/>
    <n v="77.03"/>
    <n v="595"/>
    <x v="1"/>
    <s v="USD"/>
    <n v="1275886800"/>
    <n v="1278910800"/>
    <b v="1"/>
    <b v="1"/>
    <x v="12"/>
    <x v="4"/>
  </r>
  <r>
    <n v="493"/>
    <s v="Adams, Walker and Wong"/>
    <s v="Seamless background framework"/>
    <n v="900"/>
    <n v="6514"/>
    <n v="724"/>
    <x v="1"/>
    <n v="101.78"/>
    <n v="64"/>
    <x v="1"/>
    <s v="USD"/>
    <n v="1561784400"/>
    <n v="1562907600"/>
    <b v="0"/>
    <b v="0"/>
    <x v="14"/>
    <x v="7"/>
  </r>
  <r>
    <n v="494"/>
    <s v="Hopkins-Browning"/>
    <s v="Balanced upward-trending productivity"/>
    <n v="2500"/>
    <n v="13684"/>
    <n v="547"/>
    <x v="1"/>
    <n v="51.06"/>
    <n v="268"/>
    <x v="1"/>
    <s v="USD"/>
    <n v="1332392400"/>
    <n v="1332478800"/>
    <b v="0"/>
    <b v="0"/>
    <x v="8"/>
    <x v="2"/>
  </r>
  <r>
    <n v="495"/>
    <s v="Bell, Edwards and Andersen"/>
    <s v="Centralized clear-thinking solution"/>
    <n v="3200"/>
    <n v="13264"/>
    <n v="415"/>
    <x v="1"/>
    <n v="68.02"/>
    <n v="195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1"/>
    <x v="0"/>
    <n v="30.87"/>
    <n v="54"/>
    <x v="1"/>
    <s v="USD"/>
    <n v="1495342800"/>
    <n v="1496811600"/>
    <b v="0"/>
    <b v="0"/>
    <x v="10"/>
    <x v="4"/>
  </r>
  <r>
    <n v="497"/>
    <s v="Lucero Group"/>
    <s v="Intuitive actuating benchmark"/>
    <n v="9800"/>
    <n v="3349"/>
    <n v="34"/>
    <x v="0"/>
    <n v="27.91"/>
    <n v="120"/>
    <x v="1"/>
    <s v="USD"/>
    <n v="1482213600"/>
    <n v="1482213600"/>
    <b v="0"/>
    <b v="1"/>
    <x v="8"/>
    <x v="2"/>
  </r>
  <r>
    <n v="498"/>
    <s v="Smith, Brown and Davis"/>
    <s v="Devolved background project"/>
    <n v="193400"/>
    <n v="46317"/>
    <n v="24"/>
    <x v="0"/>
    <n v="79.989999999999995"/>
    <n v="579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"/>
    <x v="0"/>
    <n v="38"/>
    <n v="2072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"/>
    <x v="0"/>
    <n v="59.99"/>
    <n v="1796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30"/>
    <x v="1"/>
    <n v="37.04"/>
    <n v="186"/>
    <x v="2"/>
    <s v="AUD"/>
    <n v="1343365200"/>
    <n v="1345870800"/>
    <b v="0"/>
    <b v="1"/>
    <x v="11"/>
    <x v="6"/>
  </r>
  <r>
    <n v="503"/>
    <s v="Collins LLC"/>
    <s v="Decentralized 4thgeneration time-frame"/>
    <n v="25500"/>
    <n v="45983"/>
    <n v="180"/>
    <x v="1"/>
    <n v="99.96"/>
    <n v="460"/>
    <x v="1"/>
    <s v="USD"/>
    <n v="1435726800"/>
    <n v="1437454800"/>
    <b v="0"/>
    <b v="0"/>
    <x v="6"/>
    <x v="4"/>
  </r>
  <r>
    <n v="504"/>
    <s v="Smith-Miller"/>
    <s v="De-engineered cohesive moderator"/>
    <n v="7500"/>
    <n v="6924"/>
    <n v="92"/>
    <x v="0"/>
    <n v="111.68"/>
    <n v="62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4"/>
    <x v="0"/>
    <n v="36.01"/>
    <n v="347"/>
    <x v="1"/>
    <s v="USD"/>
    <n v="1362722400"/>
    <n v="1366347600"/>
    <b v="0"/>
    <b v="1"/>
    <x v="15"/>
    <x v="5"/>
  </r>
  <r>
    <n v="506"/>
    <s v="Robles, Bell and Gonzalez"/>
    <s v="Customizable background monitoring"/>
    <n v="18000"/>
    <n v="166874"/>
    <n v="927"/>
    <x v="1"/>
    <n v="66.010000000000005"/>
    <n v="252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40"/>
    <x v="0"/>
    <n v="44.05"/>
    <n v="19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"/>
    <x v="1"/>
    <n v="53"/>
    <n v="3657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1"/>
    <x v="0"/>
    <n v="95"/>
    <n v="1258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"/>
    <x v="1"/>
    <n v="70.91"/>
    <n v="131"/>
    <x v="2"/>
    <s v="AUD"/>
    <n v="1527742800"/>
    <n v="1529816400"/>
    <b v="0"/>
    <b v="0"/>
    <x v="6"/>
    <x v="4"/>
  </r>
  <r>
    <n v="511"/>
    <s v="Smith-Mullins"/>
    <s v="User-centric intangible neural-net"/>
    <n v="147800"/>
    <n v="35498"/>
    <n v="24"/>
    <x v="0"/>
    <n v="98.06"/>
    <n v="362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"/>
    <x v="1"/>
    <n v="53.05"/>
    <n v="239"/>
    <x v="1"/>
    <s v="USD"/>
    <n v="1404536400"/>
    <n v="1404622800"/>
    <b v="0"/>
    <b v="1"/>
    <x v="11"/>
    <x v="6"/>
  </r>
  <r>
    <n v="513"/>
    <s v="Harrison, Blackwell and Mendez"/>
    <s v="Synchronized 6thgeneration adapter"/>
    <n v="8300"/>
    <n v="3260"/>
    <n v="39"/>
    <x v="3"/>
    <n v="93.14"/>
    <n v="35"/>
    <x v="1"/>
    <s v="USD"/>
    <n v="1284008400"/>
    <n v="1284181200"/>
    <b v="0"/>
    <b v="0"/>
    <x v="19"/>
    <x v="4"/>
  </r>
  <r>
    <n v="514"/>
    <s v="Sanchez, Bradley and Flores"/>
    <s v="Centralized motivating capacity"/>
    <n v="138700"/>
    <n v="31123"/>
    <n v="22"/>
    <x v="3"/>
    <n v="58.95"/>
    <n v="52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6"/>
    <x v="0"/>
    <n v="36.07"/>
    <n v="133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3"/>
    <x v="0"/>
    <n v="63.03"/>
    <n v="846"/>
    <x v="1"/>
    <s v="USD"/>
    <n v="1281070800"/>
    <n v="1284354000"/>
    <b v="0"/>
    <b v="0"/>
    <x v="9"/>
    <x v="5"/>
  </r>
  <r>
    <n v="517"/>
    <s v="Ramirez LLC"/>
    <s v="Multi-tiered maximized orchestration"/>
    <n v="5900"/>
    <n v="6608"/>
    <n v="112"/>
    <x v="1"/>
    <n v="84.72"/>
    <n v="78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"/>
    <x v="0"/>
    <n v="62.2"/>
    <n v="10"/>
    <x v="1"/>
    <s v="USD"/>
    <n v="1519365600"/>
    <n v="1519538400"/>
    <b v="0"/>
    <b v="1"/>
    <x v="10"/>
    <x v="4"/>
  </r>
  <r>
    <n v="519"/>
    <s v="Marsh-Coleman"/>
    <s v="Exclusive asymmetric analyzer"/>
    <n v="177700"/>
    <n v="180802"/>
    <n v="102"/>
    <x v="1"/>
    <n v="101.98"/>
    <n v="1773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6"/>
    <x v="1"/>
    <n v="106.44"/>
    <n v="32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6"/>
    <x v="1"/>
    <n v="29.98"/>
    <n v="369"/>
    <x v="1"/>
    <s v="USD"/>
    <n v="1471928400"/>
    <n v="1472446800"/>
    <b v="0"/>
    <b v="1"/>
    <x v="6"/>
    <x v="4"/>
  </r>
  <r>
    <n v="522"/>
    <s v="Cline, Peterson and Lowery"/>
    <s v="Innovative static budgetary management"/>
    <n v="50500"/>
    <n v="16389"/>
    <n v="32"/>
    <x v="0"/>
    <n v="85.81"/>
    <n v="191"/>
    <x v="1"/>
    <s v="USD"/>
    <n v="1341291600"/>
    <n v="1342328400"/>
    <b v="0"/>
    <b v="0"/>
    <x v="12"/>
    <x v="4"/>
  </r>
  <r>
    <n v="523"/>
    <s v="Underwood, James and Jones"/>
    <s v="Triple-buffered holistic ability"/>
    <n v="900"/>
    <n v="6303"/>
    <n v="700"/>
    <x v="1"/>
    <n v="70.819999999999993"/>
    <n v="89"/>
    <x v="1"/>
    <s v="USD"/>
    <n v="1267682400"/>
    <n v="1268114400"/>
    <b v="0"/>
    <b v="0"/>
    <x v="12"/>
    <x v="4"/>
  </r>
  <r>
    <n v="524"/>
    <s v="Johnson-Contreras"/>
    <s v="Diverse scalable superstructure"/>
    <n v="96700"/>
    <n v="81136"/>
    <n v="84"/>
    <x v="0"/>
    <n v="41"/>
    <n v="1979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"/>
    <x v="0"/>
    <n v="28.06"/>
    <n v="63"/>
    <x v="1"/>
    <s v="USD"/>
    <n v="1290492000"/>
    <n v="1290837600"/>
    <b v="0"/>
    <b v="0"/>
    <x v="8"/>
    <x v="2"/>
  </r>
  <r>
    <n v="526"/>
    <s v="Smith-Sparks"/>
    <s v="Digitized bandwidth-monitored open architecture"/>
    <n v="8300"/>
    <n v="12944"/>
    <n v="156"/>
    <x v="1"/>
    <n v="88.05"/>
    <n v="147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100"/>
    <x v="0"/>
    <n v="31"/>
    <n v="6080"/>
    <x v="0"/>
    <s v="CAD"/>
    <n v="1454652000"/>
    <n v="1457762400"/>
    <b v="0"/>
    <b v="0"/>
    <x v="10"/>
    <x v="4"/>
  </r>
  <r>
    <n v="528"/>
    <s v="Avila, Ford and Welch"/>
    <s v="Focused leadingedge matrix"/>
    <n v="9000"/>
    <n v="7227"/>
    <n v="80"/>
    <x v="0"/>
    <n v="90.34"/>
    <n v="80"/>
    <x v="4"/>
    <s v="GBP"/>
    <n v="1385186400"/>
    <n v="1389074400"/>
    <b v="0"/>
    <b v="0"/>
    <x v="7"/>
    <x v="1"/>
  </r>
  <r>
    <n v="529"/>
    <s v="Gallegos Inc"/>
    <s v="Seamless logistical encryption"/>
    <n v="5100"/>
    <n v="574"/>
    <n v="11"/>
    <x v="0"/>
    <n v="63.78"/>
    <n v="9"/>
    <x v="1"/>
    <s v="USD"/>
    <n v="1399698000"/>
    <n v="1402117200"/>
    <b v="0"/>
    <b v="0"/>
    <x v="11"/>
    <x v="6"/>
  </r>
  <r>
    <n v="530"/>
    <s v="Morrow, Santiago and Soto"/>
    <s v="Stand-alone human-resource workforce"/>
    <n v="105000"/>
    <n v="96328"/>
    <n v="92"/>
    <x v="0"/>
    <n v="54"/>
    <n v="1784"/>
    <x v="1"/>
    <s v="USD"/>
    <n v="1283230800"/>
    <n v="1284440400"/>
    <b v="0"/>
    <b v="1"/>
    <x v="13"/>
    <x v="5"/>
  </r>
  <r>
    <n v="531"/>
    <s v="Berry-Richardson"/>
    <s v="Automated zero tolerance implementation"/>
    <n v="186700"/>
    <n v="178338"/>
    <n v="96"/>
    <x v="2"/>
    <n v="48.99"/>
    <n v="3640"/>
    <x v="5"/>
    <s v="CHF"/>
    <n v="1384149600"/>
    <n v="1388988000"/>
    <b v="0"/>
    <b v="0"/>
    <x v="11"/>
    <x v="6"/>
  </r>
  <r>
    <n v="532"/>
    <s v="Cordova-Torres"/>
    <s v="Pre-emptive grid-enabled contingency"/>
    <n v="1600"/>
    <n v="8046"/>
    <n v="503"/>
    <x v="1"/>
    <n v="63.86"/>
    <n v="126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"/>
    <x v="1"/>
    <n v="83"/>
    <n v="2218"/>
    <x v="4"/>
    <s v="GBP"/>
    <n v="1374642000"/>
    <n v="1377752400"/>
    <b v="0"/>
    <b v="0"/>
    <x v="7"/>
    <x v="1"/>
  </r>
  <r>
    <n v="534"/>
    <s v="Clark, Mccormick and Mendoza"/>
    <s v="Self-enabling didactic orchestration"/>
    <n v="89100"/>
    <n v="13385"/>
    <n v="15"/>
    <x v="0"/>
    <n v="55.08"/>
    <n v="243"/>
    <x v="1"/>
    <s v="USD"/>
    <n v="1534482000"/>
    <n v="1534568400"/>
    <b v="0"/>
    <b v="1"/>
    <x v="6"/>
    <x v="4"/>
  </r>
  <r>
    <n v="535"/>
    <s v="Garrison LLC"/>
    <s v="Profit-focused 24/7 data-warehouse"/>
    <n v="2600"/>
    <n v="12533"/>
    <n v="482"/>
    <x v="1"/>
    <n v="62.04"/>
    <n v="20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50"/>
    <x v="1"/>
    <n v="104.98"/>
    <n v="140"/>
    <x v="6"/>
    <s v="EUR"/>
    <n v="1282626000"/>
    <n v="1284872400"/>
    <b v="0"/>
    <b v="0"/>
    <x v="13"/>
    <x v="5"/>
  </r>
  <r>
    <n v="537"/>
    <s v="Murillo-Mcfarland"/>
    <s v="Synchronized client-driven projection"/>
    <n v="84400"/>
    <n v="98935"/>
    <n v="117"/>
    <x v="1"/>
    <n v="94.04"/>
    <n v="1052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8"/>
    <x v="0"/>
    <n v="44.01"/>
    <n v="1296"/>
    <x v="1"/>
    <s v="USD"/>
    <n v="1379826000"/>
    <n v="1381208400"/>
    <b v="0"/>
    <b v="0"/>
    <x v="20"/>
    <x v="6"/>
  </r>
  <r>
    <n v="539"/>
    <s v="Thomas, Welch and Santana"/>
    <s v="Assimilated exuding toolset"/>
    <n v="9800"/>
    <n v="7120"/>
    <n v="73"/>
    <x v="0"/>
    <n v="92.47"/>
    <n v="77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6"/>
    <x v="1"/>
    <n v="57.07"/>
    <n v="247"/>
    <x v="1"/>
    <s v="USD"/>
    <n v="1525496400"/>
    <n v="1527397200"/>
    <b v="0"/>
    <b v="0"/>
    <x v="14"/>
    <x v="7"/>
  </r>
  <r>
    <n v="541"/>
    <s v="Holder, Caldwell and Vance"/>
    <s v="Polarized systemic Internet solution"/>
    <n v="178000"/>
    <n v="43086"/>
    <n v="24"/>
    <x v="0"/>
    <n v="109.08"/>
    <n v="395"/>
    <x v="6"/>
    <s v="EUR"/>
    <n v="1433912400"/>
    <n v="1436158800"/>
    <b v="0"/>
    <b v="0"/>
    <x v="20"/>
    <x v="6"/>
  </r>
  <r>
    <n v="542"/>
    <s v="Harrison-Bridges"/>
    <s v="Profit-focused exuding moderator"/>
    <n v="77000"/>
    <n v="1930"/>
    <n v="3"/>
    <x v="0"/>
    <n v="39.39"/>
    <n v="49"/>
    <x v="4"/>
    <s v="GBP"/>
    <n v="1453442400"/>
    <n v="1456034400"/>
    <b v="0"/>
    <b v="0"/>
    <x v="7"/>
    <x v="1"/>
  </r>
  <r>
    <n v="543"/>
    <s v="Johnson, Murphy and Peterson"/>
    <s v="Cross-group high-level moderator"/>
    <n v="84900"/>
    <n v="13864"/>
    <n v="16"/>
    <x v="0"/>
    <n v="77.02"/>
    <n v="180"/>
    <x v="1"/>
    <s v="USD"/>
    <n v="1378875600"/>
    <n v="1380171600"/>
    <b v="0"/>
    <b v="0"/>
    <x v="11"/>
    <x v="6"/>
  </r>
  <r>
    <n v="544"/>
    <s v="Taylor Inc"/>
    <s v="Public-key 3rdgeneration system engine"/>
    <n v="2800"/>
    <n v="7742"/>
    <n v="277"/>
    <x v="1"/>
    <n v="92.17"/>
    <n v="84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9"/>
    <x v="0"/>
    <n v="61.01"/>
    <n v="2690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4"/>
    <x v="1"/>
    <n v="78.069999999999993"/>
    <n v="88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b v="0"/>
    <b v="0"/>
    <x v="6"/>
    <x v="4"/>
  </r>
  <r>
    <n v="548"/>
    <s v="York-Pitts"/>
    <s v="Monitored discrete toolset"/>
    <n v="66100"/>
    <n v="179074"/>
    <n v="271"/>
    <x v="1"/>
    <n v="59.99"/>
    <n v="2985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"/>
    <x v="1"/>
    <n v="110.03"/>
    <n v="762"/>
    <x v="1"/>
    <s v="USD"/>
    <n v="1369717200"/>
    <n v="1370494800"/>
    <b v="0"/>
    <b v="0"/>
    <x v="8"/>
    <x v="2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b v="0"/>
    <b v="0"/>
    <x v="7"/>
    <x v="1"/>
  </r>
  <r>
    <n v="551"/>
    <s v="Martin-James"/>
    <s v="Streamlined upward-trending analyzer"/>
    <n v="180100"/>
    <n v="105598"/>
    <n v="59"/>
    <x v="0"/>
    <n v="38"/>
    <n v="2779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9"/>
    <x v="0"/>
    <n v="96.37"/>
    <n v="92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4"/>
    <x v="0"/>
    <n v="72.98"/>
    <n v="102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2"/>
    <x v="1"/>
    <n v="26.01"/>
    <n v="554"/>
    <x v="0"/>
    <s v="CAD"/>
    <n v="1482127200"/>
    <n v="1482645600"/>
    <b v="0"/>
    <b v="0"/>
    <x v="7"/>
    <x v="1"/>
  </r>
  <r>
    <n v="555"/>
    <s v="Anderson Group"/>
    <s v="Organic maximized database"/>
    <n v="6300"/>
    <n v="14089"/>
    <n v="224"/>
    <x v="1"/>
    <n v="104.36"/>
    <n v="135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40"/>
    <x v="1"/>
    <n v="102.19"/>
    <n v="122"/>
    <x v="1"/>
    <s v="USD"/>
    <n v="1315285200"/>
    <n v="1315890000"/>
    <b v="0"/>
    <b v="1"/>
    <x v="18"/>
    <x v="5"/>
  </r>
  <r>
    <n v="557"/>
    <s v="Lam-Hamilton"/>
    <s v="Team-oriented global strategy"/>
    <n v="6000"/>
    <n v="11960"/>
    <n v="199"/>
    <x v="1"/>
    <n v="54.12"/>
    <n v="221"/>
    <x v="1"/>
    <s v="USD"/>
    <n v="1443762000"/>
    <n v="1444021200"/>
    <b v="0"/>
    <b v="1"/>
    <x v="22"/>
    <x v="4"/>
  </r>
  <r>
    <n v="558"/>
    <s v="Ho Ltd"/>
    <s v="Enhanced client-driven capacity"/>
    <n v="5800"/>
    <n v="7966"/>
    <n v="137"/>
    <x v="1"/>
    <n v="63.22"/>
    <n v="126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1"/>
    <x v="1"/>
    <n v="104.03"/>
    <n v="1022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"/>
    <x v="1"/>
    <n v="49.99"/>
    <n v="3177"/>
    <x v="1"/>
    <s v="USD"/>
    <n v="1321596000"/>
    <n v="1325052000"/>
    <b v="0"/>
    <b v="0"/>
    <x v="10"/>
    <x v="4"/>
  </r>
  <r>
    <n v="561"/>
    <s v="Fowler-Smith"/>
    <s v="Down-sized logistical adapter"/>
    <n v="3000"/>
    <n v="11091"/>
    <n v="370"/>
    <x v="1"/>
    <n v="56.02"/>
    <n v="198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3"/>
    <x v="0"/>
    <n v="48.81"/>
    <n v="26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"/>
    <x v="1"/>
    <n v="60.08"/>
    <n v="85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4"/>
    <x v="0"/>
    <n v="78.989999999999995"/>
    <n v="1790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5"/>
    <x v="1"/>
    <n v="53.99"/>
    <n v="3596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"/>
    <x v="0"/>
    <n v="111.46"/>
    <n v="37"/>
    <x v="1"/>
    <s v="USD"/>
    <n v="1456293600"/>
    <n v="1458277200"/>
    <b v="0"/>
    <b v="1"/>
    <x v="5"/>
    <x v="1"/>
  </r>
  <r>
    <n v="567"/>
    <s v="Johns PLC"/>
    <s v="Distributed high-level open architecture"/>
    <n v="6800"/>
    <n v="14865"/>
    <n v="219"/>
    <x v="1"/>
    <n v="60.92"/>
    <n v="244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"/>
    <x v="1"/>
    <n v="26"/>
    <n v="5180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"/>
    <x v="1"/>
    <n v="80.989999999999995"/>
    <n v="589"/>
    <x v="6"/>
    <s v="EUR"/>
    <n v="1294725600"/>
    <n v="1295762400"/>
    <b v="0"/>
    <b v="0"/>
    <x v="10"/>
    <x v="4"/>
  </r>
  <r>
    <n v="570"/>
    <s v="Martinez-Juarez"/>
    <s v="Realigned uniform knowledge user"/>
    <n v="31200"/>
    <n v="95364"/>
    <n v="306"/>
    <x v="1"/>
    <n v="35"/>
    <n v="2725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"/>
    <x v="0"/>
    <n v="94.14"/>
    <n v="35"/>
    <x v="6"/>
    <s v="EUR"/>
    <n v="1434690000"/>
    <n v="1438750800"/>
    <b v="0"/>
    <b v="0"/>
    <x v="12"/>
    <x v="4"/>
  </r>
  <r>
    <n v="572"/>
    <s v="Clements Group"/>
    <s v="Assimilated actuating policy"/>
    <n v="9000"/>
    <n v="4896"/>
    <n v="54"/>
    <x v="3"/>
    <n v="52.09"/>
    <n v="94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2"/>
    <x v="1"/>
    <n v="24.99"/>
    <n v="300"/>
    <x v="1"/>
    <s v="USD"/>
    <n v="1399006800"/>
    <n v="1399179600"/>
    <b v="0"/>
    <b v="0"/>
    <x v="23"/>
    <x v="8"/>
  </r>
  <r>
    <n v="574"/>
    <s v="Parker, Haley and Foster"/>
    <s v="Adaptive local task-force"/>
    <n v="2700"/>
    <n v="9967"/>
    <n v="369"/>
    <x v="1"/>
    <n v="69.22"/>
    <n v="144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3"/>
    <x v="0"/>
    <n v="93.94"/>
    <n v="558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5"/>
    <x v="0"/>
    <n v="98.41"/>
    <n v="64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9"/>
    <x v="3"/>
    <n v="41.78"/>
    <n v="37"/>
    <x v="1"/>
    <s v="USD"/>
    <n v="1299823200"/>
    <n v="1302066000"/>
    <b v="0"/>
    <b v="0"/>
    <x v="17"/>
    <x v="1"/>
  </r>
  <r>
    <n v="578"/>
    <s v="Martinez-Johnson"/>
    <s v="Sharable radical toolset"/>
    <n v="96500"/>
    <n v="16168"/>
    <n v="17"/>
    <x v="0"/>
    <n v="65.989999999999995"/>
    <n v="245"/>
    <x v="1"/>
    <s v="USD"/>
    <n v="1322719200"/>
    <n v="1322978400"/>
    <b v="0"/>
    <b v="0"/>
    <x v="22"/>
    <x v="4"/>
  </r>
  <r>
    <n v="579"/>
    <s v="Franklin Inc"/>
    <s v="Focused multimedia knowledgebase"/>
    <n v="6200"/>
    <n v="6269"/>
    <n v="101"/>
    <x v="1"/>
    <n v="72.06"/>
    <n v="87"/>
    <x v="1"/>
    <s v="USD"/>
    <n v="1312693200"/>
    <n v="1313730000"/>
    <b v="0"/>
    <b v="0"/>
    <x v="17"/>
    <x v="1"/>
  </r>
  <r>
    <n v="580"/>
    <s v="Perez PLC"/>
    <s v="Seamless 6thgeneration extranet"/>
    <n v="43800"/>
    <n v="149578"/>
    <n v="342"/>
    <x v="1"/>
    <n v="48"/>
    <n v="3116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"/>
    <x v="0"/>
    <n v="54.1"/>
    <n v="71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"/>
    <x v="0"/>
    <n v="107.88"/>
    <n v="42"/>
    <x v="1"/>
    <s v="USD"/>
    <n v="1433912400"/>
    <n v="1434344400"/>
    <b v="0"/>
    <b v="1"/>
    <x v="11"/>
    <x v="6"/>
  </r>
  <r>
    <n v="583"/>
    <s v="Powell and Sons"/>
    <s v="Centralized clear-thinking conglomeration"/>
    <n v="18900"/>
    <n v="60934"/>
    <n v="322"/>
    <x v="1"/>
    <n v="67.03"/>
    <n v="909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20"/>
    <x v="1"/>
    <n v="64.010000000000005"/>
    <n v="161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7"/>
    <x v="1"/>
    <n v="96.07"/>
    <n v="136"/>
    <x v="1"/>
    <s v="USD"/>
    <n v="1268888400"/>
    <n v="1269752400"/>
    <b v="0"/>
    <b v="0"/>
    <x v="18"/>
    <x v="5"/>
  </r>
  <r>
    <n v="586"/>
    <s v="Rowe-Wong"/>
    <s v="Robust hybrid budgetary management"/>
    <n v="700"/>
    <n v="6654"/>
    <n v="951"/>
    <x v="1"/>
    <n v="51.18"/>
    <n v="130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3"/>
    <x v="0"/>
    <n v="43.92"/>
    <n v="156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"/>
    <x v="0"/>
    <n v="91.02"/>
    <n v="1368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5"/>
    <x v="0"/>
    <n v="50.13"/>
    <n v="102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"/>
    <x v="0"/>
    <n v="67.72"/>
    <n v="86"/>
    <x v="2"/>
    <s v="AUD"/>
    <n v="1419141600"/>
    <n v="1420092000"/>
    <b v="0"/>
    <b v="0"/>
    <x v="15"/>
    <x v="5"/>
  </r>
  <r>
    <n v="591"/>
    <s v="Jensen LLC"/>
    <s v="Realigned dedicated system engine"/>
    <n v="600"/>
    <n v="6226"/>
    <n v="1038"/>
    <x v="1"/>
    <n v="61.04"/>
    <n v="102"/>
    <x v="1"/>
    <s v="USD"/>
    <n v="1279083600"/>
    <n v="1279947600"/>
    <b v="0"/>
    <b v="0"/>
    <x v="11"/>
    <x v="6"/>
  </r>
  <r>
    <n v="592"/>
    <s v="Brown Inc"/>
    <s v="Object-based bandwidth-monitored concept"/>
    <n v="156800"/>
    <n v="20243"/>
    <n v="13"/>
    <x v="0"/>
    <n v="80.010000000000005"/>
    <n v="253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5"/>
    <x v="1"/>
    <n v="47"/>
    <n v="4006"/>
    <x v="1"/>
    <s v="USD"/>
    <n v="1395810000"/>
    <n v="1396933200"/>
    <b v="0"/>
    <b v="0"/>
    <x v="10"/>
    <x v="4"/>
  </r>
  <r>
    <n v="594"/>
    <s v="Mcbride PLC"/>
    <s v="Upgradable leadingedge Local Area Network"/>
    <n v="157300"/>
    <n v="11167"/>
    <n v="7"/>
    <x v="0"/>
    <n v="71.13"/>
    <n v="157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9"/>
    <x v="1"/>
    <n v="89.99"/>
    <n v="1629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100"/>
    <x v="0"/>
    <n v="43.03"/>
    <n v="183"/>
    <x v="1"/>
    <s v="USD"/>
    <n v="1457157600"/>
    <n v="1457762400"/>
    <b v="0"/>
    <b v="1"/>
    <x v="6"/>
    <x v="4"/>
  </r>
  <r>
    <n v="597"/>
    <s v="Todd, Freeman and Henry"/>
    <s v="Diverse systematic projection"/>
    <n v="73800"/>
    <n v="148779"/>
    <n v="202"/>
    <x v="1"/>
    <n v="68"/>
    <n v="2188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"/>
    <x v="1"/>
    <n v="73"/>
    <n v="2409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4"/>
    <x v="0"/>
    <n v="62.34"/>
    <n v="82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7"/>
    <x v="1"/>
    <n v="67.099999999999994"/>
    <n v="194"/>
    <x v="1"/>
    <s v="USD"/>
    <n v="1401426000"/>
    <n v="1402894800"/>
    <b v="1"/>
    <b v="0"/>
    <x v="8"/>
    <x v="2"/>
  </r>
  <r>
    <n v="602"/>
    <s v="Brown Ltd"/>
    <s v="Quality-focused system-worthy support"/>
    <n v="71100"/>
    <n v="91176"/>
    <n v="128"/>
    <x v="1"/>
    <n v="79.98"/>
    <n v="1140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20"/>
    <x v="1"/>
    <n v="62.18"/>
    <n v="102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1"/>
    <x v="1"/>
    <n v="53.01"/>
    <n v="2857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"/>
    <x v="1"/>
    <n v="57.74"/>
    <n v="107"/>
    <x v="1"/>
    <s v="USD"/>
    <n v="1443848400"/>
    <n v="1447394400"/>
    <b v="0"/>
    <b v="0"/>
    <x v="9"/>
    <x v="5"/>
  </r>
  <r>
    <n v="606"/>
    <s v="Valencia PLC"/>
    <s v="Extended asynchronous initiative"/>
    <n v="3400"/>
    <n v="6405"/>
    <n v="188"/>
    <x v="1"/>
    <n v="40.03"/>
    <n v="160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"/>
    <x v="1"/>
    <n v="81.02"/>
    <n v="2230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4"/>
    <x v="1"/>
    <n v="35.049999999999997"/>
    <n v="316"/>
    <x v="1"/>
    <s v="USD"/>
    <n v="1551852000"/>
    <n v="1552197600"/>
    <b v="0"/>
    <b v="1"/>
    <x v="17"/>
    <x v="1"/>
  </r>
  <r>
    <n v="609"/>
    <s v="Rose-Fuller"/>
    <s v="Upgradable holistic system engine"/>
    <n v="10000"/>
    <n v="12042"/>
    <n v="120"/>
    <x v="1"/>
    <n v="102.92"/>
    <n v="117"/>
    <x v="1"/>
    <s v="USD"/>
    <n v="1547618400"/>
    <n v="1549087200"/>
    <b v="0"/>
    <b v="0"/>
    <x v="22"/>
    <x v="4"/>
  </r>
  <r>
    <n v="610"/>
    <s v="Hughes, Mendez and Patterson"/>
    <s v="Stand-alone multi-state data-warehouse"/>
    <n v="42800"/>
    <n v="179356"/>
    <n v="419"/>
    <x v="1"/>
    <n v="28"/>
    <n v="6406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4"/>
    <x v="3"/>
    <n v="75.73"/>
    <n v="15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"/>
    <x v="1"/>
    <n v="45.03"/>
    <n v="192"/>
    <x v="1"/>
    <s v="USD"/>
    <n v="1287810000"/>
    <n v="1289800800"/>
    <b v="0"/>
    <b v="0"/>
    <x v="5"/>
    <x v="1"/>
  </r>
  <r>
    <n v="613"/>
    <s v="Santos, Williams and Brown"/>
    <s v="Reverse-engineered 24/7 methodology"/>
    <n v="1100"/>
    <n v="1914"/>
    <n v="174"/>
    <x v="1"/>
    <n v="73.62"/>
    <n v="26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"/>
    <x v="1"/>
    <n v="56.99"/>
    <n v="723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"/>
    <x v="1"/>
    <n v="85.22"/>
    <n v="170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90"/>
    <x v="1"/>
    <n v="50.96"/>
    <n v="238"/>
    <x v="4"/>
    <s v="GBP"/>
    <n v="1379653200"/>
    <n v="1379739600"/>
    <b v="0"/>
    <b v="1"/>
    <x v="7"/>
    <x v="1"/>
  </r>
  <r>
    <n v="617"/>
    <s v="King LLC"/>
    <s v="Multi-channeled local intranet"/>
    <n v="1400"/>
    <n v="3496"/>
    <n v="250"/>
    <x v="1"/>
    <n v="63.56"/>
    <n v="55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9"/>
    <x v="0"/>
    <n v="81"/>
    <n v="1198"/>
    <x v="1"/>
    <s v="USD"/>
    <n v="1367470800"/>
    <n v="1369285200"/>
    <b v="0"/>
    <b v="0"/>
    <x v="9"/>
    <x v="5"/>
  </r>
  <r>
    <n v="619"/>
    <s v="Case LLC"/>
    <s v="Ameliorated foreground methodology"/>
    <n v="195900"/>
    <n v="55757"/>
    <n v="28"/>
    <x v="0"/>
    <n v="86.04"/>
    <n v="648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"/>
    <x v="1"/>
    <n v="90.04"/>
    <n v="128"/>
    <x v="2"/>
    <s v="AUD"/>
    <n v="1467954000"/>
    <n v="1468299600"/>
    <b v="0"/>
    <b v="0"/>
    <x v="14"/>
    <x v="7"/>
  </r>
  <r>
    <n v="621"/>
    <s v="Dean, Fox and Phillips"/>
    <s v="Extended context-sensitive forecast"/>
    <n v="25600"/>
    <n v="158669"/>
    <n v="620"/>
    <x v="1"/>
    <n v="74.010000000000005"/>
    <n v="2144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"/>
    <x v="0"/>
    <n v="92.44"/>
    <n v="64"/>
    <x v="1"/>
    <s v="USD"/>
    <n v="1523768400"/>
    <n v="1526014800"/>
    <b v="0"/>
    <b v="0"/>
    <x v="7"/>
    <x v="1"/>
  </r>
  <r>
    <n v="623"/>
    <s v="Smith, Scott and Rodriguez"/>
    <s v="Organic actuating protocol"/>
    <n v="94300"/>
    <n v="150806"/>
    <n v="160"/>
    <x v="1"/>
    <n v="56"/>
    <n v="2693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"/>
    <x v="1"/>
    <n v="32.979999999999997"/>
    <n v="432"/>
    <x v="1"/>
    <s v="USD"/>
    <n v="1422165600"/>
    <n v="1422684000"/>
    <b v="0"/>
    <b v="0"/>
    <x v="14"/>
    <x v="7"/>
  </r>
  <r>
    <n v="625"/>
    <s v="Martinez Inc"/>
    <s v="Organic upward-trending Graphical User Interface"/>
    <n v="7500"/>
    <n v="5803"/>
    <n v="77"/>
    <x v="0"/>
    <n v="93.6"/>
    <n v="62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"/>
    <x v="1"/>
    <n v="69.87"/>
    <n v="189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"/>
    <x v="1"/>
    <n v="72.13"/>
    <n v="154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2"/>
    <x v="1"/>
    <n v="30.04"/>
    <n v="96"/>
    <x v="1"/>
    <s v="USD"/>
    <n v="1286168400"/>
    <n v="1286427600"/>
    <b v="0"/>
    <b v="0"/>
    <x v="7"/>
    <x v="1"/>
  </r>
  <r>
    <n v="629"/>
    <s v="Jackson, Martinez and Ray"/>
    <s v="Multi-tiered executive toolset"/>
    <n v="85900"/>
    <n v="55476"/>
    <n v="65"/>
    <x v="0"/>
    <n v="73.97"/>
    <n v="750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3"/>
    <x v="3"/>
    <n v="68.66"/>
    <n v="87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"/>
    <x v="1"/>
    <n v="59.99"/>
    <n v="3063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3"/>
    <x v="2"/>
    <n v="111.16"/>
    <n v="278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"/>
    <x v="0"/>
    <n v="53.04"/>
    <n v="105"/>
    <x v="1"/>
    <s v="USD"/>
    <n v="1446876000"/>
    <n v="1447221600"/>
    <b v="0"/>
    <b v="0"/>
    <x v="10"/>
    <x v="4"/>
  </r>
  <r>
    <n v="634"/>
    <s v="Taylor, Johnson and Hernandez"/>
    <s v="Polarized incremental portal"/>
    <n v="118200"/>
    <n v="92824"/>
    <n v="79"/>
    <x v="3"/>
    <n v="55.99"/>
    <n v="1658"/>
    <x v="1"/>
    <s v="USD"/>
    <n v="1490418000"/>
    <n v="1491627600"/>
    <b v="0"/>
    <b v="0"/>
    <x v="19"/>
    <x v="4"/>
  </r>
  <r>
    <n v="635"/>
    <s v="Mack Ltd"/>
    <s v="Reactive regional access"/>
    <n v="139000"/>
    <n v="158590"/>
    <n v="114"/>
    <x v="1"/>
    <n v="69.989999999999995"/>
    <n v="2266"/>
    <x v="1"/>
    <s v="USD"/>
    <n v="1360389600"/>
    <n v="1363150800"/>
    <b v="0"/>
    <b v="0"/>
    <x v="19"/>
    <x v="4"/>
  </r>
  <r>
    <n v="636"/>
    <s v="Lamb-Sanders"/>
    <s v="Stand-alone reciprocal frame"/>
    <n v="197700"/>
    <n v="127591"/>
    <n v="65"/>
    <x v="0"/>
    <n v="49"/>
    <n v="2604"/>
    <x v="3"/>
    <s v="DKK"/>
    <n v="1326866400"/>
    <n v="1330754400"/>
    <b v="0"/>
    <b v="1"/>
    <x v="10"/>
    <x v="4"/>
  </r>
  <r>
    <n v="637"/>
    <s v="Williams-Ramirez"/>
    <s v="Open-architected 24/7 throughput"/>
    <n v="8500"/>
    <n v="6750"/>
    <n v="79"/>
    <x v="0"/>
    <n v="103.85"/>
    <n v="65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"/>
    <x v="0"/>
    <n v="99.13"/>
    <n v="94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"/>
    <x v="2"/>
    <n v="107.38"/>
    <n v="45"/>
    <x v="1"/>
    <s v="USD"/>
    <n v="1532754000"/>
    <n v="1532754000"/>
    <b v="0"/>
    <b v="1"/>
    <x v="6"/>
    <x v="4"/>
  </r>
  <r>
    <n v="640"/>
    <s v="Richardson, Woodward and Hansen"/>
    <s v="Pre-emptive context-sensitive support"/>
    <n v="119800"/>
    <n v="19769"/>
    <n v="17"/>
    <x v="0"/>
    <n v="76.92"/>
    <n v="257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20"/>
    <x v="1"/>
    <n v="58.13"/>
    <n v="194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"/>
    <x v="1"/>
    <n v="103.74"/>
    <n v="129"/>
    <x v="0"/>
    <s v="CAD"/>
    <n v="1545026400"/>
    <n v="1545804000"/>
    <b v="0"/>
    <b v="0"/>
    <x v="8"/>
    <x v="2"/>
  </r>
  <r>
    <n v="643"/>
    <s v="Harris Inc"/>
    <s v="Future-proofed modular groupware"/>
    <n v="14900"/>
    <n v="32986"/>
    <n v="221"/>
    <x v="1"/>
    <n v="87.96"/>
    <n v="375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"/>
    <x v="0"/>
    <n v="28"/>
    <n v="29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3"/>
    <x v="0"/>
    <n v="38"/>
    <n v="4697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9"/>
    <x v="0"/>
    <n v="30"/>
    <n v="2915"/>
    <x v="1"/>
    <s v="USD"/>
    <n v="1363150800"/>
    <n v="1364101200"/>
    <b v="0"/>
    <b v="0"/>
    <x v="11"/>
    <x v="6"/>
  </r>
  <r>
    <n v="647"/>
    <s v="Jordan-Wolfe"/>
    <s v="Inverse multimedia Graphic Interface"/>
    <n v="4500"/>
    <n v="1863"/>
    <n v="41"/>
    <x v="0"/>
    <n v="103.5"/>
    <n v="18"/>
    <x v="1"/>
    <s v="USD"/>
    <n v="1523250000"/>
    <n v="1525323600"/>
    <b v="0"/>
    <b v="0"/>
    <x v="18"/>
    <x v="5"/>
  </r>
  <r>
    <n v="648"/>
    <s v="Vargas-Cox"/>
    <s v="Vision-oriented local contingency"/>
    <n v="98600"/>
    <n v="62174"/>
    <n v="63"/>
    <x v="3"/>
    <n v="85.99"/>
    <n v="723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"/>
    <x v="0"/>
    <n v="98.01"/>
    <n v="60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b v="0"/>
    <b v="0"/>
    <x v="17"/>
    <x v="1"/>
  </r>
  <r>
    <n v="651"/>
    <s v="Wang, Koch and Weaver"/>
    <s v="Digitized analyzing capacity"/>
    <n v="196700"/>
    <n v="174039"/>
    <n v="88"/>
    <x v="0"/>
    <n v="44.99"/>
    <n v="3868"/>
    <x v="6"/>
    <s v="EUR"/>
    <n v="1393048800"/>
    <n v="1394344800"/>
    <b v="0"/>
    <b v="0"/>
    <x v="12"/>
    <x v="4"/>
  </r>
  <r>
    <n v="652"/>
    <s v="Cisneros Ltd"/>
    <s v="Vision-oriented regional hub"/>
    <n v="10000"/>
    <n v="12684"/>
    <n v="127"/>
    <x v="1"/>
    <n v="31.01"/>
    <n v="409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9"/>
    <x v="1"/>
    <n v="59.97"/>
    <n v="234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"/>
    <x v="1"/>
    <n v="59"/>
    <n v="3016"/>
    <x v="1"/>
    <s v="USD"/>
    <n v="1440392400"/>
    <n v="1440824400"/>
    <b v="0"/>
    <b v="0"/>
    <x v="16"/>
    <x v="1"/>
  </r>
  <r>
    <n v="655"/>
    <s v="Gonzalez, Williams and Benson"/>
    <s v="Multi-layered bottom-line encryption"/>
    <n v="6900"/>
    <n v="13212"/>
    <n v="191"/>
    <x v="1"/>
    <n v="50.05"/>
    <n v="264"/>
    <x v="1"/>
    <s v="USD"/>
    <n v="1488434400"/>
    <n v="1489554000"/>
    <b v="1"/>
    <b v="0"/>
    <x v="14"/>
    <x v="7"/>
  </r>
  <r>
    <n v="656"/>
    <s v="Hobbs, Brown and Lee"/>
    <s v="Vision-oriented systematic Graphical User Interface"/>
    <n v="118400"/>
    <n v="49879"/>
    <n v="42"/>
    <x v="0"/>
    <n v="98.97"/>
    <n v="504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"/>
    <x v="0"/>
    <n v="58.86"/>
    <n v="14"/>
    <x v="1"/>
    <s v="USD"/>
    <n v="1514354400"/>
    <n v="1515736800"/>
    <b v="0"/>
    <b v="0"/>
    <x v="22"/>
    <x v="4"/>
  </r>
  <r>
    <n v="658"/>
    <s v="Howell, Myers and Olson"/>
    <s v="Self-enabling mission-critical success"/>
    <n v="52600"/>
    <n v="31594"/>
    <n v="60"/>
    <x v="3"/>
    <n v="81.010000000000005"/>
    <n v="390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"/>
    <x v="0"/>
    <n v="76.010000000000005"/>
    <n v="750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2"/>
    <x v="0"/>
    <n v="96.6"/>
    <n v="77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"/>
    <x v="0"/>
    <n v="76.959999999999994"/>
    <n v="752"/>
    <x v="3"/>
    <s v="DKK"/>
    <n v="1332910800"/>
    <n v="1335502800"/>
    <b v="0"/>
    <b v="0"/>
    <x v="17"/>
    <x v="1"/>
  </r>
  <r>
    <n v="662"/>
    <s v="Murphy-Farrell"/>
    <s v="Implemented exuding software"/>
    <n v="9100"/>
    <n v="8906"/>
    <n v="98"/>
    <x v="0"/>
    <n v="67.98"/>
    <n v="131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"/>
    <x v="0"/>
    <n v="88.78"/>
    <n v="8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"/>
    <x v="0"/>
    <n v="25"/>
    <n v="1063"/>
    <x v="1"/>
    <s v="USD"/>
    <n v="1329717600"/>
    <n v="1330581600"/>
    <b v="0"/>
    <b v="0"/>
    <x v="17"/>
    <x v="1"/>
  </r>
  <r>
    <n v="665"/>
    <s v="Park-Goodman"/>
    <s v="Customer-focused impactful extranet"/>
    <n v="5100"/>
    <n v="12219"/>
    <n v="240"/>
    <x v="1"/>
    <n v="44.92"/>
    <n v="272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"/>
    <x v="3"/>
    <n v="79.400000000000006"/>
    <n v="25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"/>
    <x v="1"/>
    <n v="29.01"/>
    <n v="419"/>
    <x v="1"/>
    <s v="USD"/>
    <n v="1410325200"/>
    <n v="1411102800"/>
    <b v="0"/>
    <b v="0"/>
    <x v="23"/>
    <x v="8"/>
  </r>
  <r>
    <n v="668"/>
    <s v="Brown and Sons"/>
    <s v="Programmable leadingedge budgetary management"/>
    <n v="27500"/>
    <n v="5593"/>
    <n v="20"/>
    <x v="0"/>
    <n v="73.59"/>
    <n v="76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9"/>
    <x v="1"/>
    <n v="107.97"/>
    <n v="162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9"/>
    <x v="1"/>
    <n v="68.989999999999995"/>
    <n v="1101"/>
    <x v="1"/>
    <s v="USD"/>
    <n v="1456380000"/>
    <n v="1457416800"/>
    <b v="0"/>
    <b v="0"/>
    <x v="7"/>
    <x v="1"/>
  </r>
  <r>
    <n v="671"/>
    <s v="Robinson-Kelly"/>
    <s v="Monitored bi-directional standardization"/>
    <n v="97600"/>
    <n v="119127"/>
    <n v="122"/>
    <x v="1"/>
    <n v="111.02"/>
    <n v="1073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6"/>
    <x v="0"/>
    <n v="25"/>
    <n v="442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4"/>
    <x v="0"/>
    <n v="42.16"/>
    <n v="58"/>
    <x v="6"/>
    <s v="EUR"/>
    <n v="1460696400"/>
    <n v="1462510800"/>
    <b v="0"/>
    <b v="0"/>
    <x v="7"/>
    <x v="1"/>
  </r>
  <r>
    <n v="674"/>
    <s v="Sanchez Ltd"/>
    <s v="Up-sized 24hour instruction set"/>
    <n v="170700"/>
    <n v="57250"/>
    <n v="34"/>
    <x v="3"/>
    <n v="47"/>
    <n v="1218"/>
    <x v="1"/>
    <s v="USD"/>
    <n v="1313730000"/>
    <n v="1317790800"/>
    <b v="0"/>
    <b v="0"/>
    <x v="14"/>
    <x v="7"/>
  </r>
  <r>
    <n v="675"/>
    <s v="Giles-Smith"/>
    <s v="Right-sized web-enabled intranet"/>
    <n v="9700"/>
    <n v="11929"/>
    <n v="123"/>
    <x v="1"/>
    <n v="36.04"/>
    <n v="331"/>
    <x v="1"/>
    <s v="USD"/>
    <n v="1568178000"/>
    <n v="1568782800"/>
    <b v="0"/>
    <b v="0"/>
    <x v="23"/>
    <x v="8"/>
  </r>
  <r>
    <n v="676"/>
    <s v="Thompson-Moreno"/>
    <s v="Expanded needs-based orchestration"/>
    <n v="62300"/>
    <n v="118214"/>
    <n v="190"/>
    <x v="1"/>
    <n v="101.04"/>
    <n v="1170"/>
    <x v="1"/>
    <s v="USD"/>
    <n v="1348635600"/>
    <n v="1349413200"/>
    <b v="0"/>
    <b v="0"/>
    <x v="14"/>
    <x v="7"/>
  </r>
  <r>
    <n v="677"/>
    <s v="Murphy-Fox"/>
    <s v="Organic system-worthy orchestration"/>
    <n v="5300"/>
    <n v="4432"/>
    <n v="84"/>
    <x v="0"/>
    <n v="39.93"/>
    <n v="111"/>
    <x v="1"/>
    <s v="USD"/>
    <n v="1468126800"/>
    <n v="1472446800"/>
    <b v="0"/>
    <b v="0"/>
    <x v="13"/>
    <x v="5"/>
  </r>
  <r>
    <n v="678"/>
    <s v="Rodriguez-Patterson"/>
    <s v="Inverse static standardization"/>
    <n v="99500"/>
    <n v="17879"/>
    <n v="18"/>
    <x v="3"/>
    <n v="83.16"/>
    <n v="215"/>
    <x v="1"/>
    <s v="USD"/>
    <n v="1547877600"/>
    <n v="1548050400"/>
    <b v="0"/>
    <b v="0"/>
    <x v="6"/>
    <x v="4"/>
  </r>
  <r>
    <n v="679"/>
    <s v="Davis Ltd"/>
    <s v="Synchronized motivating solution"/>
    <n v="1400"/>
    <n v="14511"/>
    <n v="1037"/>
    <x v="1"/>
    <n v="39.979999999999997"/>
    <n v="363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"/>
    <x v="0"/>
    <n v="47.99"/>
    <n v="2955"/>
    <x v="1"/>
    <s v="USD"/>
    <n v="1576303200"/>
    <n v="1576476000"/>
    <b v="0"/>
    <b v="1"/>
    <x v="20"/>
    <x v="6"/>
  </r>
  <r>
    <n v="681"/>
    <s v="Kelly PLC"/>
    <s v="Decentralized context-sensitive superstructure"/>
    <n v="184100"/>
    <n v="159037"/>
    <n v="86"/>
    <x v="0"/>
    <n v="95.98"/>
    <n v="1657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"/>
    <x v="1"/>
    <n v="78.73"/>
    <n v="103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"/>
    <x v="1"/>
    <n v="56.08"/>
    <n v="14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3"/>
    <x v="1"/>
    <n v="69.09"/>
    <n v="110"/>
    <x v="0"/>
    <s v="CAD"/>
    <n v="1277787600"/>
    <n v="1279515600"/>
    <b v="0"/>
    <b v="0"/>
    <x v="9"/>
    <x v="5"/>
  </r>
  <r>
    <n v="685"/>
    <s v="Lee-Cobb"/>
    <s v="Customizable homogeneous firmware"/>
    <n v="140000"/>
    <n v="94501"/>
    <n v="68"/>
    <x v="0"/>
    <n v="102.05"/>
    <n v="92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2"/>
    <x v="1"/>
    <n v="107.32"/>
    <n v="134"/>
    <x v="1"/>
    <s v="USD"/>
    <n v="1522126800"/>
    <n v="1523077200"/>
    <b v="0"/>
    <b v="0"/>
    <x v="8"/>
    <x v="2"/>
  </r>
  <r>
    <n v="687"/>
    <s v="Martin, Gates and Holt"/>
    <s v="Distributed holistic neural-net"/>
    <n v="1500"/>
    <n v="13980"/>
    <n v="932"/>
    <x v="1"/>
    <n v="51.97"/>
    <n v="269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"/>
    <x v="1"/>
    <n v="71.14"/>
    <n v="175"/>
    <x v="1"/>
    <s v="USD"/>
    <n v="1547100000"/>
    <n v="1548482400"/>
    <b v="0"/>
    <b v="1"/>
    <x v="19"/>
    <x v="4"/>
  </r>
  <r>
    <n v="689"/>
    <s v="Nguyen Inc"/>
    <s v="Seamless directional capacity"/>
    <n v="7300"/>
    <n v="7348"/>
    <n v="101"/>
    <x v="1"/>
    <n v="106.49"/>
    <n v="69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7"/>
    <x v="1"/>
    <n v="42.94"/>
    <n v="190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"/>
    <x v="1"/>
    <n v="30.04"/>
    <n v="237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1"/>
    <x v="0"/>
    <n v="70.62"/>
    <n v="77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4"/>
    <x v="0"/>
    <n v="66.02"/>
    <n v="1748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"/>
    <x v="0"/>
    <n v="96.91"/>
    <n v="79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4"/>
    <x v="1"/>
    <n v="62.87"/>
    <n v="196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"/>
    <x v="0"/>
    <n v="108.99"/>
    <n v="889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3"/>
    <x v="1"/>
    <n v="27"/>
    <n v="7295"/>
    <x v="1"/>
    <s v="USD"/>
    <n v="1522472400"/>
    <n v="1522645200"/>
    <b v="0"/>
    <b v="0"/>
    <x v="5"/>
    <x v="1"/>
  </r>
  <r>
    <n v="698"/>
    <s v="Taylor, Wood and Taylor"/>
    <s v="Cloned hybrid focus group"/>
    <n v="42100"/>
    <n v="188057"/>
    <n v="447"/>
    <x v="1"/>
    <n v="65"/>
    <n v="2893"/>
    <x v="0"/>
    <s v="CAD"/>
    <n v="1322114400"/>
    <n v="1323324000"/>
    <b v="0"/>
    <b v="0"/>
    <x v="8"/>
    <x v="2"/>
  </r>
  <r>
    <n v="699"/>
    <s v="King Inc"/>
    <s v="Ergonomic dedicated focus group"/>
    <n v="7400"/>
    <n v="6245"/>
    <n v="84"/>
    <x v="0"/>
    <n v="111.52"/>
    <n v="56"/>
    <x v="1"/>
    <s v="USD"/>
    <n v="1561438800"/>
    <n v="1561525200"/>
    <b v="0"/>
    <b v="0"/>
    <x v="6"/>
    <x v="4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b v="0"/>
    <b v="0"/>
    <x v="8"/>
    <x v="2"/>
  </r>
  <r>
    <n v="701"/>
    <s v="Mcclain LLC"/>
    <s v="Open-source multi-tasking methodology"/>
    <n v="52000"/>
    <n v="91014"/>
    <n v="175"/>
    <x v="1"/>
    <n v="110.99"/>
    <n v="820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"/>
    <x v="0"/>
    <n v="56.75"/>
    <n v="83"/>
    <x v="1"/>
    <s v="USD"/>
    <n v="1374469200"/>
    <n v="1374901200"/>
    <b v="0"/>
    <b v="0"/>
    <x v="8"/>
    <x v="2"/>
  </r>
  <r>
    <n v="703"/>
    <s v="Perez Group"/>
    <s v="Cross-platform tertiary hub"/>
    <n v="63400"/>
    <n v="197728"/>
    <n v="312"/>
    <x v="1"/>
    <n v="97.02"/>
    <n v="2038"/>
    <x v="1"/>
    <s v="USD"/>
    <n v="1334984400"/>
    <n v="1336453200"/>
    <b v="1"/>
    <b v="1"/>
    <x v="18"/>
    <x v="5"/>
  </r>
  <r>
    <n v="704"/>
    <s v="Haynes-Williams"/>
    <s v="Seamless clear-thinking artificial intelligence"/>
    <n v="8700"/>
    <n v="10682"/>
    <n v="123"/>
    <x v="1"/>
    <n v="92.09"/>
    <n v="116"/>
    <x v="1"/>
    <s v="USD"/>
    <n v="1467608400"/>
    <n v="1468904400"/>
    <b v="0"/>
    <b v="0"/>
    <x v="10"/>
    <x v="4"/>
  </r>
  <r>
    <n v="705"/>
    <s v="Ford LLC"/>
    <s v="Centralized tangible success"/>
    <n v="169700"/>
    <n v="168048"/>
    <n v="99"/>
    <x v="0"/>
    <n v="82.99"/>
    <n v="2025"/>
    <x v="4"/>
    <s v="GBP"/>
    <n v="1386741600"/>
    <n v="1387087200"/>
    <b v="0"/>
    <b v="0"/>
    <x v="9"/>
    <x v="5"/>
  </r>
  <r>
    <n v="706"/>
    <s v="Moreno Ltd"/>
    <s v="Customer-focused multimedia methodology"/>
    <n v="108400"/>
    <n v="138586"/>
    <n v="128"/>
    <x v="1"/>
    <n v="103.04"/>
    <n v="1345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9"/>
    <x v="1"/>
    <n v="68.92"/>
    <n v="168"/>
    <x v="1"/>
    <s v="USD"/>
    <n v="1544248800"/>
    <n v="1547359200"/>
    <b v="0"/>
    <b v="0"/>
    <x v="6"/>
    <x v="4"/>
  </r>
  <r>
    <n v="708"/>
    <s v="Ortega LLC"/>
    <s v="Secured bifurcated intranet"/>
    <n v="1700"/>
    <n v="12020"/>
    <n v="707"/>
    <x v="1"/>
    <n v="87.74"/>
    <n v="137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"/>
    <x v="1"/>
    <n v="75.02"/>
    <n v="186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8"/>
    <x v="1"/>
    <n v="50.86"/>
    <n v="125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"/>
    <x v="0"/>
    <n v="90"/>
    <n v="14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1"/>
    <x v="1"/>
    <n v="72.900000000000006"/>
    <n v="202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2"/>
    <x v="1"/>
    <n v="108.49"/>
    <n v="103"/>
    <x v="1"/>
    <s v="USD"/>
    <n v="1471842000"/>
    <n v="1472878800"/>
    <b v="0"/>
    <b v="0"/>
    <x v="15"/>
    <x v="5"/>
  </r>
  <r>
    <n v="714"/>
    <s v="Evans-Jones"/>
    <s v="Switchable methodical superstructure"/>
    <n v="38500"/>
    <n v="182036"/>
    <n v="473"/>
    <x v="1"/>
    <n v="101.98"/>
    <n v="1785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"/>
    <x v="0"/>
    <n v="44.01"/>
    <n v="656"/>
    <x v="1"/>
    <s v="USD"/>
    <n v="1281157200"/>
    <n v="1281589200"/>
    <b v="0"/>
    <b v="0"/>
    <x v="20"/>
    <x v="6"/>
  </r>
  <r>
    <n v="716"/>
    <s v="Tapia, Kramer and Hicks"/>
    <s v="Advanced modular moderator"/>
    <n v="2000"/>
    <n v="10353"/>
    <n v="518"/>
    <x v="1"/>
    <n v="65.94"/>
    <n v="157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8"/>
    <x v="1"/>
    <n v="24.99"/>
    <n v="555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"/>
    <x v="1"/>
    <n v="28"/>
    <n v="297"/>
    <x v="1"/>
    <s v="USD"/>
    <n v="1371445200"/>
    <n v="1373691600"/>
    <b v="0"/>
    <b v="0"/>
    <x v="8"/>
    <x v="2"/>
  </r>
  <r>
    <n v="719"/>
    <s v="Pace, Simpson and Watkins"/>
    <s v="Down-sized uniform ability"/>
    <n v="6900"/>
    <n v="10557"/>
    <n v="153"/>
    <x v="1"/>
    <n v="85.83"/>
    <n v="123"/>
    <x v="1"/>
    <s v="USD"/>
    <n v="1338267600"/>
    <n v="1339218000"/>
    <b v="0"/>
    <b v="0"/>
    <x v="13"/>
    <x v="5"/>
  </r>
  <r>
    <n v="720"/>
    <s v="Valenzuela, Davidson and Castro"/>
    <s v="Multi-layered upward-trending conglomeration"/>
    <n v="8700"/>
    <n v="3227"/>
    <n v="37"/>
    <x v="3"/>
    <n v="84.92"/>
    <n v="38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"/>
    <x v="3"/>
    <n v="90.48"/>
    <n v="60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7"/>
    <x v="1"/>
    <n v="25"/>
    <n v="3036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"/>
    <x v="1"/>
    <n v="92.01"/>
    <n v="144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"/>
    <x v="1"/>
    <n v="93.07"/>
    <n v="121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"/>
    <x v="0"/>
    <n v="61.01"/>
    <n v="1596"/>
    <x v="1"/>
    <s v="USD"/>
    <n v="1416031200"/>
    <n v="1416204000"/>
    <b v="0"/>
    <b v="0"/>
    <x v="20"/>
    <x v="6"/>
  </r>
  <r>
    <n v="726"/>
    <s v="Johns-Thomas"/>
    <s v="Realigned web-enabled functionalities"/>
    <n v="54300"/>
    <n v="48227"/>
    <n v="89"/>
    <x v="3"/>
    <n v="92.04"/>
    <n v="52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81.13"/>
    <n v="181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8"/>
    <x v="0"/>
    <n v="73.5"/>
    <n v="10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6"/>
    <x v="1"/>
    <n v="85.22"/>
    <n v="122"/>
    <x v="1"/>
    <s v="USD"/>
    <n v="1359957600"/>
    <n v="1360130400"/>
    <b v="0"/>
    <b v="0"/>
    <x v="6"/>
    <x v="4"/>
  </r>
  <r>
    <n v="730"/>
    <s v="Carson PLC"/>
    <s v="Visionary system-worthy attitude"/>
    <n v="28800"/>
    <n v="118847"/>
    <n v="413"/>
    <x v="1"/>
    <n v="110.97"/>
    <n v="1071"/>
    <x v="0"/>
    <s v="CAD"/>
    <n v="1432357200"/>
    <n v="1432875600"/>
    <b v="0"/>
    <b v="0"/>
    <x v="8"/>
    <x v="2"/>
  </r>
  <r>
    <n v="731"/>
    <s v="Cruz, Hall and Mason"/>
    <s v="Synergized content-based hierarchy"/>
    <n v="8000"/>
    <n v="7220"/>
    <n v="90"/>
    <x v="3"/>
    <n v="32.97"/>
    <n v="21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2"/>
    <x v="0"/>
    <n v="96.01"/>
    <n v="1121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"/>
    <x v="1"/>
    <n v="84.97"/>
    <n v="980"/>
    <x v="1"/>
    <s v="USD"/>
    <n v="1406178000"/>
    <n v="1407301200"/>
    <b v="0"/>
    <b v="0"/>
    <x v="16"/>
    <x v="1"/>
  </r>
  <r>
    <n v="734"/>
    <s v="Stone PLC"/>
    <s v="Exclusive 5thgeneration leverage"/>
    <n v="4200"/>
    <n v="13404"/>
    <n v="319"/>
    <x v="1"/>
    <n v="25.01"/>
    <n v="536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"/>
    <x v="1"/>
    <n v="66"/>
    <n v="1991"/>
    <x v="1"/>
    <s v="USD"/>
    <n v="1459314000"/>
    <n v="1459918800"/>
    <b v="0"/>
    <b v="0"/>
    <x v="14"/>
    <x v="7"/>
  </r>
  <r>
    <n v="736"/>
    <s v="Silva-Hawkins"/>
    <s v="Proactive heuristic orchestration"/>
    <n v="7700"/>
    <n v="2533"/>
    <n v="33"/>
    <x v="3"/>
    <n v="87.34"/>
    <n v="29"/>
    <x v="1"/>
    <s v="USD"/>
    <n v="1424412000"/>
    <n v="1424757600"/>
    <b v="0"/>
    <b v="0"/>
    <x v="9"/>
    <x v="5"/>
  </r>
  <r>
    <n v="737"/>
    <s v="Gardner Inc"/>
    <s v="Function-based systematic Graphical User Interface"/>
    <n v="3700"/>
    <n v="5028"/>
    <n v="136"/>
    <x v="1"/>
    <n v="27.93"/>
    <n v="180"/>
    <x v="1"/>
    <s v="USD"/>
    <n v="1478844000"/>
    <n v="1479880800"/>
    <b v="0"/>
    <b v="0"/>
    <x v="7"/>
    <x v="1"/>
  </r>
  <r>
    <n v="738"/>
    <s v="Garcia Group"/>
    <s v="Extended zero administration software"/>
    <n v="74700"/>
    <n v="1557"/>
    <n v="2"/>
    <x v="0"/>
    <n v="103.8"/>
    <n v="15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31.94"/>
    <n v="191"/>
    <x v="1"/>
    <s v="USD"/>
    <n v="1340946000"/>
    <n v="1341032400"/>
    <b v="0"/>
    <b v="0"/>
    <x v="7"/>
    <x v="1"/>
  </r>
  <r>
    <n v="740"/>
    <s v="Nelson, Smith and Graham"/>
    <s v="Phased system-worthy conglomeration"/>
    <n v="5300"/>
    <n v="1592"/>
    <n v="30"/>
    <x v="0"/>
    <n v="99.5"/>
    <n v="16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"/>
    <x v="1"/>
    <n v="108.85"/>
    <n v="130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"/>
    <x v="1"/>
    <n v="110.76"/>
    <n v="122"/>
    <x v="1"/>
    <s v="USD"/>
    <n v="1263880800"/>
    <n v="1267509600"/>
    <b v="0"/>
    <b v="0"/>
    <x v="5"/>
    <x v="1"/>
  </r>
  <r>
    <n v="743"/>
    <s v="Clark-Conrad"/>
    <s v="Exclusive bandwidth-monitored orchestration"/>
    <n v="3900"/>
    <n v="504"/>
    <n v="13"/>
    <x v="0"/>
    <n v="29.65"/>
    <n v="17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01.71"/>
    <n v="140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"/>
    <x v="0"/>
    <n v="61.5"/>
    <n v="34"/>
    <x v="1"/>
    <s v="USD"/>
    <n v="1275195600"/>
    <n v="1277528400"/>
    <b v="0"/>
    <b v="0"/>
    <x v="8"/>
    <x v="2"/>
  </r>
  <r>
    <n v="746"/>
    <s v="Edwards LLC"/>
    <s v="Automated system-worthy structure"/>
    <n v="55800"/>
    <n v="118580"/>
    <n v="213"/>
    <x v="1"/>
    <n v="35"/>
    <n v="3388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9"/>
    <x v="1"/>
    <n v="40.049999999999997"/>
    <n v="280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5"/>
    <x v="3"/>
    <n v="110.97"/>
    <n v="614"/>
    <x v="1"/>
    <s v="USD"/>
    <n v="1267423200"/>
    <n v="1269579600"/>
    <b v="0"/>
    <b v="1"/>
    <x v="10"/>
    <x v="4"/>
  </r>
  <r>
    <n v="749"/>
    <s v="Hunter-Logan"/>
    <s v="Down-sized needs-based task-force"/>
    <n v="8600"/>
    <n v="13527"/>
    <n v="157"/>
    <x v="1"/>
    <n v="36.96"/>
    <n v="366"/>
    <x v="6"/>
    <s v="EUR"/>
    <n v="1412744400"/>
    <n v="1413781200"/>
    <b v="0"/>
    <b v="1"/>
    <x v="8"/>
    <x v="2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</r>
  <r>
    <n v="751"/>
    <s v="Lane-Barber"/>
    <s v="Universal value-added moderator"/>
    <n v="3600"/>
    <n v="8363"/>
    <n v="232"/>
    <x v="1"/>
    <n v="30.97"/>
    <n v="270"/>
    <x v="1"/>
    <s v="USD"/>
    <n v="1458190800"/>
    <n v="1459486800"/>
    <b v="1"/>
    <b v="1"/>
    <x v="9"/>
    <x v="5"/>
  </r>
  <r>
    <n v="752"/>
    <s v="Lowery Group"/>
    <s v="Sharable motivating emulation"/>
    <n v="5800"/>
    <n v="5362"/>
    <n v="92"/>
    <x v="3"/>
    <n v="47.04"/>
    <n v="114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7"/>
    <x v="1"/>
    <n v="88.07"/>
    <n v="137"/>
    <x v="1"/>
    <s v="USD"/>
    <n v="1274590800"/>
    <n v="1275886800"/>
    <b v="0"/>
    <b v="0"/>
    <x v="14"/>
    <x v="7"/>
  </r>
  <r>
    <n v="754"/>
    <s v="Perez, Reed and Lee"/>
    <s v="Advanced dedicated encoding"/>
    <n v="70400"/>
    <n v="118603"/>
    <n v="168"/>
    <x v="1"/>
    <n v="37.01"/>
    <n v="3205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7"/>
    <x v="1"/>
    <n v="26.03"/>
    <n v="288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"/>
    <x v="1"/>
    <n v="67.819999999999993"/>
    <n v="148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7"/>
    <x v="1"/>
    <n v="49.96"/>
    <n v="114"/>
    <x v="1"/>
    <s v="USD"/>
    <n v="1305176400"/>
    <n v="1305522000"/>
    <b v="0"/>
    <b v="0"/>
    <x v="6"/>
    <x v="4"/>
  </r>
  <r>
    <n v="758"/>
    <s v="Logan-Miranda"/>
    <s v="Proactive systemic firmware"/>
    <n v="29600"/>
    <n v="167005"/>
    <n v="564"/>
    <x v="1"/>
    <n v="110.02"/>
    <n v="1518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"/>
    <x v="0"/>
    <n v="89.96"/>
    <n v="1274"/>
    <x v="1"/>
    <s v="USD"/>
    <n v="1517810400"/>
    <n v="1520402400"/>
    <b v="0"/>
    <b v="0"/>
    <x v="5"/>
    <x v="1"/>
  </r>
  <r>
    <n v="760"/>
    <s v="Smith-Kennedy"/>
    <s v="Virtual heuristic hub"/>
    <n v="48300"/>
    <n v="16592"/>
    <n v="34"/>
    <x v="0"/>
    <n v="79.010000000000005"/>
    <n v="210"/>
    <x v="6"/>
    <s v="EUR"/>
    <n v="1564635600"/>
    <n v="1567141200"/>
    <b v="0"/>
    <b v="1"/>
    <x v="11"/>
    <x v="6"/>
  </r>
  <r>
    <n v="761"/>
    <s v="Mitchell-Lee"/>
    <s v="Customizable leadingedge model"/>
    <n v="2200"/>
    <n v="14420"/>
    <n v="655"/>
    <x v="1"/>
    <n v="86.87"/>
    <n v="166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"/>
    <x v="1"/>
    <n v="62.04"/>
    <n v="100"/>
    <x v="2"/>
    <s v="AUD"/>
    <n v="1354082400"/>
    <n v="1355032800"/>
    <b v="0"/>
    <b v="0"/>
    <x v="17"/>
    <x v="1"/>
  </r>
  <r>
    <n v="763"/>
    <s v="Rowland PLC"/>
    <s v="Inverse client-driven product"/>
    <n v="5600"/>
    <n v="6338"/>
    <n v="113"/>
    <x v="1"/>
    <n v="26.97"/>
    <n v="23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"/>
    <x v="1"/>
    <n v="54.12"/>
    <n v="148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"/>
    <x v="1"/>
    <n v="41.04"/>
    <n v="198"/>
    <x v="1"/>
    <s v="USD"/>
    <n v="1492232400"/>
    <n v="1494392400"/>
    <b v="1"/>
    <b v="1"/>
    <x v="7"/>
    <x v="1"/>
  </r>
  <r>
    <n v="766"/>
    <s v="Montgomery-Castro"/>
    <s v="De-engineered disintermediate encryption"/>
    <n v="43800"/>
    <n v="13653"/>
    <n v="31"/>
    <x v="0"/>
    <n v="55.05"/>
    <n v="248"/>
    <x v="2"/>
    <s v="AUD"/>
    <n v="1537333200"/>
    <n v="1537419600"/>
    <b v="0"/>
    <b v="0"/>
    <x v="22"/>
    <x v="4"/>
  </r>
  <r>
    <n v="767"/>
    <s v="Hale, Pearson and Jenkins"/>
    <s v="Upgradable attitude-oriented project"/>
    <n v="97200"/>
    <n v="55372"/>
    <n v="57"/>
    <x v="0"/>
    <n v="107.94"/>
    <n v="513"/>
    <x v="1"/>
    <s v="USD"/>
    <n v="1444107600"/>
    <n v="1447999200"/>
    <b v="0"/>
    <b v="0"/>
    <x v="18"/>
    <x v="5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7"/>
    <x v="0"/>
    <n v="32"/>
    <n v="3410"/>
    <x v="1"/>
    <s v="USD"/>
    <n v="1376542800"/>
    <n v="1378789200"/>
    <b v="0"/>
    <b v="0"/>
    <x v="11"/>
    <x v="6"/>
  </r>
  <r>
    <n v="770"/>
    <s v="Mathis-Rodriguez"/>
    <s v="User-centric attitude-oriented intranet"/>
    <n v="4300"/>
    <n v="11642"/>
    <n v="271"/>
    <x v="1"/>
    <n v="53.9"/>
    <n v="216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"/>
    <x v="3"/>
    <n v="106.5"/>
    <n v="26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"/>
    <x v="1"/>
    <n v="33"/>
    <n v="5139"/>
    <x v="1"/>
    <s v="USD"/>
    <n v="1549692000"/>
    <n v="1550037600"/>
    <b v="0"/>
    <b v="0"/>
    <x v="7"/>
    <x v="1"/>
  </r>
  <r>
    <n v="773"/>
    <s v="Meza, Kirby and Patel"/>
    <s v="Cross-platform empowering project"/>
    <n v="53100"/>
    <n v="101185"/>
    <n v="191"/>
    <x v="1"/>
    <n v="43"/>
    <n v="2353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6"/>
    <x v="1"/>
    <n v="86.86"/>
    <n v="78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"/>
    <x v="0"/>
    <n v="96.8"/>
    <n v="10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6"/>
    <x v="0"/>
    <n v="33"/>
    <n v="2201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"/>
    <x v="0"/>
    <n v="68.03"/>
    <n v="676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8"/>
    <x v="1"/>
    <n v="58.87"/>
    <n v="174"/>
    <x v="5"/>
    <s v="CHF"/>
    <n v="1313211600"/>
    <n v="1313643600"/>
    <b v="0"/>
    <b v="0"/>
    <x v="10"/>
    <x v="4"/>
  </r>
  <r>
    <n v="779"/>
    <s v="Webb Group"/>
    <s v="Public-key actuating projection"/>
    <n v="108700"/>
    <n v="87293"/>
    <n v="80"/>
    <x v="0"/>
    <n v="105.05"/>
    <n v="831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"/>
    <x v="1"/>
    <n v="33.049999999999997"/>
    <n v="164"/>
    <x v="1"/>
    <s v="USD"/>
    <n v="1469163600"/>
    <n v="1470805200"/>
    <b v="0"/>
    <b v="1"/>
    <x v="6"/>
    <x v="4"/>
  </r>
  <r>
    <n v="781"/>
    <s v="Thomas Ltd"/>
    <s v="Cross-group interactive architecture"/>
    <n v="8700"/>
    <n v="4414"/>
    <n v="51"/>
    <x v="3"/>
    <n v="78.819999999999993"/>
    <n v="56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"/>
    <x v="1"/>
    <n v="68.2"/>
    <n v="161"/>
    <x v="1"/>
    <s v="USD"/>
    <n v="1298959200"/>
    <n v="1301374800"/>
    <b v="0"/>
    <b v="1"/>
    <x v="10"/>
    <x v="4"/>
  </r>
  <r>
    <n v="783"/>
    <s v="Vega, Chan and Carney"/>
    <s v="Down-sized systematic utilization"/>
    <n v="7400"/>
    <n v="10451"/>
    <n v="141"/>
    <x v="1"/>
    <n v="75.73"/>
    <n v="138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"/>
    <x v="1"/>
    <n v="31"/>
    <n v="3308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"/>
    <x v="1"/>
    <n v="101.88"/>
    <n v="127"/>
    <x v="2"/>
    <s v="AUD"/>
    <n v="1556341200"/>
    <n v="1559278800"/>
    <b v="0"/>
    <b v="1"/>
    <x v="10"/>
    <x v="4"/>
  </r>
  <r>
    <n v="786"/>
    <s v="Smith-Brown"/>
    <s v="Object-based content-based ability"/>
    <n v="1500"/>
    <n v="10946"/>
    <n v="730"/>
    <x v="1"/>
    <n v="52.88"/>
    <n v="207"/>
    <x v="6"/>
    <s v="EUR"/>
    <n v="1522126800"/>
    <n v="1522731600"/>
    <b v="0"/>
    <b v="1"/>
    <x v="17"/>
    <x v="1"/>
  </r>
  <r>
    <n v="787"/>
    <s v="Vance-Glover"/>
    <s v="Progressive coherent secured line"/>
    <n v="61200"/>
    <n v="60994"/>
    <n v="100"/>
    <x v="0"/>
    <n v="71.010000000000005"/>
    <n v="859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"/>
    <x v="2"/>
    <n v="102.39"/>
    <n v="31"/>
    <x v="1"/>
    <s v="USD"/>
    <n v="1350709200"/>
    <n v="1352527200"/>
    <b v="0"/>
    <b v="0"/>
    <x v="10"/>
    <x v="4"/>
  </r>
  <r>
    <n v="789"/>
    <s v="Kennedy-Miller"/>
    <s v="Cross-platform composite migration"/>
    <n v="9000"/>
    <n v="3351"/>
    <n v="37"/>
    <x v="0"/>
    <n v="74.47"/>
    <n v="45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1"/>
    <x v="3"/>
    <n v="51.01"/>
    <n v="1113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6"/>
    <x v="0"/>
    <n v="90"/>
    <n v="6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97.14"/>
    <n v="7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6"/>
    <x v="1"/>
    <n v="72.069999999999993"/>
    <n v="181"/>
    <x v="5"/>
    <s v="CHF"/>
    <n v="1372136400"/>
    <n v="1372482000"/>
    <b v="0"/>
    <b v="0"/>
    <x v="9"/>
    <x v="5"/>
  </r>
  <r>
    <n v="794"/>
    <s v="Welch Inc"/>
    <s v="Optional optimal website"/>
    <n v="6600"/>
    <n v="8276"/>
    <n v="125"/>
    <x v="1"/>
    <n v="75.239999999999995"/>
    <n v="110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"/>
    <x v="0"/>
    <n v="32.97"/>
    <n v="31"/>
    <x v="1"/>
    <s v="USD"/>
    <n v="1477976400"/>
    <n v="1478235600"/>
    <b v="0"/>
    <b v="0"/>
    <x v="6"/>
    <x v="4"/>
  </r>
  <r>
    <n v="796"/>
    <s v="Freeman-Ferguson"/>
    <s v="Profound full-range open system"/>
    <n v="7800"/>
    <n v="4275"/>
    <n v="55"/>
    <x v="0"/>
    <n v="54.81"/>
    <n v="78"/>
    <x v="1"/>
    <s v="USD"/>
    <n v="1407474000"/>
    <n v="1408078800"/>
    <b v="0"/>
    <b v="1"/>
    <x v="20"/>
    <x v="6"/>
  </r>
  <r>
    <n v="797"/>
    <s v="Houston, Moore and Rogers"/>
    <s v="Optional tangible utilization"/>
    <n v="7600"/>
    <n v="8332"/>
    <n v="110"/>
    <x v="1"/>
    <n v="45.04"/>
    <n v="185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"/>
    <x v="1"/>
    <n v="52.96"/>
    <n v="121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"/>
    <x v="0"/>
    <n v="60.02"/>
    <n v="1225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3"/>
    <x v="1"/>
    <n v="44.03"/>
    <n v="106"/>
    <x v="1"/>
    <s v="USD"/>
    <n v="1577772000"/>
    <n v="1579672800"/>
    <b v="0"/>
    <b v="1"/>
    <x v="14"/>
    <x v="7"/>
  </r>
  <r>
    <n v="802"/>
    <s v="Rodriguez, Anderson and Porter"/>
    <s v="Reverse-engineered zero-defect infrastructure"/>
    <n v="6200"/>
    <n v="12216"/>
    <n v="197"/>
    <x v="1"/>
    <n v="86.03"/>
    <n v="142"/>
    <x v="1"/>
    <s v="USD"/>
    <n v="1562216400"/>
    <n v="1562389200"/>
    <b v="0"/>
    <b v="0"/>
    <x v="14"/>
    <x v="7"/>
  </r>
  <r>
    <n v="803"/>
    <s v="Perez, Brown and Meyers"/>
    <s v="Stand-alone background customer loyalty"/>
    <n v="6100"/>
    <n v="6527"/>
    <n v="107"/>
    <x v="1"/>
    <n v="28.01"/>
    <n v="233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9"/>
    <x v="1"/>
    <n v="32.049999999999997"/>
    <n v="21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1"/>
    <x v="0"/>
    <n v="73.61"/>
    <n v="67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"/>
    <x v="1"/>
    <n v="108.71"/>
    <n v="76"/>
    <x v="1"/>
    <s v="USD"/>
    <n v="1330927200"/>
    <n v="1332997200"/>
    <b v="0"/>
    <b v="1"/>
    <x v="6"/>
    <x v="4"/>
  </r>
  <r>
    <n v="807"/>
    <s v="Walker-Taylor"/>
    <s v="Automated uniform concept"/>
    <n v="700"/>
    <n v="1848"/>
    <n v="264"/>
    <x v="1"/>
    <n v="42.98"/>
    <n v="43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"/>
    <x v="0"/>
    <n v="83.32"/>
    <n v="19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3"/>
    <x v="0"/>
    <n v="42"/>
    <n v="2108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"/>
    <x v="1"/>
    <n v="55.93"/>
    <n v="22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"/>
    <x v="0"/>
    <n v="105.04"/>
    <n v="679"/>
    <x v="1"/>
    <s v="USD"/>
    <n v="1452319200"/>
    <n v="1452492000"/>
    <b v="0"/>
    <b v="1"/>
    <x v="11"/>
    <x v="6"/>
  </r>
  <r>
    <n v="812"/>
    <s v="Landry Group"/>
    <s v="Expanded value-added hardware"/>
    <n v="59700"/>
    <n v="134640"/>
    <n v="226"/>
    <x v="1"/>
    <n v="48"/>
    <n v="2805"/>
    <x v="0"/>
    <s v="CAD"/>
    <n v="1523854800"/>
    <n v="1524286800"/>
    <b v="0"/>
    <b v="0"/>
    <x v="9"/>
    <x v="5"/>
  </r>
  <r>
    <n v="813"/>
    <s v="Buckley Group"/>
    <s v="Diverse high-level attitude"/>
    <n v="3200"/>
    <n v="7661"/>
    <n v="239"/>
    <x v="1"/>
    <n v="112.66"/>
    <n v="68"/>
    <x v="1"/>
    <s v="USD"/>
    <n v="1346043600"/>
    <n v="1346907600"/>
    <b v="0"/>
    <b v="0"/>
    <x v="11"/>
    <x v="6"/>
  </r>
  <r>
    <n v="814"/>
    <s v="Vincent PLC"/>
    <s v="Visionary 24hour analyzer"/>
    <n v="3200"/>
    <n v="2950"/>
    <n v="92"/>
    <x v="0"/>
    <n v="81.94"/>
    <n v="36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"/>
    <x v="1"/>
    <n v="64.05"/>
    <n v="183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"/>
    <x v="1"/>
    <n v="106.39"/>
    <n v="133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9"/>
    <x v="1"/>
    <n v="76.010000000000005"/>
    <n v="2489"/>
    <x v="6"/>
    <s v="EUR"/>
    <n v="1556946000"/>
    <n v="1559365200"/>
    <b v="0"/>
    <b v="1"/>
    <x v="9"/>
    <x v="5"/>
  </r>
  <r>
    <n v="818"/>
    <s v="Martinez LLC"/>
    <s v="Automated local secured line"/>
    <n v="700"/>
    <n v="7664"/>
    <n v="1095"/>
    <x v="1"/>
    <n v="111.07"/>
    <n v="69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1"/>
    <x v="0"/>
    <n v="95.94"/>
    <n v="47"/>
    <x v="1"/>
    <s v="USD"/>
    <n v="1353736800"/>
    <n v="1355032800"/>
    <b v="1"/>
    <b v="0"/>
    <x v="11"/>
    <x v="6"/>
  </r>
  <r>
    <n v="820"/>
    <s v="Valdez, Williams and Meyer"/>
    <s v="Cross-group heuristic forecast"/>
    <n v="1500"/>
    <n v="12009"/>
    <n v="801"/>
    <x v="1"/>
    <n v="43.04"/>
    <n v="279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"/>
    <x v="1"/>
    <n v="67.97"/>
    <n v="210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50"/>
    <x v="1"/>
    <n v="89.99"/>
    <n v="2100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"/>
    <x v="1"/>
    <n v="58.1"/>
    <n v="252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"/>
    <x v="1"/>
    <n v="84"/>
    <n v="1280"/>
    <x v="1"/>
    <s v="USD"/>
    <n v="1276923600"/>
    <n v="1279688400"/>
    <b v="0"/>
    <b v="1"/>
    <x v="9"/>
    <x v="5"/>
  </r>
  <r>
    <n v="825"/>
    <s v="Solomon PLC"/>
    <s v="Open-architected 24/7 infrastructure"/>
    <n v="3600"/>
    <n v="13950"/>
    <n v="388"/>
    <x v="1"/>
    <n v="88.85"/>
    <n v="157"/>
    <x v="4"/>
    <s v="GBP"/>
    <n v="1500958800"/>
    <n v="1501995600"/>
    <b v="0"/>
    <b v="0"/>
    <x v="12"/>
    <x v="4"/>
  </r>
  <r>
    <n v="826"/>
    <s v="Miller-Hubbard"/>
    <s v="Digitized 6thgeneration Local Area Network"/>
    <n v="2800"/>
    <n v="12797"/>
    <n v="457"/>
    <x v="1"/>
    <n v="65.959999999999994"/>
    <n v="194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7"/>
    <x v="1"/>
    <n v="74.8"/>
    <n v="82"/>
    <x v="2"/>
    <s v="AUD"/>
    <n v="1304398800"/>
    <n v="1305435600"/>
    <b v="0"/>
    <b v="1"/>
    <x v="6"/>
    <x v="4"/>
  </r>
  <r>
    <n v="828"/>
    <s v="Munoz, Cherry and Bell"/>
    <s v="Cross-platform reciprocal budgetary management"/>
    <n v="7100"/>
    <n v="4899"/>
    <n v="69"/>
    <x v="0"/>
    <n v="69.989999999999995"/>
    <n v="70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"/>
    <x v="0"/>
    <n v="32.01"/>
    <n v="154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"/>
    <x v="0"/>
    <n v="64.73"/>
    <n v="22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9"/>
    <x v="1"/>
    <n v="25"/>
    <n v="4233"/>
    <x v="1"/>
    <s v="USD"/>
    <n v="1332738000"/>
    <n v="1335675600"/>
    <b v="0"/>
    <b v="0"/>
    <x v="14"/>
    <x v="7"/>
  </r>
  <r>
    <n v="832"/>
    <s v="Bradley, Beck and Mayo"/>
    <s v="Synergized fault-tolerant hierarchy"/>
    <n v="43200"/>
    <n v="136156"/>
    <n v="315"/>
    <x v="1"/>
    <n v="104.98"/>
    <n v="1297"/>
    <x v="3"/>
    <s v="DKK"/>
    <n v="1445490000"/>
    <n v="1448431200"/>
    <b v="1"/>
    <b v="0"/>
    <x v="18"/>
    <x v="5"/>
  </r>
  <r>
    <n v="833"/>
    <s v="Levine, Martin and Hernandez"/>
    <s v="Expanded asynchronous groupware"/>
    <n v="6800"/>
    <n v="10723"/>
    <n v="158"/>
    <x v="1"/>
    <n v="64.989999999999995"/>
    <n v="165"/>
    <x v="3"/>
    <s v="DKK"/>
    <n v="1297663200"/>
    <n v="1298613600"/>
    <b v="0"/>
    <b v="0"/>
    <x v="18"/>
    <x v="5"/>
  </r>
  <r>
    <n v="834"/>
    <s v="Gallegos, Wagner and Gaines"/>
    <s v="Expanded fault-tolerant emulation"/>
    <n v="7300"/>
    <n v="11228"/>
    <n v="154"/>
    <x v="1"/>
    <n v="94.35"/>
    <n v="119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90"/>
    <x v="0"/>
    <n v="44"/>
    <n v="1758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"/>
    <x v="0"/>
    <n v="64.739999999999995"/>
    <n v="94"/>
    <x v="1"/>
    <s v="USD"/>
    <n v="1265349600"/>
    <n v="1266300000"/>
    <b v="0"/>
    <b v="0"/>
    <x v="7"/>
    <x v="1"/>
  </r>
  <r>
    <n v="837"/>
    <s v="Cook-Ortiz"/>
    <s v="Right-sized dedicated standardization"/>
    <n v="17700"/>
    <n v="150960"/>
    <n v="853"/>
    <x v="1"/>
    <n v="84.01"/>
    <n v="1797"/>
    <x v="1"/>
    <s v="USD"/>
    <n v="1301202000"/>
    <n v="1305867600"/>
    <b v="0"/>
    <b v="0"/>
    <x v="17"/>
    <x v="1"/>
  </r>
  <r>
    <n v="838"/>
    <s v="Jordan-Fischer"/>
    <s v="Vision-oriented high-level extranet"/>
    <n v="6400"/>
    <n v="8890"/>
    <n v="139"/>
    <x v="1"/>
    <n v="34.06"/>
    <n v="261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"/>
    <x v="1"/>
    <n v="93.27"/>
    <n v="157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"/>
    <x v="1"/>
    <n v="33"/>
    <n v="3533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3"/>
    <x v="1"/>
    <n v="83.81"/>
    <n v="155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"/>
    <x v="1"/>
    <n v="63.99"/>
    <n v="132"/>
    <x v="6"/>
    <s v="EUR"/>
    <n v="1529038800"/>
    <n v="1529298000"/>
    <b v="0"/>
    <b v="0"/>
    <x v="8"/>
    <x v="2"/>
  </r>
  <r>
    <n v="843"/>
    <s v="Porter-Hicks"/>
    <s v="De-engineered next generation parallelism"/>
    <n v="8800"/>
    <n v="2703"/>
    <n v="31"/>
    <x v="0"/>
    <n v="81.91"/>
    <n v="33"/>
    <x v="1"/>
    <s v="USD"/>
    <n v="1535259600"/>
    <n v="1535778000"/>
    <b v="0"/>
    <b v="0"/>
    <x v="14"/>
    <x v="7"/>
  </r>
  <r>
    <n v="844"/>
    <s v="Rodriguez-Hansen"/>
    <s v="Intuitive cohesive groupware"/>
    <n v="8800"/>
    <n v="8747"/>
    <n v="99"/>
    <x v="3"/>
    <n v="93.05"/>
    <n v="94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8"/>
    <x v="1"/>
    <n v="101.98"/>
    <n v="1354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9"/>
    <x v="1"/>
    <n v="105.94"/>
    <n v="48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8"/>
    <x v="1"/>
    <n v="101.58"/>
    <n v="110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"/>
    <x v="1"/>
    <n v="62.97"/>
    <n v="172"/>
    <x v="1"/>
    <s v="USD"/>
    <n v="1276318800"/>
    <n v="1277096400"/>
    <b v="0"/>
    <b v="0"/>
    <x v="6"/>
    <x v="4"/>
  </r>
  <r>
    <n v="849"/>
    <s v="Jones-Ryan"/>
    <s v="Vision-oriented uniform instruction set"/>
    <n v="6700"/>
    <n v="8917"/>
    <n v="133"/>
    <x v="1"/>
    <n v="29.05"/>
    <n v="307"/>
    <x v="1"/>
    <s v="USD"/>
    <n v="1328767200"/>
    <n v="1329026400"/>
    <b v="0"/>
    <b v="1"/>
    <x v="7"/>
    <x v="1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8"/>
    <x v="1"/>
    <n v="77.930000000000007"/>
    <n v="160"/>
    <x v="1"/>
    <s v="USD"/>
    <n v="1335934800"/>
    <n v="1338786000"/>
    <b v="0"/>
    <b v="0"/>
    <x v="5"/>
    <x v="1"/>
  </r>
  <r>
    <n v="852"/>
    <s v="Brady Ltd"/>
    <s v="Open-source reciprocal standardization"/>
    <n v="4900"/>
    <n v="2505"/>
    <n v="51"/>
    <x v="0"/>
    <n v="80.81"/>
    <n v="31"/>
    <x v="1"/>
    <s v="USD"/>
    <n v="1310792400"/>
    <n v="1311656400"/>
    <b v="0"/>
    <b v="1"/>
    <x v="11"/>
    <x v="6"/>
  </r>
  <r>
    <n v="853"/>
    <s v="Collier LLC"/>
    <s v="Secured well-modulated projection"/>
    <n v="17100"/>
    <n v="111502"/>
    <n v="652"/>
    <x v="1"/>
    <n v="76.010000000000005"/>
    <n v="1467"/>
    <x v="0"/>
    <s v="CAD"/>
    <n v="1308546000"/>
    <n v="1308978000"/>
    <b v="0"/>
    <b v="1"/>
    <x v="7"/>
    <x v="1"/>
  </r>
  <r>
    <n v="854"/>
    <s v="Campbell, Thomas and Obrien"/>
    <s v="Multi-channeled secondary middleware"/>
    <n v="171000"/>
    <n v="194309"/>
    <n v="114"/>
    <x v="1"/>
    <n v="72.989999999999995"/>
    <n v="2662"/>
    <x v="0"/>
    <s v="CAD"/>
    <n v="1574056800"/>
    <n v="1576389600"/>
    <b v="0"/>
    <b v="0"/>
    <x v="13"/>
    <x v="5"/>
  </r>
  <r>
    <n v="855"/>
    <s v="Moses-Terry"/>
    <s v="Horizontal clear-thinking framework"/>
    <n v="23400"/>
    <n v="23956"/>
    <n v="102"/>
    <x v="1"/>
    <n v="53"/>
    <n v="452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7"/>
    <x v="1"/>
    <n v="54.16"/>
    <n v="158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40"/>
    <x v="1"/>
    <n v="32.950000000000003"/>
    <n v="225"/>
    <x v="5"/>
    <s v="CHF"/>
    <n v="1328421600"/>
    <n v="1330408800"/>
    <b v="1"/>
    <b v="0"/>
    <x v="12"/>
    <x v="4"/>
  </r>
  <r>
    <n v="858"/>
    <s v="Ayala, Crawford and Taylor"/>
    <s v="Realigned 5thgeneration knowledge user"/>
    <n v="4000"/>
    <n v="2778"/>
    <n v="69"/>
    <x v="0"/>
    <n v="79.37"/>
    <n v="35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6"/>
    <x v="0"/>
    <n v="41.17"/>
    <n v="63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2"/>
    <x v="1"/>
    <n v="77.430000000000007"/>
    <n v="65"/>
    <x v="1"/>
    <s v="USD"/>
    <n v="1550556000"/>
    <n v="1551420000"/>
    <b v="0"/>
    <b v="1"/>
    <x v="8"/>
    <x v="2"/>
  </r>
  <r>
    <n v="861"/>
    <s v="Young, Ramsey and Powell"/>
    <s v="Devolved disintermediate analyzer"/>
    <n v="8800"/>
    <n v="9317"/>
    <n v="106"/>
    <x v="1"/>
    <n v="57.16"/>
    <n v="163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"/>
    <x v="1"/>
    <n v="77.180000000000007"/>
    <n v="85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7"/>
    <x v="1"/>
    <n v="24.95"/>
    <n v="217"/>
    <x v="1"/>
    <s v="USD"/>
    <n v="1434517200"/>
    <n v="1436504400"/>
    <b v="0"/>
    <b v="1"/>
    <x v="19"/>
    <x v="4"/>
  </r>
  <r>
    <n v="864"/>
    <s v="Stevenson-Thompson"/>
    <s v="Automated static workforce"/>
    <n v="4200"/>
    <n v="14577"/>
    <n v="347"/>
    <x v="1"/>
    <n v="97.18"/>
    <n v="150"/>
    <x v="1"/>
    <s v="USD"/>
    <n v="1471582800"/>
    <n v="1472014800"/>
    <b v="0"/>
    <b v="0"/>
    <x v="12"/>
    <x v="4"/>
  </r>
  <r>
    <n v="865"/>
    <s v="Ellis, Smith and Armstrong"/>
    <s v="Horizontal attitude-oriented help-desk"/>
    <n v="81000"/>
    <n v="150515"/>
    <n v="186"/>
    <x v="1"/>
    <n v="46"/>
    <n v="3272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"/>
    <x v="3"/>
    <n v="88.02"/>
    <n v="898"/>
    <x v="1"/>
    <s v="USD"/>
    <n v="1304830800"/>
    <n v="1304917200"/>
    <b v="0"/>
    <b v="0"/>
    <x v="14"/>
    <x v="7"/>
  </r>
  <r>
    <n v="867"/>
    <s v="Kane, Pruitt and Rivera"/>
    <s v="Cross-platform next generation service-desk"/>
    <n v="4800"/>
    <n v="7797"/>
    <n v="162"/>
    <x v="1"/>
    <n v="25.99"/>
    <n v="300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5"/>
    <x v="1"/>
    <n v="102.69"/>
    <n v="126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4"/>
    <x v="0"/>
    <n v="72.959999999999994"/>
    <n v="526"/>
    <x v="1"/>
    <s v="USD"/>
    <n v="1277096400"/>
    <n v="1278306000"/>
    <b v="0"/>
    <b v="0"/>
    <x v="6"/>
    <x v="4"/>
  </r>
  <r>
    <n v="870"/>
    <s v="Hansen-Austin"/>
    <s v="Adaptive demand-driven encryption"/>
    <n v="7700"/>
    <n v="6920"/>
    <n v="90"/>
    <x v="0"/>
    <n v="57.19"/>
    <n v="121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3"/>
    <x v="1"/>
    <n v="84.01"/>
    <n v="2320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"/>
    <x v="1"/>
    <n v="98.67"/>
    <n v="81"/>
    <x v="2"/>
    <s v="AUD"/>
    <n v="1535950800"/>
    <n v="1536382800"/>
    <b v="0"/>
    <b v="0"/>
    <x v="22"/>
    <x v="4"/>
  </r>
  <r>
    <n v="873"/>
    <s v="Vazquez, Ochoa and Clark"/>
    <s v="Intuitive value-added installation"/>
    <n v="42100"/>
    <n v="79268"/>
    <n v="188"/>
    <x v="1"/>
    <n v="42.01"/>
    <n v="1887"/>
    <x v="1"/>
    <s v="USD"/>
    <n v="1389160800"/>
    <n v="1389592800"/>
    <b v="0"/>
    <b v="0"/>
    <x v="14"/>
    <x v="7"/>
  </r>
  <r>
    <n v="874"/>
    <s v="Chung-Nguyen"/>
    <s v="Managed discrete parallelism"/>
    <n v="40200"/>
    <n v="139468"/>
    <n v="347"/>
    <x v="1"/>
    <n v="32"/>
    <n v="4358"/>
    <x v="1"/>
    <s v="USD"/>
    <n v="1271998800"/>
    <n v="1275282000"/>
    <b v="0"/>
    <b v="1"/>
    <x v="14"/>
    <x v="7"/>
  </r>
  <r>
    <n v="875"/>
    <s v="Mueller-Harmon"/>
    <s v="Implemented tangible approach"/>
    <n v="7900"/>
    <n v="5465"/>
    <n v="69"/>
    <x v="0"/>
    <n v="81.569999999999993"/>
    <n v="67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"/>
    <x v="0"/>
    <n v="37.04"/>
    <n v="57"/>
    <x v="0"/>
    <s v="CAD"/>
    <n v="1559970000"/>
    <n v="1562043600"/>
    <b v="0"/>
    <b v="0"/>
    <x v="14"/>
    <x v="7"/>
  </r>
  <r>
    <n v="877"/>
    <s v="Estrada Group"/>
    <s v="Multi-lateral uniform collaboration"/>
    <n v="163600"/>
    <n v="126628"/>
    <n v="77"/>
    <x v="0"/>
    <n v="103.03"/>
    <n v="1229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"/>
    <x v="0"/>
    <n v="84.33"/>
    <n v="12"/>
    <x v="6"/>
    <s v="EUR"/>
    <n v="1579068000"/>
    <n v="1581141600"/>
    <b v="0"/>
    <b v="0"/>
    <x v="16"/>
    <x v="1"/>
  </r>
  <r>
    <n v="879"/>
    <s v="Ortiz Inc"/>
    <s v="Stand-alone incremental parallelism"/>
    <n v="1000"/>
    <n v="5438"/>
    <n v="544"/>
    <x v="1"/>
    <n v="102.6"/>
    <n v="53"/>
    <x v="1"/>
    <s v="USD"/>
    <n v="1487743200"/>
    <n v="1488520800"/>
    <b v="0"/>
    <b v="0"/>
    <x v="9"/>
    <x v="5"/>
  </r>
  <r>
    <n v="880"/>
    <s v="Craig, Ellis and Miller"/>
    <s v="Persevering 5thgeneration throughput"/>
    <n v="84500"/>
    <n v="193101"/>
    <n v="229"/>
    <x v="1"/>
    <n v="79.989999999999995"/>
    <n v="2414"/>
    <x v="1"/>
    <s v="USD"/>
    <n v="1563685200"/>
    <n v="1563858000"/>
    <b v="0"/>
    <b v="0"/>
    <x v="5"/>
    <x v="1"/>
  </r>
  <r>
    <n v="881"/>
    <s v="Charles Inc"/>
    <s v="Implemented object-oriented synergy"/>
    <n v="81300"/>
    <n v="31665"/>
    <n v="39"/>
    <x v="0"/>
    <n v="70.06"/>
    <n v="452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8"/>
    <x v="1"/>
    <n v="41.91"/>
    <n v="193"/>
    <x v="1"/>
    <s v="USD"/>
    <n v="1274763600"/>
    <n v="1277874000"/>
    <b v="0"/>
    <b v="0"/>
    <x v="12"/>
    <x v="4"/>
  </r>
  <r>
    <n v="884"/>
    <s v="Strickland Group"/>
    <s v="Horizontal secondary interface"/>
    <n v="170800"/>
    <n v="109374"/>
    <n v="64"/>
    <x v="0"/>
    <n v="57.99"/>
    <n v="1886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"/>
    <x v="1"/>
    <n v="40.94"/>
    <n v="52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5"/>
    <x v="0"/>
    <n v="70"/>
    <n v="1825"/>
    <x v="1"/>
    <s v="USD"/>
    <n v="1282798800"/>
    <n v="1284354000"/>
    <b v="0"/>
    <b v="0"/>
    <x v="7"/>
    <x v="1"/>
  </r>
  <r>
    <n v="887"/>
    <s v="Cooper LLC"/>
    <s v="Multi-layered systematic knowledgebase"/>
    <n v="7800"/>
    <n v="2289"/>
    <n v="29"/>
    <x v="0"/>
    <n v="73.84"/>
    <n v="31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10"/>
    <x v="1"/>
    <n v="41.98"/>
    <n v="290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70"/>
    <x v="1"/>
    <n v="77.930000000000007"/>
    <n v="122"/>
    <x v="1"/>
    <s v="USD"/>
    <n v="1394600400"/>
    <n v="1395205200"/>
    <b v="0"/>
    <b v="1"/>
    <x v="5"/>
    <x v="1"/>
  </r>
  <r>
    <n v="890"/>
    <s v="Christian, Kim and Jimenez"/>
    <s v="Devolved foreground throughput"/>
    <n v="134400"/>
    <n v="155849"/>
    <n v="116"/>
    <x v="1"/>
    <n v="106.02"/>
    <n v="1470"/>
    <x v="1"/>
    <s v="USD"/>
    <n v="1561352400"/>
    <n v="1561438800"/>
    <b v="0"/>
    <b v="0"/>
    <x v="7"/>
    <x v="1"/>
  </r>
  <r>
    <n v="891"/>
    <s v="Williams, Price and Hurley"/>
    <s v="Synchronized demand-driven infrastructure"/>
    <n v="3000"/>
    <n v="7758"/>
    <n v="259"/>
    <x v="1"/>
    <n v="47.02"/>
    <n v="165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1"/>
    <x v="1"/>
    <n v="76.02"/>
    <n v="182"/>
    <x v="1"/>
    <s v="USD"/>
    <n v="1274418000"/>
    <n v="1277960400"/>
    <b v="0"/>
    <b v="0"/>
    <x v="18"/>
    <x v="5"/>
  </r>
  <r>
    <n v="893"/>
    <s v="Collins-Martinez"/>
    <s v="Progressive grid-enabled website"/>
    <n v="8400"/>
    <n v="10770"/>
    <n v="128"/>
    <x v="1"/>
    <n v="54.12"/>
    <n v="199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9"/>
    <x v="1"/>
    <n v="57.29"/>
    <n v="56"/>
    <x v="4"/>
    <s v="GBP"/>
    <n v="1373518800"/>
    <n v="1376110800"/>
    <b v="0"/>
    <b v="1"/>
    <x v="19"/>
    <x v="4"/>
  </r>
  <r>
    <n v="895"/>
    <s v="Adams-Rollins"/>
    <s v="Integrated demand-driven info-mediaries"/>
    <n v="159800"/>
    <n v="11108"/>
    <n v="7"/>
    <x v="0"/>
    <n v="103.81"/>
    <n v="107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"/>
    <x v="1"/>
    <n v="105.03"/>
    <n v="1460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8"/>
    <x v="0"/>
    <n v="90.26"/>
    <n v="27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"/>
    <x v="0"/>
    <n v="76.98"/>
    <n v="1221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"/>
    <x v="1"/>
    <n v="102.6"/>
    <n v="123"/>
    <x v="5"/>
    <s v="CHF"/>
    <n v="1381122000"/>
    <n v="1382677200"/>
    <b v="0"/>
    <b v="0"/>
    <x v="17"/>
    <x v="1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"/>
    <x v="1"/>
    <n v="55.01"/>
    <n v="159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"/>
    <x v="1"/>
    <n v="32.130000000000003"/>
    <n v="110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2"/>
    <x v="2"/>
    <n v="50.64"/>
    <n v="14"/>
    <x v="1"/>
    <s v="USD"/>
    <n v="1336194000"/>
    <n v="1337490000"/>
    <b v="0"/>
    <b v="1"/>
    <x v="9"/>
    <x v="5"/>
  </r>
  <r>
    <n v="904"/>
    <s v="Rodriguez, Johnson and Jackson"/>
    <s v="Digitized foreground array"/>
    <n v="6500"/>
    <n v="795"/>
    <n v="12"/>
    <x v="0"/>
    <n v="49.69"/>
    <n v="16"/>
    <x v="1"/>
    <s v="USD"/>
    <n v="1349326800"/>
    <n v="1349672400"/>
    <b v="0"/>
    <b v="0"/>
    <x v="15"/>
    <x v="5"/>
  </r>
  <r>
    <n v="905"/>
    <s v="Haynes PLC"/>
    <s v="Re-engineered clear-thinking project"/>
    <n v="7900"/>
    <n v="12955"/>
    <n v="164"/>
    <x v="1"/>
    <n v="54.89"/>
    <n v="23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3"/>
    <x v="1"/>
    <n v="46.93"/>
    <n v="191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"/>
    <x v="0"/>
    <n v="44.95"/>
    <n v="41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"/>
    <x v="1"/>
    <n v="31"/>
    <n v="3934"/>
    <x v="1"/>
    <s v="USD"/>
    <n v="1335934800"/>
    <n v="1336885200"/>
    <b v="0"/>
    <b v="0"/>
    <x v="11"/>
    <x v="6"/>
  </r>
  <r>
    <n v="909"/>
    <s v="Gates, Li and Thompson"/>
    <s v="Synchronized attitude-oriented frame"/>
    <n v="1800"/>
    <n v="8621"/>
    <n v="479"/>
    <x v="1"/>
    <n v="107.76"/>
    <n v="80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20"/>
    <x v="3"/>
    <n v="102.08"/>
    <n v="296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9"/>
    <x v="1"/>
    <n v="24.98"/>
    <n v="462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79.94"/>
    <n v="179"/>
    <x v="1"/>
    <s v="USD"/>
    <n v="1346821200"/>
    <n v="1347944400"/>
    <b v="1"/>
    <b v="0"/>
    <x v="6"/>
    <x v="4"/>
  </r>
  <r>
    <n v="913"/>
    <s v="Rivera-Pearson"/>
    <s v="Re-engineered asymmetric challenge"/>
    <n v="70200"/>
    <n v="35536"/>
    <n v="51"/>
    <x v="0"/>
    <n v="67.95"/>
    <n v="523"/>
    <x v="2"/>
    <s v="AUD"/>
    <n v="1557637200"/>
    <n v="1558760400"/>
    <b v="0"/>
    <b v="0"/>
    <x v="6"/>
    <x v="4"/>
  </r>
  <r>
    <n v="914"/>
    <s v="Ramirez, Padilla and Barrera"/>
    <s v="Diverse client-driven conglomeration"/>
    <n v="6400"/>
    <n v="3676"/>
    <n v="57"/>
    <x v="0"/>
    <n v="26.07"/>
    <n v="141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6"/>
    <x v="1"/>
    <n v="105"/>
    <n v="1866"/>
    <x v="4"/>
    <s v="GBP"/>
    <n v="1503982800"/>
    <n v="1504760400"/>
    <b v="0"/>
    <b v="0"/>
    <x v="19"/>
    <x v="4"/>
  </r>
  <r>
    <n v="916"/>
    <s v="Clements Ltd"/>
    <s v="Persistent bandwidth-monitored framework"/>
    <n v="3700"/>
    <n v="1343"/>
    <n v="36"/>
    <x v="0"/>
    <n v="25.83"/>
    <n v="52"/>
    <x v="1"/>
    <s v="USD"/>
    <n v="1418882400"/>
    <n v="1419660000"/>
    <b v="0"/>
    <b v="0"/>
    <x v="14"/>
    <x v="7"/>
  </r>
  <r>
    <n v="917"/>
    <s v="Cooper Inc"/>
    <s v="Polarized discrete product"/>
    <n v="3600"/>
    <n v="2097"/>
    <n v="58"/>
    <x v="2"/>
    <n v="77.67"/>
    <n v="27"/>
    <x v="4"/>
    <s v="GBP"/>
    <n v="1309237200"/>
    <n v="1311310800"/>
    <b v="0"/>
    <b v="1"/>
    <x v="12"/>
    <x v="4"/>
  </r>
  <r>
    <n v="918"/>
    <s v="Jones-Gonzalez"/>
    <s v="Seamless dynamic website"/>
    <n v="3800"/>
    <n v="9021"/>
    <n v="237"/>
    <x v="1"/>
    <n v="57.83"/>
    <n v="156"/>
    <x v="5"/>
    <s v="CHF"/>
    <n v="1343365200"/>
    <n v="1344315600"/>
    <b v="0"/>
    <b v="0"/>
    <x v="15"/>
    <x v="5"/>
  </r>
  <r>
    <n v="919"/>
    <s v="Fox Ltd"/>
    <s v="Extended multimedia firmware"/>
    <n v="35600"/>
    <n v="20915"/>
    <n v="59"/>
    <x v="0"/>
    <n v="92.96"/>
    <n v="225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3"/>
    <x v="1"/>
    <n v="37.950000000000003"/>
    <n v="255"/>
    <x v="1"/>
    <s v="USD"/>
    <n v="1549519200"/>
    <n v="1551247200"/>
    <b v="1"/>
    <b v="0"/>
    <x v="10"/>
    <x v="4"/>
  </r>
  <r>
    <n v="921"/>
    <s v="Stevenson PLC"/>
    <s v="Profound directional knowledge user"/>
    <n v="160400"/>
    <n v="1210"/>
    <n v="1"/>
    <x v="0"/>
    <n v="31.84"/>
    <n v="38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6"/>
    <x v="1"/>
    <n v="40"/>
    <n v="2261"/>
    <x v="1"/>
    <s v="USD"/>
    <n v="1544335200"/>
    <n v="1545112800"/>
    <b v="0"/>
    <b v="1"/>
    <x v="21"/>
    <x v="1"/>
  </r>
  <r>
    <n v="923"/>
    <s v="Wise and Sons"/>
    <s v="Sharable discrete definition"/>
    <n v="1700"/>
    <n v="4044"/>
    <n v="238"/>
    <x v="1"/>
    <n v="101.1"/>
    <n v="40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"/>
    <x v="1"/>
    <n v="84.01"/>
    <n v="2289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"/>
    <x v="1"/>
    <n v="103.42"/>
    <n v="65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"/>
    <x v="0"/>
    <n v="105.13"/>
    <n v="15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6"/>
    <x v="0"/>
    <n v="89.22"/>
    <n v="37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"/>
    <x v="1"/>
    <n v="52"/>
    <n v="3777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"/>
    <x v="1"/>
    <n v="64.959999999999994"/>
    <n v="184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"/>
    <x v="1"/>
    <n v="46.24"/>
    <n v="85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3"/>
    <x v="0"/>
    <n v="51.15"/>
    <n v="112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"/>
    <x v="1"/>
    <n v="33.909999999999997"/>
    <n v="144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40"/>
    <x v="1"/>
    <n v="92.02"/>
    <n v="190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2"/>
    <x v="1"/>
    <n v="107.43"/>
    <n v="105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"/>
    <x v="1"/>
    <n v="75.849999999999994"/>
    <n v="132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2"/>
    <x v="0"/>
    <n v="80.48"/>
    <n v="21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50"/>
    <x v="3"/>
    <n v="86.98"/>
    <n v="9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10"/>
    <x v="1"/>
    <n v="105.14"/>
    <n v="96"/>
    <x v="1"/>
    <s v="USD"/>
    <n v="1528779600"/>
    <n v="1531890000"/>
    <b v="0"/>
    <b v="1"/>
    <x v="13"/>
    <x v="5"/>
  </r>
  <r>
    <n v="939"/>
    <s v="Williams, Johnson and Campbell"/>
    <s v="Streamlined human-resource Graphic Interface"/>
    <n v="7800"/>
    <n v="3839"/>
    <n v="49"/>
    <x v="0"/>
    <n v="57.3"/>
    <n v="67"/>
    <x v="1"/>
    <s v="USD"/>
    <n v="1304744400"/>
    <n v="1306213200"/>
    <b v="0"/>
    <b v="1"/>
    <x v="11"/>
    <x v="6"/>
  </r>
  <r>
    <n v="940"/>
    <s v="Wiggins Ltd"/>
    <s v="Upgradable analyzing core"/>
    <n v="9900"/>
    <n v="6161"/>
    <n v="62"/>
    <x v="2"/>
    <n v="93.35"/>
    <n v="66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"/>
    <x v="0"/>
    <n v="71.989999999999995"/>
    <n v="78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5"/>
    <x v="0"/>
    <n v="92.61"/>
    <n v="67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60"/>
    <x v="1"/>
    <n v="104.99"/>
    <n v="11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"/>
    <x v="0"/>
    <n v="30.96"/>
    <n v="263"/>
    <x v="2"/>
    <s v="AUD"/>
    <n v="1486706400"/>
    <n v="1488348000"/>
    <b v="0"/>
    <b v="0"/>
    <x v="14"/>
    <x v="7"/>
  </r>
  <r>
    <n v="945"/>
    <s v="Sanders, Farley and Huffman"/>
    <s v="Cross-group clear-thinking task-force"/>
    <n v="172000"/>
    <n v="55805"/>
    <n v="32"/>
    <x v="0"/>
    <n v="33"/>
    <n v="1691"/>
    <x v="1"/>
    <s v="USD"/>
    <n v="1333602000"/>
    <n v="1334898000"/>
    <b v="1"/>
    <b v="0"/>
    <x v="14"/>
    <x v="7"/>
  </r>
  <r>
    <n v="946"/>
    <s v="Hall, Holmes and Walker"/>
    <s v="Public-key bandwidth-monitored intranet"/>
    <n v="153700"/>
    <n v="15238"/>
    <n v="10"/>
    <x v="0"/>
    <n v="84.19"/>
    <n v="181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7"/>
    <x v="0"/>
    <n v="73.92"/>
    <n v="13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3"/>
    <x v="3"/>
    <n v="36.99"/>
    <n v="160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"/>
    <x v="1"/>
    <n v="46.9"/>
    <n v="203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7"/>
    <x v="1"/>
    <n v="102.02"/>
    <n v="155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"/>
    <x v="3"/>
    <n v="45.01"/>
    <n v="2266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94.29"/>
    <n v="21"/>
    <x v="1"/>
    <s v="USD"/>
    <n v="1450591200"/>
    <n v="1453701600"/>
    <b v="0"/>
    <b v="1"/>
    <x v="22"/>
    <x v="4"/>
  </r>
  <r>
    <n v="954"/>
    <s v="Henderson, Parker and Diaz"/>
    <s v="Enterprise-wide client-driven policy"/>
    <n v="42600"/>
    <n v="156384"/>
    <n v="367"/>
    <x v="1"/>
    <n v="101.02"/>
    <n v="15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97.04"/>
    <n v="80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"/>
    <x v="0"/>
    <n v="43.01"/>
    <n v="830"/>
    <x v="1"/>
    <s v="USD"/>
    <n v="1450764000"/>
    <n v="1451109600"/>
    <b v="0"/>
    <b v="0"/>
    <x v="22"/>
    <x v="4"/>
  </r>
  <r>
    <n v="957"/>
    <s v="Riley, Cohen and Goodman"/>
    <s v="Profound mission-critical function"/>
    <n v="9800"/>
    <n v="12434"/>
    <n v="127"/>
    <x v="1"/>
    <n v="94.92"/>
    <n v="13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5"/>
    <x v="1"/>
    <n v="72.150000000000006"/>
    <n v="112"/>
    <x v="1"/>
    <s v="USD"/>
    <n v="1277096400"/>
    <n v="1278997200"/>
    <b v="0"/>
    <b v="0"/>
    <x v="10"/>
    <x v="4"/>
  </r>
  <r>
    <n v="959"/>
    <s v="Black-Graham"/>
    <s v="Operative hybrid utilization"/>
    <n v="145000"/>
    <n v="6631"/>
    <n v="5"/>
    <x v="0"/>
    <n v="51.01"/>
    <n v="130"/>
    <x v="1"/>
    <s v="USD"/>
    <n v="1277701200"/>
    <n v="1280120400"/>
    <b v="0"/>
    <b v="0"/>
    <x v="18"/>
    <x v="5"/>
  </r>
  <r>
    <n v="960"/>
    <s v="Robbins Group"/>
    <s v="Function-based interactive matrix"/>
    <n v="5500"/>
    <n v="4678"/>
    <n v="85"/>
    <x v="0"/>
    <n v="85.05"/>
    <n v="55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"/>
    <x v="1"/>
    <n v="43.87"/>
    <n v="155"/>
    <x v="1"/>
    <s v="USD"/>
    <n v="1297922400"/>
    <n v="1298268000"/>
    <b v="0"/>
    <b v="0"/>
    <x v="18"/>
    <x v="5"/>
  </r>
  <r>
    <n v="962"/>
    <s v="Harris, Russell and Mitchell"/>
    <s v="User-centric cohesive policy"/>
    <n v="3600"/>
    <n v="10657"/>
    <n v="296"/>
    <x v="1"/>
    <n v="40.06"/>
    <n v="266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5"/>
    <x v="0"/>
    <n v="43.83"/>
    <n v="114"/>
    <x v="6"/>
    <s v="EUR"/>
    <n v="1299304800"/>
    <n v="1299823200"/>
    <b v="0"/>
    <b v="1"/>
    <x v="14"/>
    <x v="7"/>
  </r>
  <r>
    <n v="964"/>
    <s v="Peck, Higgins and Smith"/>
    <s v="Devolved disintermediate encryption"/>
    <n v="3700"/>
    <n v="13164"/>
    <n v="356"/>
    <x v="1"/>
    <n v="84.93"/>
    <n v="155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"/>
    <x v="1"/>
    <n v="41.07"/>
    <n v="207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"/>
    <x v="1"/>
    <n v="54.97"/>
    <n v="245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"/>
    <x v="1"/>
    <n v="77.010000000000005"/>
    <n v="1573"/>
    <x v="1"/>
    <s v="USD"/>
    <n v="1333688400"/>
    <n v="1336885200"/>
    <b v="0"/>
    <b v="0"/>
    <x v="21"/>
    <x v="1"/>
  </r>
  <r>
    <n v="968"/>
    <s v="Gonzalez-White"/>
    <s v="Open-architected disintermediate budgetary management"/>
    <n v="2400"/>
    <n v="8117"/>
    <n v="338"/>
    <x v="1"/>
    <n v="71.2"/>
    <n v="114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"/>
    <x v="1"/>
    <n v="91.94"/>
    <n v="93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1"/>
    <x v="0"/>
    <n v="97.07"/>
    <n v="594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8"/>
    <x v="0"/>
    <n v="58.92"/>
    <n v="24"/>
    <x v="1"/>
    <s v="USD"/>
    <n v="1381208400"/>
    <n v="1381726800"/>
    <b v="0"/>
    <b v="0"/>
    <x v="19"/>
    <x v="4"/>
  </r>
  <r>
    <n v="972"/>
    <s v="Sellers, Roach and Garrison"/>
    <s v="Multi-tiered systematic knowledge user"/>
    <n v="42700"/>
    <n v="97524"/>
    <n v="228"/>
    <x v="1"/>
    <n v="58.02"/>
    <n v="1681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2"/>
    <x v="0"/>
    <n v="103.87"/>
    <n v="252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4"/>
    <x v="1"/>
    <n v="93.47"/>
    <n v="32"/>
    <x v="1"/>
    <s v="USD"/>
    <n v="1368853200"/>
    <n v="1368939600"/>
    <b v="0"/>
    <b v="0"/>
    <x v="7"/>
    <x v="1"/>
  </r>
  <r>
    <n v="975"/>
    <s v="Ayala Group"/>
    <s v="Right-sized maximized migration"/>
    <n v="5400"/>
    <n v="8366"/>
    <n v="155"/>
    <x v="1"/>
    <n v="61.97"/>
    <n v="135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"/>
    <x v="1"/>
    <n v="92.04"/>
    <n v="140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4"/>
    <x v="0"/>
    <n v="77.27"/>
    <n v="67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"/>
    <x v="1"/>
    <n v="93.92"/>
    <n v="92"/>
    <x v="1"/>
    <s v="USD"/>
    <n v="1478930400"/>
    <n v="1480831200"/>
    <b v="0"/>
    <b v="0"/>
    <x v="11"/>
    <x v="6"/>
  </r>
  <r>
    <n v="979"/>
    <s v="Williams, Martin and Meyer"/>
    <s v="Innovative well-modulated capability"/>
    <n v="60200"/>
    <n v="86244"/>
    <n v="143"/>
    <x v="1"/>
    <n v="84.97"/>
    <n v="1015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"/>
    <x v="0"/>
    <n v="105.97"/>
    <n v="742"/>
    <x v="1"/>
    <s v="USD"/>
    <n v="1446181200"/>
    <n v="1446616800"/>
    <b v="1"/>
    <b v="0"/>
    <x v="9"/>
    <x v="5"/>
  </r>
  <r>
    <n v="981"/>
    <s v="Diaz-Little"/>
    <s v="Grass-roots executive synergy"/>
    <n v="6700"/>
    <n v="11941"/>
    <n v="178"/>
    <x v="1"/>
    <n v="36.97"/>
    <n v="323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5"/>
    <x v="0"/>
    <n v="81.53"/>
    <n v="75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6"/>
    <x v="1"/>
    <n v="81"/>
    <n v="2326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"/>
    <x v="1"/>
    <n v="26.01"/>
    <n v="381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"/>
    <x v="0"/>
    <n v="26"/>
    <n v="4405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"/>
    <x v="0"/>
    <n v="34.17"/>
    <n v="92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7"/>
    <x v="1"/>
    <n v="28"/>
    <n v="480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"/>
    <x v="0"/>
    <n v="76.55"/>
    <n v="64"/>
    <x v="1"/>
    <s v="USD"/>
    <n v="1478930400"/>
    <n v="1480744800"/>
    <b v="0"/>
    <b v="0"/>
    <x v="15"/>
    <x v="5"/>
  </r>
  <r>
    <n v="989"/>
    <s v="Hernandez Inc"/>
    <s v="Versatile dedicated migration"/>
    <n v="2400"/>
    <n v="11990"/>
    <n v="500"/>
    <x v="1"/>
    <n v="53.05"/>
    <n v="226"/>
    <x v="1"/>
    <s v="USD"/>
    <n v="1555390800"/>
    <n v="1555822800"/>
    <b v="0"/>
    <b v="0"/>
    <x v="18"/>
    <x v="5"/>
  </r>
  <r>
    <n v="990"/>
    <s v="Ortiz-Roberts"/>
    <s v="Devolved foreground customer loyalty"/>
    <n v="7800"/>
    <n v="6839"/>
    <n v="88"/>
    <x v="0"/>
    <n v="106.86"/>
    <n v="64"/>
    <x v="1"/>
    <s v="USD"/>
    <n v="1456984800"/>
    <n v="1458882000"/>
    <b v="0"/>
    <b v="1"/>
    <x v="6"/>
    <x v="4"/>
  </r>
  <r>
    <n v="991"/>
    <s v="Ramirez LLC"/>
    <s v="Reduced reciprocal focus group"/>
    <n v="9800"/>
    <n v="11091"/>
    <n v="113"/>
    <x v="1"/>
    <n v="46.02"/>
    <n v="241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7"/>
    <x v="1"/>
    <n v="100.17"/>
    <n v="132"/>
    <x v="1"/>
    <s v="USD"/>
    <n v="1525669200"/>
    <n v="1526878800"/>
    <b v="0"/>
    <b v="1"/>
    <x v="6"/>
    <x v="4"/>
  </r>
  <r>
    <n v="993"/>
    <s v="Erickson-Rogers"/>
    <s v="De-engineered even-keeled definition"/>
    <n v="9800"/>
    <n v="7608"/>
    <n v="78"/>
    <x v="3"/>
    <n v="101.44"/>
    <n v="75"/>
    <x v="6"/>
    <s v="EUR"/>
    <n v="1450936800"/>
    <n v="1452405600"/>
    <b v="0"/>
    <b v="1"/>
    <x v="14"/>
    <x v="7"/>
  </r>
  <r>
    <n v="994"/>
    <s v="Leach, Rich and Price"/>
    <s v="Implemented bi-directional flexibility"/>
    <n v="141100"/>
    <n v="74073"/>
    <n v="52"/>
    <x v="0"/>
    <n v="87.97"/>
    <n v="842"/>
    <x v="1"/>
    <s v="USD"/>
    <n v="1413522000"/>
    <n v="1414040400"/>
    <b v="0"/>
    <b v="1"/>
    <x v="18"/>
    <x v="5"/>
  </r>
  <r>
    <n v="995"/>
    <s v="Manning-Hamilton"/>
    <s v="Vision-oriented scalable definition"/>
    <n v="97300"/>
    <n v="153216"/>
    <n v="157"/>
    <x v="1"/>
    <n v="75"/>
    <n v="2043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3"/>
    <x v="0"/>
    <n v="42.98"/>
    <n v="112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1"/>
    <x v="3"/>
    <n v="33.119999999999997"/>
    <n v="139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7"/>
    <x v="0"/>
    <n v="101.13"/>
    <n v="374"/>
    <x v="1"/>
    <s v="USD"/>
    <n v="1265868000"/>
    <n v="1267077600"/>
    <b v="0"/>
    <b v="1"/>
    <x v="7"/>
    <x v="1"/>
  </r>
  <r>
    <n v="999"/>
    <s v="Hernandez, Norton and Kelley"/>
    <s v="Expanded eco-centric policy"/>
    <n v="111100"/>
    <n v="62819"/>
    <n v="57"/>
    <x v="3"/>
    <n v="55.99"/>
    <n v="1122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00.02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103.21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99.34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75.83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60.56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64.94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31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72.91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62.9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112.22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102.35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105.05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94.15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84.99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10.41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07.96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45.1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45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05.97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69.06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5.04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05.23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39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73.03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35.01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06.6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62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94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12.05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1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38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35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95.99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68.81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5.97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75.260000000000005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57.13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75.14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07.42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36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27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107.56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94.38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46.16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47.85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53.01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45.06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99.01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32.79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59.12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44.93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89.66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70.08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31.06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9.06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30.09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85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82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58.04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71.95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61.04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08.92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29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58.98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11.82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64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85.32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74.48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105.15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56.19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85.92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57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79.64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41.02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48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55.21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92.11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83.18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40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111.13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90.56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61.11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83.02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0.76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89.46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57.85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110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103.97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108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48.93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37.67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65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06.61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27.01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91.16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56.05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1.02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66.510000000000005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89.01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103.46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95.28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75.900000000000006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107.58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51.32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71.98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108.95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5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94.94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09.65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44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30.99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94.79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69.790000000000006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63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110.03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26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49.99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101.72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47.08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89.94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78.97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80.069999999999993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86.47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28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68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43.08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87.96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.99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46.91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46.91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94.24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4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59.04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65.989999999999995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60.99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98.31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104.6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86.07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.989999999999995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29.76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46.92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5.19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69.91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60.01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52.01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31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95.04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75.97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71.010000000000005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73.73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113.17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05.01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79.180000000000007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57.33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58.18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36.03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07.99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44.01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55.08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74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42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77.989999999999995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82.51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104.2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5.5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00.98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111.83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42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110.05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59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32.99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45.01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81.98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39.08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59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40.99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1.03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37.79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32.01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95.97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75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102.05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105.75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37.07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35.049999999999997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46.34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69.17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109.08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51.78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82.01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35.96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74.459999999999994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91.11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79.790000000000006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3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63.23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70.180000000000007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61.33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99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96.98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51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8.04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60.98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73.209999999999994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0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86.81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42.13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03.98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62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1.01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89.99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39.24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54.99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47.99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87.97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52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30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98.21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108.96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67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64.989999999999995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99.84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82.43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63.29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96.77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54.91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39.01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75.84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45.05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104.52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76.27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69.02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01.98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42.92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43.03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75.25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69.02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65.989999999999995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98.01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60.11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26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38.020000000000003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106.15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81.02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96.65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57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63.93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.46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72.17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77.930000000000007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38.07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57.94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49.79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54.05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30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70.13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27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51.99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56.42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101.63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25.01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32.020000000000003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82.02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37.96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51.53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81.2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40.03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9.94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6.69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25.0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6.99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73.010000000000005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68.239999999999995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52.31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61.77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.03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06.29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75.069999999999993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39.97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9.979999999999997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101.02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76.81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71.7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3.28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43.92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36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88.21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65.239999999999995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69.959999999999994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39.880000000000003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41.02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98.91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87.78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80.77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94.28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3.430000000000007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.97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109.04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41.16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99.13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05.88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49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39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31.02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103.87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59.27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42.3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53.12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50.8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101.15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65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38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82.62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7.94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80.78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25.98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0.36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54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101.79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45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77.069999999999993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88.08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47.04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87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63.99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5.99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73.989999999999995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84.02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88.97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76.989999999999995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97.15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33.01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99.95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69.97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110.32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66.010000000000005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41.01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103.96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47.01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29.61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81.010000000000005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26.06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85.78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103.73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49.83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63.89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47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108.48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72.02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59.93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78.209999999999994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04.78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5.52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24.93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69.87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95.73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30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59.01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84.7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78.010000000000005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50.05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59.16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93.7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40.14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70.09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66.180000000000007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47.71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62.9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86.61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75.13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1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50.01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96.96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100.93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89.23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87.98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89.54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29.09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42.01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47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110.44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41.99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48.01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31.02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99.2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66.02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46.06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55.99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68.989999999999995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60.98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110.98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25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78.76000000000000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87.96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49.99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99.52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04.82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.01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29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30.03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41.01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62.87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47.01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27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68.33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50.97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54.02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97.06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24.87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84.42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47.09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78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62.97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81.010000000000005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65.319999999999993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104.44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69.989999999999995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83.02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90.3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03.98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54.93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51.92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60.03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44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53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54.5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75.040000000000006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35.909999999999997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36.950000000000003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63.17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29.99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86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75.010000000000005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.2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29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98.23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87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45.21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94.98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28.96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55.99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54.04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82.38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67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107.91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69.010000000000005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39.01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110.36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6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57.94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64.959999999999994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27.01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104.94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84.03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02.86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39.96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51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40.82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59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71.16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99.49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03.99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76.56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87.07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49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42.97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33.43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83.98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01.42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109.87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31.92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70.989999999999995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77.03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101.78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51.06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68.02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30.87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27.91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79.989999999999995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38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59.99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37.04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99.96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111.68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6.01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66.010000000000005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44.05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53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95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70.91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98.06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53.05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93.14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8.95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36.07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63.03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84.72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62.2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01.98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106.44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29.98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85.81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70.819999999999993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41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28.06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88.05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31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90.34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63.78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54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48.99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63.86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83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55.08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62.04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04.98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94.04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44.01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92.47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57.07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109.08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39.39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77.02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92.17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61.01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78.069999999999993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59.99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110.03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38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6.37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72.98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26.01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04.36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02.19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54.12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63.22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4.03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49.99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56.02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48.81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60.08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78.989999999999995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53.99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111.46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60.92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26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80.989999999999995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35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94.14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52.09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24.99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69.22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93.94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98.41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41.78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65.989999999999995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72.06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48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54.1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107.88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67.03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64.010000000000005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96.07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51.18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43.92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91.02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50.13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67.72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61.04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80.010000000000005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7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71.13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89.99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43.03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68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73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62.34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67.099999999999994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79.98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62.18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53.01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57.74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40.03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81.02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5.049999999999997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02.92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28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75.73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45.03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2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56.99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85.22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50.96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63.56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81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86.04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90.04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74.010000000000005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92.44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56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32.979999999999997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93.6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69.87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72.13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30.04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3.97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68.66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59.99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111.16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53.04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55.99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69.989999999999995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49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103.85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9.13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107.38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76.92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58.13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03.74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87.96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8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38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30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03.5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85.99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98.01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44.99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31.01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59.97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59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50.05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98.97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58.86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81.010000000000005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6.010000000000005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96.6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6.959999999999994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67.98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8.78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25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44.92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79.400000000000006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29.01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3.59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07.97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68.989999999999995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11.02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25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42.16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47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6.04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01.04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39.93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83.16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9.979999999999997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47.99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95.98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78.73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56.08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69.09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102.05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07.32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71.14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106.49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42.94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30.04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0.62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66.02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96.91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62.87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108.99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27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65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111.52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110.99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56.75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97.02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92.09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82.99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03.04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68.92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87.74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75.02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50.86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90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72.900000000000006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8.49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01.98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44.01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65.94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24.99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8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3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84.92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90.48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25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92.01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93.07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61.01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92.04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85.22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10.97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32.97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96.01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84.97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25.01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66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87.34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27.93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03.8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31.94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99.5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08.85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10.76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29.65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61.5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5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110.97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.96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30.97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47.04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88.07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7.01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6.03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67.819999999999993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49.96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10.02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89.96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79.010000000000005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86.87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62.04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6.97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54.12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41.04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55.05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107.94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2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53.9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106.5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33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43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86.86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96.8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33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8.03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58.87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105.05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33.049999999999997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78.819999999999993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68.2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75.73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1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01.88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52.88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71.010000000000005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102.39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74.47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51.01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90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72.069999999999993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75.239999999999995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2.97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54.81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45.04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52.96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60.02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44.03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86.03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32.049999999999997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73.61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108.71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2.98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83.32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42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55.93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105.04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48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112.66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81.94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64.05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06.39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76.010000000000005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111.07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95.94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43.04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67.97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89.99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58.1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84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88.85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65.959999999999994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74.8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9999999999995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32.01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64.73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25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04.98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64.989999999999995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94.35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44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64.739999999999995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84.01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34.06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93.27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3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83.81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63.99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81.91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3.05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01.98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105.94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01.58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62.97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29.05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77.930000000000007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80.81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76.010000000000005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72.989999999999995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53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54.16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32.950000000000003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79.37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41.17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77.430000000000007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57.16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77.180000000000007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4.95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97.18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46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8.02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25.99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02.69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72.959999999999994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57.19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84.01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98.67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42.01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32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81.569999999999993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37.04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03.03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84.33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102.6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79.989999999999995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70.06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41.91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57.99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40.94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70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73.84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41.98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77.930000000000007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06.02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47.02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76.02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54.12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7.29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3.81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05.03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90.26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76.98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02.6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55.01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32.130000000000003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50.64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49.69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54.89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46.93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4.95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1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107.76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102.08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24.98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67.95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26.07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05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25.83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77.67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57.83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92.96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37.950000000000003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1.84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40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101.1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84.01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103.42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05.13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89.22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52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64.959999999999994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46.24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51.15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33.909999999999997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92.02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7.43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75.849999999999994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80.48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86.98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105.14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57.3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93.35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1.989999999999995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92.61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04.99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30.96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33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84.19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73.92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36.99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46.9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02.02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45.01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9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01.02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43.01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94.92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72.150000000000006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51.01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85.05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43.87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40.06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43.83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84.93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41.07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54.97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77.010000000000005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71.2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1.94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97.07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58.92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58.02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103.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93.47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61.97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92.04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77.27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3.92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84.97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105.97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6.97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81.53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81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26.01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26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34.17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28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76.55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53.05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106.86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46.02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00.17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101.44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7.97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75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42.98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33.119999999999997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101.13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55.99"/>
    <n v="1122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2F9A7-9609-EA4D-856B-D9983FF956C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AC7F1-0BCE-E047-ACC0-E0590D44FE1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D44E6-9941-354F-9E97-D532ECF370B9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J18" sqref="J1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6" bestFit="1" customWidth="1"/>
    <col min="9" max="9" width="13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ROUND(E2/D2*100,0)</f>
        <v>0</v>
      </c>
      <c r="G2" t="s">
        <v>14</v>
      </c>
      <c r="H2">
        <f>IF(I2=0,0,ROUND(E2/I2,2))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f>IF(I3=0,0,ROUND(E3/I3,2))</f>
        <v>92.15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(((L3/60)/60)/24)+DATE(1970,1,1)</f>
        <v>41870.208333333336</v>
      </c>
      <c r="O3" s="6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ROUND(E4/D4*100,0)</f>
        <v>131</v>
      </c>
      <c r="G4" t="s">
        <v>20</v>
      </c>
      <c r="H4">
        <f t="shared" ref="H4:H67" si="3">IF(I4=0,0,ROUND(E4/I4,2))</f>
        <v>100.02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f t="shared" si="3"/>
        <v>103.21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f t="shared" si="3"/>
        <v>99.34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f t="shared" si="3"/>
        <v>75.83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f t="shared" si="3"/>
        <v>60.56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f t="shared" si="3"/>
        <v>64.94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f t="shared" si="3"/>
        <v>31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f t="shared" si="3"/>
        <v>72.91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f t="shared" si="3"/>
        <v>112.22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f t="shared" si="3"/>
        <v>102.35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f t="shared" si="3"/>
        <v>105.05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f t="shared" si="3"/>
        <v>94.15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f t="shared" si="3"/>
        <v>84.99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f t="shared" si="3"/>
        <v>107.96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f t="shared" si="3"/>
        <v>45.1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f t="shared" si="3"/>
        <v>45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f t="shared" si="3"/>
        <v>105.97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f t="shared" si="3"/>
        <v>69.06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f t="shared" si="3"/>
        <v>85.04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f t="shared" si="3"/>
        <v>105.23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f t="shared" si="3"/>
        <v>39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f t="shared" si="3"/>
        <v>73.03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f t="shared" si="3"/>
        <v>35.01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f t="shared" si="3"/>
        <v>62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f t="shared" si="3"/>
        <v>94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f t="shared" si="3"/>
        <v>112.05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f t="shared" si="3"/>
        <v>48.01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f t="shared" si="3"/>
        <v>38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f t="shared" si="3"/>
        <v>35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f t="shared" si="3"/>
        <v>95.99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f t="shared" si="3"/>
        <v>68.81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f t="shared" si="3"/>
        <v>105.97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f t="shared" si="3"/>
        <v>75.260000000000005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f t="shared" si="3"/>
        <v>57.13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f t="shared" si="3"/>
        <v>75.14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f t="shared" si="3"/>
        <v>107.42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f t="shared" si="3"/>
        <v>36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f t="shared" si="3"/>
        <v>27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f t="shared" si="3"/>
        <v>107.56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f t="shared" si="3"/>
        <v>94.38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f t="shared" si="3"/>
        <v>46.16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f t="shared" si="3"/>
        <v>47.85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f t="shared" si="3"/>
        <v>53.01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f t="shared" si="3"/>
        <v>45.06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f t="shared" si="3"/>
        <v>99.01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f t="shared" si="3"/>
        <v>32.79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f t="shared" si="3"/>
        <v>59.12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f t="shared" si="3"/>
        <v>44.93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f t="shared" si="3"/>
        <v>89.66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f t="shared" si="3"/>
        <v>70.08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f t="shared" si="3"/>
        <v>31.06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f t="shared" si="3"/>
        <v>29.06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f t="shared" si="3"/>
        <v>30.09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f t="shared" si="3"/>
        <v>85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f t="shared" si="3"/>
        <v>82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f t="shared" si="3"/>
        <v>58.04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4">ROUND(E66/D66*100,0)</f>
        <v>98</v>
      </c>
      <c r="G66" t="s">
        <v>14</v>
      </c>
      <c r="H66">
        <f t="shared" si="3"/>
        <v>71.95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</v>
      </c>
      <c r="G67" t="s">
        <v>20</v>
      </c>
      <c r="H67">
        <f t="shared" si="3"/>
        <v>61.04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5">(((L67/60)/60)/24)+DATE(1970,1,1)</f>
        <v>40570.25</v>
      </c>
      <c r="O67" s="6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f t="shared" ref="H68:H131" si="7">IF(I68=0,0,ROUND(E68/I68,2))</f>
        <v>108.92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5"/>
        <v>42102.208333333328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f t="shared" si="7"/>
        <v>29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5"/>
        <v>40203.25</v>
      </c>
      <c r="O69" s="6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f t="shared" si="7"/>
        <v>58.98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5"/>
        <v>42943.208333333328</v>
      </c>
      <c r="O70" s="6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f t="shared" si="7"/>
        <v>111.82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5"/>
        <v>40531.25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f t="shared" si="7"/>
        <v>64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5"/>
        <v>40484.208333333336</v>
      </c>
      <c r="O72" s="6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f t="shared" si="7"/>
        <v>85.32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5"/>
        <v>43799.25</v>
      </c>
      <c r="O73" s="6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f t="shared" si="7"/>
        <v>74.48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5"/>
        <v>42186.208333333328</v>
      </c>
      <c r="O74" s="6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f t="shared" si="7"/>
        <v>105.15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5"/>
        <v>42701.25</v>
      </c>
      <c r="O75" s="6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f t="shared" si="7"/>
        <v>56.19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5"/>
        <v>42456.208333333328</v>
      </c>
      <c r="O76" s="6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f t="shared" si="7"/>
        <v>85.92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5"/>
        <v>43296.208333333328</v>
      </c>
      <c r="O77" s="6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f t="shared" si="7"/>
        <v>57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5"/>
        <v>42027.25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f t="shared" si="7"/>
        <v>79.64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5"/>
        <v>40448.208333333336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f t="shared" si="7"/>
        <v>41.02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5"/>
        <v>43206.208333333328</v>
      </c>
      <c r="O80" s="6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f t="shared" si="7"/>
        <v>48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5"/>
        <v>43267.208333333328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f t="shared" si="7"/>
        <v>55.21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5"/>
        <v>42976.208333333328</v>
      </c>
      <c r="O82" s="6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f t="shared" si="7"/>
        <v>92.11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5"/>
        <v>43062.25</v>
      </c>
      <c r="O83" s="6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f t="shared" si="7"/>
        <v>83.18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5"/>
        <v>43482.25</v>
      </c>
      <c r="O84" s="6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f t="shared" si="7"/>
        <v>40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5"/>
        <v>42579.208333333328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f t="shared" si="7"/>
        <v>111.13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5"/>
        <v>41118.208333333336</v>
      </c>
      <c r="O86" s="6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f t="shared" si="7"/>
        <v>90.56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5"/>
        <v>40797.208333333336</v>
      </c>
      <c r="O87" s="6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f t="shared" si="7"/>
        <v>61.11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5"/>
        <v>42128.208333333328</v>
      </c>
      <c r="O88" s="6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f t="shared" si="7"/>
        <v>83.02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5"/>
        <v>40610.25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f t="shared" si="7"/>
        <v>110.76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5"/>
        <v>42110.208333333328</v>
      </c>
      <c r="O90" s="6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f t="shared" si="7"/>
        <v>89.46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5"/>
        <v>40283.208333333336</v>
      </c>
      <c r="O91" s="6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f t="shared" si="7"/>
        <v>57.85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5"/>
        <v>42425.25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f t="shared" si="7"/>
        <v>110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5"/>
        <v>42588.208333333328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f t="shared" si="7"/>
        <v>103.97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5"/>
        <v>40352.208333333336</v>
      </c>
      <c r="O94" s="6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f t="shared" si="7"/>
        <v>108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5"/>
        <v>41202.208333333336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f t="shared" si="7"/>
        <v>48.93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5"/>
        <v>43562.208333333328</v>
      </c>
      <c r="O96" s="6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f t="shared" si="7"/>
        <v>37.67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5"/>
        <v>43752.208333333328</v>
      </c>
      <c r="O97" s="6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f t="shared" si="7"/>
        <v>65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5"/>
        <v>40612.25</v>
      </c>
      <c r="O98" s="6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f t="shared" si="7"/>
        <v>106.61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5"/>
        <v>42180.208333333328</v>
      </c>
      <c r="O99" s="6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f t="shared" si="7"/>
        <v>27.01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5"/>
        <v>42212.208333333328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f t="shared" si="7"/>
        <v>91.16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5"/>
        <v>41968.25</v>
      </c>
      <c r="O101" s="6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5"/>
        <v>40835.208333333336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f t="shared" si="7"/>
        <v>56.05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5"/>
        <v>42056.25</v>
      </c>
      <c r="O103" s="6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f t="shared" si="7"/>
        <v>31.02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5"/>
        <v>43234.208333333328</v>
      </c>
      <c r="O104" s="6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f t="shared" si="7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5"/>
        <v>40475.208333333336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f t="shared" si="7"/>
        <v>89.01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5"/>
        <v>42878.208333333328</v>
      </c>
      <c r="O106" s="6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f t="shared" si="7"/>
        <v>103.46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5"/>
        <v>41366.208333333336</v>
      </c>
      <c r="O107" s="6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f t="shared" si="7"/>
        <v>95.28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5"/>
        <v>43716.208333333328</v>
      </c>
      <c r="O108" s="6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f t="shared" si="7"/>
        <v>75.900000000000006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5"/>
        <v>43213.208333333328</v>
      </c>
      <c r="O109" s="6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f t="shared" si="7"/>
        <v>107.58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5"/>
        <v>41005.208333333336</v>
      </c>
      <c r="O110" s="6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f t="shared" si="7"/>
        <v>51.32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5"/>
        <v>41651.25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f t="shared" si="7"/>
        <v>71.98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5"/>
        <v>43354.208333333328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f t="shared" si="7"/>
        <v>108.95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5"/>
        <v>41174.208333333336</v>
      </c>
      <c r="O113" s="6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5"/>
        <v>41875.208333333336</v>
      </c>
      <c r="O114" s="6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f t="shared" si="7"/>
        <v>94.94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5"/>
        <v>42990.208333333328</v>
      </c>
      <c r="O115" s="6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f t="shared" si="7"/>
        <v>109.65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5"/>
        <v>43564.208333333328</v>
      </c>
      <c r="O116" s="6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f t="shared" si="7"/>
        <v>44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5"/>
        <v>43056.25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f t="shared" si="7"/>
        <v>86.79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5"/>
        <v>42265.208333333328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f t="shared" si="7"/>
        <v>30.99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5"/>
        <v>40808.208333333336</v>
      </c>
      <c r="O119" s="6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f t="shared" si="7"/>
        <v>94.79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5"/>
        <v>41665.25</v>
      </c>
      <c r="O120" s="6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f t="shared" si="7"/>
        <v>69.790000000000006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5"/>
        <v>41806.208333333336</v>
      </c>
      <c r="O121" s="6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f t="shared" si="7"/>
        <v>63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5"/>
        <v>42111.208333333328</v>
      </c>
      <c r="O122" s="6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f t="shared" si="7"/>
        <v>110.03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5"/>
        <v>41917.208333333336</v>
      </c>
      <c r="O123" s="6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f t="shared" si="7"/>
        <v>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5"/>
        <v>41970.25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f t="shared" si="7"/>
        <v>49.99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5"/>
        <v>42332.25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f t="shared" si="7"/>
        <v>101.72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5"/>
        <v>43598.208333333328</v>
      </c>
      <c r="O126" s="6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f t="shared" si="7"/>
        <v>47.08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5"/>
        <v>43362.208333333328</v>
      </c>
      <c r="O127" s="6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f t="shared" si="7"/>
        <v>89.94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5"/>
        <v>42596.208333333328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f t="shared" si="7"/>
        <v>78.97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5"/>
        <v>40310.208333333336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8">ROUND(E130/D130*100,0)</f>
        <v>60</v>
      </c>
      <c r="G130" t="s">
        <v>74</v>
      </c>
      <c r="H130">
        <f t="shared" si="7"/>
        <v>80.069999999999993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5"/>
        <v>40417.208333333336</v>
      </c>
      <c r="O130" s="6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3</v>
      </c>
      <c r="G131" t="s">
        <v>74</v>
      </c>
      <c r="H131">
        <f t="shared" si="7"/>
        <v>86.47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9">(((L131/60)/60)/24)+DATE(1970,1,1)</f>
        <v>42038.25</v>
      </c>
      <c r="O131" s="6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f t="shared" ref="H132:H195" si="11">IF(I132=0,0,ROUND(E132/I132,2))</f>
        <v>28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9"/>
        <v>40842.208333333336</v>
      </c>
      <c r="O132" s="6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f t="shared" si="11"/>
        <v>68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9"/>
        <v>41607.25</v>
      </c>
      <c r="O133" s="6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f t="shared" si="11"/>
        <v>43.08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9"/>
        <v>43112.25</v>
      </c>
      <c r="O134" s="6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f t="shared" si="11"/>
        <v>87.96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9"/>
        <v>40767.208333333336</v>
      </c>
      <c r="O135" s="6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f t="shared" si="11"/>
        <v>94.99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9"/>
        <v>40713.208333333336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f t="shared" si="11"/>
        <v>46.91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9"/>
        <v>41340.25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f t="shared" si="11"/>
        <v>46.91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9"/>
        <v>41797.208333333336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9"/>
        <v>40457.208333333336</v>
      </c>
      <c r="O139" s="6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f t="shared" si="11"/>
        <v>80.14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9"/>
        <v>41180.208333333336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f t="shared" si="11"/>
        <v>59.04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9"/>
        <v>42115.208333333328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f t="shared" si="11"/>
        <v>65.989999999999995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9"/>
        <v>43156.25</v>
      </c>
      <c r="O142" s="6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f t="shared" si="11"/>
        <v>60.99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9"/>
        <v>42167.208333333328</v>
      </c>
      <c r="O143" s="6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f t="shared" si="11"/>
        <v>98.31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9"/>
        <v>41005.208333333336</v>
      </c>
      <c r="O144" s="6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9"/>
        <v>40357.208333333336</v>
      </c>
      <c r="O145" s="6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f t="shared" si="11"/>
        <v>86.07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9"/>
        <v>43633.208333333328</v>
      </c>
      <c r="O146" s="6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f t="shared" si="11"/>
        <v>76.989999999999995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9"/>
        <v>41889.208333333336</v>
      </c>
      <c r="O147" s="6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f t="shared" si="11"/>
        <v>29.76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9"/>
        <v>40855.25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f t="shared" si="11"/>
        <v>46.92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9"/>
        <v>42534.208333333328</v>
      </c>
      <c r="O149" s="6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f t="shared" si="11"/>
        <v>105.19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9"/>
        <v>42941.208333333328</v>
      </c>
      <c r="O150" s="6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f t="shared" si="11"/>
        <v>69.91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9"/>
        <v>41275.25</v>
      </c>
      <c r="O151" s="6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9"/>
        <v>43450.25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f t="shared" si="11"/>
        <v>60.01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9"/>
        <v>41799.208333333336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f t="shared" si="11"/>
        <v>52.01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9"/>
        <v>42783.25</v>
      </c>
      <c r="O154" s="6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f t="shared" si="11"/>
        <v>31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9"/>
        <v>41201.208333333336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f t="shared" si="11"/>
        <v>95.04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9"/>
        <v>42502.208333333328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f t="shared" si="11"/>
        <v>75.97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9"/>
        <v>40262.208333333336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f t="shared" si="11"/>
        <v>71.010000000000005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9"/>
        <v>43743.208333333328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f t="shared" si="11"/>
        <v>73.73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9"/>
        <v>41638.25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f t="shared" si="11"/>
        <v>113.17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9"/>
        <v>42346.25</v>
      </c>
      <c r="O160" s="6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f t="shared" si="11"/>
        <v>105.01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9"/>
        <v>43551.208333333328</v>
      </c>
      <c r="O161" s="6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f t="shared" si="11"/>
        <v>79.180000000000007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9"/>
        <v>43582.208333333328</v>
      </c>
      <c r="O162" s="6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f t="shared" si="11"/>
        <v>57.33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9"/>
        <v>42270.208333333328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f t="shared" si="11"/>
        <v>58.18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9"/>
        <v>43442.25</v>
      </c>
      <c r="O164" s="6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f t="shared" si="11"/>
        <v>36.03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9"/>
        <v>43028.208333333328</v>
      </c>
      <c r="O165" s="6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f t="shared" si="11"/>
        <v>107.99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9"/>
        <v>43016.208333333328</v>
      </c>
      <c r="O166" s="6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f t="shared" si="11"/>
        <v>44.01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9"/>
        <v>42948.208333333328</v>
      </c>
      <c r="O167" s="6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f t="shared" si="11"/>
        <v>55.08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9"/>
        <v>40534.25</v>
      </c>
      <c r="O168" s="6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9"/>
        <v>41435.208333333336</v>
      </c>
      <c r="O169" s="6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f t="shared" si="11"/>
        <v>42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9"/>
        <v>43518.25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f t="shared" si="11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9"/>
        <v>41077.208333333336</v>
      </c>
      <c r="O171" s="6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f t="shared" si="11"/>
        <v>82.51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9"/>
        <v>42950.208333333328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9"/>
        <v>41718.208333333336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9"/>
        <v>41839.208333333336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f t="shared" si="11"/>
        <v>100.98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9"/>
        <v>41412.208333333336</v>
      </c>
      <c r="O175" s="6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f t="shared" si="11"/>
        <v>111.83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9"/>
        <v>42282.208333333328</v>
      </c>
      <c r="O176" s="6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f t="shared" si="11"/>
        <v>42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9"/>
        <v>42613.208333333328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f t="shared" si="11"/>
        <v>110.05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9"/>
        <v>42616.208333333328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f t="shared" si="11"/>
        <v>59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9"/>
        <v>40497.25</v>
      </c>
      <c r="O179" s="6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f t="shared" si="11"/>
        <v>32.99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9"/>
        <v>42999.208333333328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f t="shared" si="11"/>
        <v>45.01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9"/>
        <v>41350.208333333336</v>
      </c>
      <c r="O181" s="6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f t="shared" si="11"/>
        <v>81.98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9"/>
        <v>40259.208333333336</v>
      </c>
      <c r="O182" s="6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f t="shared" si="11"/>
        <v>39.08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9"/>
        <v>43012.208333333328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f t="shared" si="11"/>
        <v>59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9"/>
        <v>43631.208333333328</v>
      </c>
      <c r="O184" s="6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f t="shared" si="11"/>
        <v>40.99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9"/>
        <v>40430.208333333336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f t="shared" si="11"/>
        <v>31.03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9"/>
        <v>43588.208333333328</v>
      </c>
      <c r="O186" s="6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f t="shared" si="11"/>
        <v>37.79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9"/>
        <v>43233.208333333328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f t="shared" si="11"/>
        <v>32.01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9"/>
        <v>41782.208333333336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f t="shared" si="11"/>
        <v>95.97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9"/>
        <v>41328.25</v>
      </c>
      <c r="O189" s="6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9"/>
        <v>41975.25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f t="shared" si="11"/>
        <v>102.05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9"/>
        <v>42433.25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9"/>
        <v>41429.208333333336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f t="shared" si="11"/>
        <v>37.07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9"/>
        <v>43536.208333333328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2">ROUND(E194/D194*100,0)</f>
        <v>20</v>
      </c>
      <c r="G194" t="s">
        <v>14</v>
      </c>
      <c r="H194">
        <f t="shared" si="11"/>
        <v>35.049999999999997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9"/>
        <v>41817.208333333336</v>
      </c>
      <c r="O194" s="6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2"/>
        <v>46</v>
      </c>
      <c r="G195" t="s">
        <v>14</v>
      </c>
      <c r="H195">
        <f t="shared" si="11"/>
        <v>46.34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3">(((L195/60)/60)/24)+DATE(1970,1,1)</f>
        <v>43198.208333333328</v>
      </c>
      <c r="O195" s="6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f t="shared" ref="H196:H259" si="15">IF(I196=0,0,ROUND(E196/I196,2))</f>
        <v>69.17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3"/>
        <v>42261.208333333328</v>
      </c>
      <c r="O196" s="6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f t="shared" si="15"/>
        <v>109.08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3"/>
        <v>43310.208333333328</v>
      </c>
      <c r="O197" s="6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3"/>
        <v>42616.208333333328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f t="shared" si="15"/>
        <v>82.01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3"/>
        <v>42909.208333333328</v>
      </c>
      <c r="O199" s="6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f t="shared" si="15"/>
        <v>35.96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3"/>
        <v>40396.208333333336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f t="shared" si="15"/>
        <v>74.459999999999994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3"/>
        <v>42192.208333333328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3"/>
        <v>40262.208333333336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f t="shared" si="15"/>
        <v>91.11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3"/>
        <v>41845.208333333336</v>
      </c>
      <c r="O203" s="6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f t="shared" si="15"/>
        <v>79.790000000000006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3"/>
        <v>40818.208333333336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f t="shared" si="15"/>
        <v>43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3"/>
        <v>42752.25</v>
      </c>
      <c r="O205" s="6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f t="shared" si="15"/>
        <v>63.23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3"/>
        <v>40636.208333333336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f t="shared" si="15"/>
        <v>70.180000000000007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3"/>
        <v>43390.208333333328</v>
      </c>
      <c r="O207" s="6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f t="shared" si="15"/>
        <v>61.33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3"/>
        <v>40236.25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3"/>
        <v>43340.208333333328</v>
      </c>
      <c r="O209" s="6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f t="shared" si="15"/>
        <v>96.98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3"/>
        <v>43048.25</v>
      </c>
      <c r="O210" s="6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f t="shared" si="15"/>
        <v>51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3"/>
        <v>42496.208333333328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f t="shared" si="15"/>
        <v>28.04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3"/>
        <v>42797.25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f t="shared" si="15"/>
        <v>60.98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3"/>
        <v>41513.208333333336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f t="shared" si="15"/>
        <v>73.209999999999994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3"/>
        <v>43814.25</v>
      </c>
      <c r="O214" s="6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f t="shared" si="15"/>
        <v>40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3"/>
        <v>40488.208333333336</v>
      </c>
      <c r="O215" s="6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f t="shared" si="15"/>
        <v>86.81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3"/>
        <v>40409.208333333336</v>
      </c>
      <c r="O216" s="6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f t="shared" si="15"/>
        <v>42.13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3"/>
        <v>43509.25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f t="shared" si="15"/>
        <v>103.98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3"/>
        <v>40869.25</v>
      </c>
      <c r="O218" s="6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f t="shared" si="15"/>
        <v>62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3"/>
        <v>43583.208333333328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f t="shared" si="15"/>
        <v>31.01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3"/>
        <v>40858.25</v>
      </c>
      <c r="O220" s="6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f t="shared" si="15"/>
        <v>89.99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3"/>
        <v>41137.208333333336</v>
      </c>
      <c r="O221" s="6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f t="shared" si="15"/>
        <v>39.24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3"/>
        <v>40725.208333333336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f t="shared" si="15"/>
        <v>54.99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3"/>
        <v>41081.208333333336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f t="shared" si="15"/>
        <v>47.99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3"/>
        <v>41914.208333333336</v>
      </c>
      <c r="O224" s="6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f t="shared" si="15"/>
        <v>87.97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3"/>
        <v>42445.208333333328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f t="shared" si="15"/>
        <v>52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3"/>
        <v>41906.208333333336</v>
      </c>
      <c r="O226" s="6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f t="shared" si="15"/>
        <v>30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3"/>
        <v>41762.208333333336</v>
      </c>
      <c r="O227" s="6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f t="shared" si="15"/>
        <v>98.21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3"/>
        <v>40276.208333333336</v>
      </c>
      <c r="O228" s="6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f t="shared" si="15"/>
        <v>108.96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3"/>
        <v>42139.208333333328</v>
      </c>
      <c r="O229" s="6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f t="shared" si="15"/>
        <v>67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3"/>
        <v>42613.208333333328</v>
      </c>
      <c r="O230" s="6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f t="shared" si="15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3"/>
        <v>42887.208333333328</v>
      </c>
      <c r="O231" s="6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f t="shared" si="15"/>
        <v>99.84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3"/>
        <v>43805.25</v>
      </c>
      <c r="O232" s="6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f t="shared" si="15"/>
        <v>82.43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3"/>
        <v>41415.208333333336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f t="shared" si="15"/>
        <v>63.29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3"/>
        <v>42576.208333333328</v>
      </c>
      <c r="O234" s="6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f t="shared" si="15"/>
        <v>96.77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3"/>
        <v>40706.208333333336</v>
      </c>
      <c r="O235" s="6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f t="shared" si="15"/>
        <v>54.91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3"/>
        <v>42969.208333333328</v>
      </c>
      <c r="O236" s="6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f t="shared" si="15"/>
        <v>39.01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3"/>
        <v>42779.25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f t="shared" si="15"/>
        <v>75.84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3"/>
        <v>43641.208333333328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f t="shared" si="15"/>
        <v>45.05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3"/>
        <v>41754.208333333336</v>
      </c>
      <c r="O239" s="6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f t="shared" si="15"/>
        <v>104.52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3"/>
        <v>43083.25</v>
      </c>
      <c r="O240" s="6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f t="shared" si="15"/>
        <v>76.27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3"/>
        <v>42245.208333333328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f t="shared" si="15"/>
        <v>69.02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3"/>
        <v>40396.208333333336</v>
      </c>
      <c r="O242" s="6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f t="shared" si="15"/>
        <v>101.98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3"/>
        <v>41742.208333333336</v>
      </c>
      <c r="O243" s="6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f t="shared" si="15"/>
        <v>42.92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3"/>
        <v>42865.208333333328</v>
      </c>
      <c r="O244" s="6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f t="shared" si="15"/>
        <v>43.03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3"/>
        <v>43163.25</v>
      </c>
      <c r="O245" s="6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f t="shared" si="15"/>
        <v>75.25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3"/>
        <v>41834.208333333336</v>
      </c>
      <c r="O246" s="6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f t="shared" si="15"/>
        <v>69.02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3"/>
        <v>41736.208333333336</v>
      </c>
      <c r="O247" s="6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f t="shared" si="15"/>
        <v>65.989999999999995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3"/>
        <v>41491.208333333336</v>
      </c>
      <c r="O248" s="6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f t="shared" si="15"/>
        <v>98.01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3"/>
        <v>42726.25</v>
      </c>
      <c r="O249" s="6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f t="shared" si="15"/>
        <v>60.11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3"/>
        <v>42004.25</v>
      </c>
      <c r="O250" s="6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f t="shared" si="15"/>
        <v>26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3"/>
        <v>42006.25</v>
      </c>
      <c r="O251" s="6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3"/>
        <v>40203.25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f t="shared" si="15"/>
        <v>38.020000000000003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3"/>
        <v>41252.25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f t="shared" si="15"/>
        <v>106.15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3"/>
        <v>41572.208333333336</v>
      </c>
      <c r="O254" s="6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f t="shared" si="15"/>
        <v>81.02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3"/>
        <v>40641.208333333336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f t="shared" si="15"/>
        <v>96.65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3"/>
        <v>42787.25</v>
      </c>
      <c r="O256" s="6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f t="shared" si="15"/>
        <v>57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3"/>
        <v>40590.25</v>
      </c>
      <c r="O257" s="6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6">ROUND(E258/D258*100,0)</f>
        <v>23</v>
      </c>
      <c r="G258" t="s">
        <v>14</v>
      </c>
      <c r="H258">
        <f t="shared" si="15"/>
        <v>63.93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3"/>
        <v>42393.25</v>
      </c>
      <c r="O258" s="6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6"/>
        <v>146</v>
      </c>
      <c r="G259" t="s">
        <v>20</v>
      </c>
      <c r="H259">
        <f t="shared" si="15"/>
        <v>90.46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7">(((L259/60)/60)/24)+DATE(1970,1,1)</f>
        <v>41338.25</v>
      </c>
      <c r="O259" s="6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f t="shared" ref="H260:H323" si="19">IF(I260=0,0,ROUND(E260/I260,2))</f>
        <v>72.17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7"/>
        <v>42712.25</v>
      </c>
      <c r="O260" s="6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f t="shared" si="19"/>
        <v>77.930000000000007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7"/>
        <v>41251.25</v>
      </c>
      <c r="O261" s="6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f t="shared" si="19"/>
        <v>38.07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7"/>
        <v>41180.208333333336</v>
      </c>
      <c r="O262" s="6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f t="shared" si="19"/>
        <v>57.94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7"/>
        <v>40415.208333333336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f t="shared" si="19"/>
        <v>49.79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7"/>
        <v>40638.208333333336</v>
      </c>
      <c r="O264" s="6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f t="shared" si="19"/>
        <v>54.05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7"/>
        <v>40187.25</v>
      </c>
      <c r="O265" s="6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f t="shared" si="19"/>
        <v>30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7"/>
        <v>41317.25</v>
      </c>
      <c r="O266" s="6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f t="shared" si="19"/>
        <v>70.13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7"/>
        <v>42372.25</v>
      </c>
      <c r="O267" s="6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f t="shared" si="19"/>
        <v>27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7"/>
        <v>41950.25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f t="shared" si="19"/>
        <v>51.99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7"/>
        <v>41206.208333333336</v>
      </c>
      <c r="O269" s="6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f t="shared" si="19"/>
        <v>56.42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7"/>
        <v>41186.208333333336</v>
      </c>
      <c r="O270" s="6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f t="shared" si="19"/>
        <v>101.63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7"/>
        <v>43496.25</v>
      </c>
      <c r="O271" s="6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f t="shared" si="19"/>
        <v>25.01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7"/>
        <v>40514.25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f t="shared" si="19"/>
        <v>32.020000000000003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7"/>
        <v>42345.25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f t="shared" si="19"/>
        <v>82.02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7"/>
        <v>43656.208333333328</v>
      </c>
      <c r="O274" s="6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f t="shared" si="19"/>
        <v>37.96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7"/>
        <v>42995.208333333328</v>
      </c>
      <c r="O275" s="6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f t="shared" si="19"/>
        <v>51.53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7"/>
        <v>43045.25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f t="shared" si="19"/>
        <v>81.2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7"/>
        <v>43561.208333333328</v>
      </c>
      <c r="O277" s="6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f t="shared" si="19"/>
        <v>40.03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7"/>
        <v>41018.208333333336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f t="shared" si="19"/>
        <v>89.94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7"/>
        <v>40378.208333333336</v>
      </c>
      <c r="O279" s="6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f t="shared" si="19"/>
        <v>96.69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7"/>
        <v>41239.25</v>
      </c>
      <c r="O280" s="6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f t="shared" si="19"/>
        <v>25.01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7"/>
        <v>43346.208333333328</v>
      </c>
      <c r="O281" s="6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f t="shared" si="19"/>
        <v>36.99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7"/>
        <v>43060.25</v>
      </c>
      <c r="O282" s="6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f t="shared" si="19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7"/>
        <v>40979.25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f t="shared" si="19"/>
        <v>68.239999999999995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7"/>
        <v>42701.25</v>
      </c>
      <c r="O284" s="6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f t="shared" si="19"/>
        <v>52.31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7"/>
        <v>42520.208333333328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f t="shared" si="19"/>
        <v>61.77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7"/>
        <v>41030.208333333336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f t="shared" si="19"/>
        <v>25.03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7"/>
        <v>42623.208333333328</v>
      </c>
      <c r="O287" s="6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f t="shared" si="19"/>
        <v>106.29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7"/>
        <v>42697.25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f t="shared" si="19"/>
        <v>75.069999999999993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7"/>
        <v>42122.208333333328</v>
      </c>
      <c r="O289" s="6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f t="shared" si="19"/>
        <v>39.97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7"/>
        <v>40982.208333333336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f t="shared" si="19"/>
        <v>39.979999999999997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7"/>
        <v>42219.208333333328</v>
      </c>
      <c r="O291" s="6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f t="shared" si="19"/>
        <v>101.02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7"/>
        <v>41404.208333333336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f t="shared" si="19"/>
        <v>76.81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7"/>
        <v>40831.208333333336</v>
      </c>
      <c r="O293" s="6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7"/>
        <v>40984.208333333336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f t="shared" si="19"/>
        <v>33.28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7"/>
        <v>40456.208333333336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f t="shared" si="19"/>
        <v>43.92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7"/>
        <v>43399.208333333328</v>
      </c>
      <c r="O296" s="6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f t="shared" si="19"/>
        <v>36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7"/>
        <v>41562.208333333336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f t="shared" si="19"/>
        <v>88.21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7"/>
        <v>43493.25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f t="shared" si="19"/>
        <v>65.239999999999995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7"/>
        <v>41653.25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f t="shared" si="19"/>
        <v>69.959999999999994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7"/>
        <v>42426.25</v>
      </c>
      <c r="O300" s="6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f t="shared" si="19"/>
        <v>39.880000000000003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7"/>
        <v>42432.25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7"/>
        <v>42977.208333333328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f t="shared" si="19"/>
        <v>41.02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7"/>
        <v>42061.25</v>
      </c>
      <c r="O303" s="6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f t="shared" si="19"/>
        <v>98.91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7"/>
        <v>43345.208333333328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f t="shared" si="19"/>
        <v>87.78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7"/>
        <v>42376.25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f t="shared" si="19"/>
        <v>80.77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7"/>
        <v>42589.208333333328</v>
      </c>
      <c r="O306" s="6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f t="shared" si="19"/>
        <v>94.28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7"/>
        <v>42448.208333333328</v>
      </c>
      <c r="O307" s="6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f t="shared" si="19"/>
        <v>73.430000000000007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7"/>
        <v>42930.208333333328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f t="shared" si="19"/>
        <v>65.97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7"/>
        <v>41066.208333333336</v>
      </c>
      <c r="O309" s="6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f t="shared" si="19"/>
        <v>109.04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7"/>
        <v>40651.208333333336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7"/>
        <v>40807.208333333336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f t="shared" si="19"/>
        <v>99.13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7"/>
        <v>40277.208333333336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f t="shared" si="19"/>
        <v>105.88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7"/>
        <v>40590.25</v>
      </c>
      <c r="O313" s="6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f t="shared" si="19"/>
        <v>49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7"/>
        <v>41572.208333333336</v>
      </c>
      <c r="O314" s="6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7"/>
        <v>40966.25</v>
      </c>
      <c r="O315" s="6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f t="shared" si="19"/>
        <v>31.02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7"/>
        <v>43536.208333333328</v>
      </c>
      <c r="O316" s="6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f t="shared" si="19"/>
        <v>103.87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7"/>
        <v>41783.208333333336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f t="shared" si="19"/>
        <v>59.27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7"/>
        <v>43788.25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7"/>
        <v>42869.208333333328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f t="shared" si="19"/>
        <v>53.12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7"/>
        <v>41684.25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f t="shared" si="19"/>
        <v>50.8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7"/>
        <v>40402.208333333336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0">ROUND(E322/D322*100,0)</f>
        <v>10</v>
      </c>
      <c r="G322" t="s">
        <v>14</v>
      </c>
      <c r="H322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7"/>
        <v>40673.208333333336</v>
      </c>
      <c r="O322" s="6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0"/>
        <v>94</v>
      </c>
      <c r="G323" t="s">
        <v>14</v>
      </c>
      <c r="H323">
        <f t="shared" si="19"/>
        <v>65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1">(((L323/60)/60)/24)+DATE(1970,1,1)</f>
        <v>40634.208333333336</v>
      </c>
      <c r="O323" s="6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f t="shared" ref="H324:H387" si="23">IF(I324=0,0,ROUND(E324/I324,2))</f>
        <v>38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1"/>
        <v>40507.25</v>
      </c>
      <c r="O324" s="6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f t="shared" si="23"/>
        <v>82.62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1"/>
        <v>41725.208333333336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f t="shared" si="23"/>
        <v>37.94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1"/>
        <v>42176.208333333328</v>
      </c>
      <c r="O326" s="6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f t="shared" si="23"/>
        <v>80.78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1"/>
        <v>43267.208333333328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f t="shared" si="23"/>
        <v>25.98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1"/>
        <v>42364.25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f t="shared" si="23"/>
        <v>30.36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1"/>
        <v>43705.208333333328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f t="shared" si="23"/>
        <v>54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1"/>
        <v>43434.25</v>
      </c>
      <c r="O330" s="6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f t="shared" si="23"/>
        <v>101.79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1"/>
        <v>42716.25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f t="shared" si="23"/>
        <v>45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1"/>
        <v>43077.25</v>
      </c>
      <c r="O332" s="6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f t="shared" si="23"/>
        <v>77.069999999999993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1"/>
        <v>40896.25</v>
      </c>
      <c r="O333" s="6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f t="shared" si="23"/>
        <v>88.08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1"/>
        <v>41361.208333333336</v>
      </c>
      <c r="O334" s="6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f t="shared" si="23"/>
        <v>47.04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1"/>
        <v>43424.25</v>
      </c>
      <c r="O335" s="6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f t="shared" si="23"/>
        <v>111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1"/>
        <v>43110.25</v>
      </c>
      <c r="O336" s="6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f t="shared" si="23"/>
        <v>87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1"/>
        <v>43784.25</v>
      </c>
      <c r="O337" s="6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f t="shared" si="23"/>
        <v>63.99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1"/>
        <v>40527.25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f t="shared" si="23"/>
        <v>105.99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1"/>
        <v>43780.25</v>
      </c>
      <c r="O339" s="6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f t="shared" si="23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1"/>
        <v>40821.208333333336</v>
      </c>
      <c r="O340" s="6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f t="shared" si="23"/>
        <v>84.02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1"/>
        <v>42949.208333333328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f t="shared" si="23"/>
        <v>88.97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1"/>
        <v>40889.25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f t="shared" si="23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1"/>
        <v>42244.208333333328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f t="shared" si="23"/>
        <v>97.15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1"/>
        <v>41475.208333333336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f t="shared" si="23"/>
        <v>33.01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1"/>
        <v>41597.25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f t="shared" si="23"/>
        <v>99.95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1"/>
        <v>43122.25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f t="shared" si="23"/>
        <v>69.97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1"/>
        <v>42194.208333333328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1"/>
        <v>42971.208333333328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f t="shared" si="23"/>
        <v>66.010000000000005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1"/>
        <v>42046.25</v>
      </c>
      <c r="O349" s="6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f t="shared" si="23"/>
        <v>41.01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1"/>
        <v>42782.25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f t="shared" si="23"/>
        <v>103.96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1"/>
        <v>42930.208333333328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1"/>
        <v>42144.208333333328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f t="shared" si="23"/>
        <v>47.01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1"/>
        <v>42240.208333333328</v>
      </c>
      <c r="O353" s="6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f t="shared" si="23"/>
        <v>29.61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1"/>
        <v>42315.25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f t="shared" si="23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1"/>
        <v>43651.208333333328</v>
      </c>
      <c r="O355" s="6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1"/>
        <v>41520.208333333336</v>
      </c>
      <c r="O356" s="6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f t="shared" si="23"/>
        <v>26.06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1"/>
        <v>42757.25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f t="shared" si="23"/>
        <v>85.78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1"/>
        <v>40922.25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f t="shared" si="23"/>
        <v>103.73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1"/>
        <v>42250.208333333328</v>
      </c>
      <c r="O359" s="6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f t="shared" si="23"/>
        <v>49.83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1"/>
        <v>43322.208333333328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f t="shared" si="23"/>
        <v>63.89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1"/>
        <v>40782.208333333336</v>
      </c>
      <c r="O361" s="6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f t="shared" si="23"/>
        <v>47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1"/>
        <v>40544.25</v>
      </c>
      <c r="O362" s="6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f t="shared" si="23"/>
        <v>108.48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1"/>
        <v>43015.208333333328</v>
      </c>
      <c r="O363" s="6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f t="shared" si="23"/>
        <v>72.02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1"/>
        <v>40570.25</v>
      </c>
      <c r="O364" s="6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f t="shared" si="23"/>
        <v>59.93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1"/>
        <v>40904.25</v>
      </c>
      <c r="O365" s="6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f t="shared" si="23"/>
        <v>78.209999999999994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1"/>
        <v>43164.25</v>
      </c>
      <c r="O366" s="6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f t="shared" si="23"/>
        <v>104.78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1"/>
        <v>42733.25</v>
      </c>
      <c r="O367" s="6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f t="shared" si="23"/>
        <v>105.52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1"/>
        <v>40546.25</v>
      </c>
      <c r="O368" s="6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f t="shared" si="23"/>
        <v>24.93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1"/>
        <v>41930.208333333336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f t="shared" si="23"/>
        <v>69.87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1"/>
        <v>40464.208333333336</v>
      </c>
      <c r="O370" s="6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f t="shared" si="23"/>
        <v>95.73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1"/>
        <v>41308.25</v>
      </c>
      <c r="O371" s="6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f t="shared" si="23"/>
        <v>30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1"/>
        <v>43570.208333333328</v>
      </c>
      <c r="O372" s="6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f t="shared" si="23"/>
        <v>59.01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1"/>
        <v>42043.25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f t="shared" si="23"/>
        <v>84.76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1"/>
        <v>42012.25</v>
      </c>
      <c r="O374" s="6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f t="shared" si="23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1"/>
        <v>42964.208333333328</v>
      </c>
      <c r="O375" s="6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f t="shared" si="23"/>
        <v>50.05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1"/>
        <v>43476.25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1"/>
        <v>42293.208333333328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f t="shared" si="23"/>
        <v>93.7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1"/>
        <v>41826.208333333336</v>
      </c>
      <c r="O378" s="6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f t="shared" si="23"/>
        <v>40.14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1"/>
        <v>43760.208333333328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f t="shared" si="23"/>
        <v>70.09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1"/>
        <v>43241.208333333328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f t="shared" si="23"/>
        <v>66.180000000000007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1"/>
        <v>40843.208333333336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f t="shared" si="23"/>
        <v>47.71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1"/>
        <v>41448.208333333336</v>
      </c>
      <c r="O382" s="6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f t="shared" si="23"/>
        <v>62.9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1"/>
        <v>42163.208333333328</v>
      </c>
      <c r="O383" s="6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f t="shared" si="23"/>
        <v>86.61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1"/>
        <v>43024.208333333328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f t="shared" si="23"/>
        <v>75.13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1"/>
        <v>43509.25</v>
      </c>
      <c r="O385" s="6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24">ROUND(E386/D386*100,0)</f>
        <v>172</v>
      </c>
      <c r="G386" t="s">
        <v>20</v>
      </c>
      <c r="H386">
        <f t="shared" si="23"/>
        <v>41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1"/>
        <v>42776.25</v>
      </c>
      <c r="O386" s="6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4"/>
        <v>146</v>
      </c>
      <c r="G387" t="s">
        <v>20</v>
      </c>
      <c r="H387">
        <f t="shared" si="23"/>
        <v>50.01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5">(((L387/60)/60)/24)+DATE(1970,1,1)</f>
        <v>43553.208333333328</v>
      </c>
      <c r="O387" s="6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f t="shared" ref="H388:H451" si="27">IF(I388=0,0,ROUND(E388/I388,2))</f>
        <v>96.96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5"/>
        <v>40355.208333333336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f t="shared" si="27"/>
        <v>100.93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5"/>
        <v>41072.208333333336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f t="shared" si="27"/>
        <v>89.23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5"/>
        <v>40912.25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f t="shared" si="27"/>
        <v>87.98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5"/>
        <v>40479.208333333336</v>
      </c>
      <c r="O391" s="6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5"/>
        <v>41530.208333333336</v>
      </c>
      <c r="O392" s="6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f t="shared" si="27"/>
        <v>29.09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5"/>
        <v>41653.25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f t="shared" si="27"/>
        <v>42.01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5"/>
        <v>40549.25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f t="shared" si="27"/>
        <v>47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5"/>
        <v>42933.208333333328</v>
      </c>
      <c r="O395" s="6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f t="shared" si="27"/>
        <v>110.44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5"/>
        <v>41484.208333333336</v>
      </c>
      <c r="O396" s="6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f t="shared" si="27"/>
        <v>41.99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5"/>
        <v>40885.25</v>
      </c>
      <c r="O397" s="6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f t="shared" si="27"/>
        <v>48.01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5"/>
        <v>43378.208333333328</v>
      </c>
      <c r="O398" s="6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f t="shared" si="27"/>
        <v>31.02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5"/>
        <v>41417.208333333336</v>
      </c>
      <c r="O399" s="6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f t="shared" si="27"/>
        <v>99.2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5"/>
        <v>43228.208333333328</v>
      </c>
      <c r="O400" s="6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f t="shared" si="27"/>
        <v>66.02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5"/>
        <v>40576.25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5"/>
        <v>41502.208333333336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f t="shared" si="27"/>
        <v>46.06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5"/>
        <v>43765.208333333328</v>
      </c>
      <c r="O403" s="6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5"/>
        <v>40914.25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f t="shared" si="27"/>
        <v>55.99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5"/>
        <v>40310.208333333336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f t="shared" si="27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5"/>
        <v>43053.25</v>
      </c>
      <c r="O406" s="6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f t="shared" si="27"/>
        <v>60.98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5"/>
        <v>43255.208333333328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f t="shared" si="27"/>
        <v>110.98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5"/>
        <v>41304.25</v>
      </c>
      <c r="O408" s="6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5"/>
        <v>43751.208333333328</v>
      </c>
      <c r="O409" s="6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f t="shared" si="27"/>
        <v>78.760000000000005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5"/>
        <v>42541.208333333328</v>
      </c>
      <c r="O410" s="6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f t="shared" si="27"/>
        <v>87.96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5"/>
        <v>42843.208333333328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f t="shared" si="27"/>
        <v>49.99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5"/>
        <v>42122.208333333328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f t="shared" si="27"/>
        <v>99.52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5"/>
        <v>42884.208333333328</v>
      </c>
      <c r="O413" s="6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f t="shared" si="27"/>
        <v>104.82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5"/>
        <v>41642.25</v>
      </c>
      <c r="O414" s="6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f t="shared" si="27"/>
        <v>108.01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5"/>
        <v>43431.25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f t="shared" si="27"/>
        <v>29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5"/>
        <v>40288.208333333336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f t="shared" si="27"/>
        <v>30.03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5"/>
        <v>40921.25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f t="shared" si="27"/>
        <v>41.01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5"/>
        <v>40560.25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f t="shared" si="27"/>
        <v>62.87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5"/>
        <v>43407.208333333328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f t="shared" si="27"/>
        <v>47.01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5"/>
        <v>41035.208333333336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f t="shared" si="27"/>
        <v>27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5"/>
        <v>40899.25</v>
      </c>
      <c r="O421" s="6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f t="shared" si="27"/>
        <v>68.33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5"/>
        <v>42911.208333333328</v>
      </c>
      <c r="O422" s="6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f t="shared" si="27"/>
        <v>50.97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5"/>
        <v>42915.208333333328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f t="shared" si="27"/>
        <v>54.02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5"/>
        <v>40285.208333333336</v>
      </c>
      <c r="O424" s="6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f t="shared" si="27"/>
        <v>97.06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5"/>
        <v>40808.208333333336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f t="shared" si="27"/>
        <v>24.87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5"/>
        <v>43208.208333333328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f t="shared" si="27"/>
        <v>84.42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5"/>
        <v>42213.208333333328</v>
      </c>
      <c r="O427" s="6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f t="shared" si="27"/>
        <v>47.09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5"/>
        <v>41332.25</v>
      </c>
      <c r="O428" s="6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f t="shared" si="27"/>
        <v>78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5"/>
        <v>41895.208333333336</v>
      </c>
      <c r="O429" s="6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f t="shared" si="27"/>
        <v>62.97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5"/>
        <v>40585.25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f t="shared" si="27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5"/>
        <v>41680.25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f t="shared" si="27"/>
        <v>65.319999999999993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5"/>
        <v>43737.208333333328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f t="shared" si="27"/>
        <v>104.44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5"/>
        <v>43273.208333333328</v>
      </c>
      <c r="O433" s="6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f t="shared" si="27"/>
        <v>69.989999999999995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5"/>
        <v>41761.208333333336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f t="shared" si="27"/>
        <v>83.02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5"/>
        <v>41603.25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5"/>
        <v>42705.25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f t="shared" si="27"/>
        <v>103.98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5"/>
        <v>41988.25</v>
      </c>
      <c r="O437" s="6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f t="shared" si="27"/>
        <v>54.93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5"/>
        <v>43575.208333333328</v>
      </c>
      <c r="O438" s="6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f t="shared" si="27"/>
        <v>51.92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5"/>
        <v>42260.208333333328</v>
      </c>
      <c r="O439" s="6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f t="shared" si="27"/>
        <v>60.03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5"/>
        <v>41337.25</v>
      </c>
      <c r="O440" s="6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f t="shared" si="27"/>
        <v>44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5"/>
        <v>42680.208333333328</v>
      </c>
      <c r="O441" s="6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f t="shared" si="27"/>
        <v>53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5"/>
        <v>42916.208333333328</v>
      </c>
      <c r="O442" s="6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5"/>
        <v>41025.208333333336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f t="shared" si="27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5"/>
        <v>42980.208333333328</v>
      </c>
      <c r="O444" s="6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f t="shared" si="27"/>
        <v>35.909999999999997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5"/>
        <v>40451.208333333336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f t="shared" si="27"/>
        <v>36.950000000000003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5"/>
        <v>40748.208333333336</v>
      </c>
      <c r="O446" s="6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f t="shared" si="27"/>
        <v>63.17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5"/>
        <v>40515.25</v>
      </c>
      <c r="O447" s="6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f t="shared" si="27"/>
        <v>29.99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5"/>
        <v>41261.25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5"/>
        <v>43088.25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28">ROUND(E450/D450*100,0)</f>
        <v>50</v>
      </c>
      <c r="G450" t="s">
        <v>14</v>
      </c>
      <c r="H450">
        <f t="shared" si="27"/>
        <v>75.010000000000005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5"/>
        <v>41378.208333333336</v>
      </c>
      <c r="O450" s="6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8"/>
        <v>967</v>
      </c>
      <c r="G451" t="s">
        <v>20</v>
      </c>
      <c r="H451">
        <f t="shared" si="27"/>
        <v>101.2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29">(((L451/60)/60)/24)+DATE(1970,1,1)</f>
        <v>43530.25</v>
      </c>
      <c r="O451" s="6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f t="shared" ref="H452:H515" si="31">IF(I452=0,0,ROUND(E452/I452,2))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9"/>
        <v>43394.208333333328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f t="shared" si="31"/>
        <v>29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9"/>
        <v>42935.208333333328</v>
      </c>
      <c r="O453" s="6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f t="shared" si="31"/>
        <v>98.23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9"/>
        <v>40365.208333333336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f t="shared" si="31"/>
        <v>87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9"/>
        <v>42705.25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f t="shared" si="31"/>
        <v>45.21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9"/>
        <v>41568.208333333336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f t="shared" si="31"/>
        <v>37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9"/>
        <v>40809.208333333336</v>
      </c>
      <c r="O457" s="6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f t="shared" si="31"/>
        <v>94.98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9"/>
        <v>43141.25</v>
      </c>
      <c r="O458" s="6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f t="shared" si="31"/>
        <v>28.96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9"/>
        <v>42657.208333333328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f t="shared" si="31"/>
        <v>55.99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9"/>
        <v>40265.208333333336</v>
      </c>
      <c r="O460" s="6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f t="shared" si="31"/>
        <v>54.04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9"/>
        <v>42001.25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9"/>
        <v>40399.208333333336</v>
      </c>
      <c r="O462" s="6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f t="shared" si="31"/>
        <v>67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9"/>
        <v>41757.208333333336</v>
      </c>
      <c r="O463" s="6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f t="shared" si="31"/>
        <v>107.91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9"/>
        <v>41304.25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f t="shared" si="31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9"/>
        <v>41639.25</v>
      </c>
      <c r="O465" s="6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f t="shared" si="31"/>
        <v>39.01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9"/>
        <v>43142.25</v>
      </c>
      <c r="O466" s="6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f t="shared" si="31"/>
        <v>110.36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9"/>
        <v>43127.25</v>
      </c>
      <c r="O467" s="6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f t="shared" si="31"/>
        <v>94.86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9"/>
        <v>41409.208333333336</v>
      </c>
      <c r="O468" s="6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f t="shared" si="31"/>
        <v>57.94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9"/>
        <v>42331.25</v>
      </c>
      <c r="O469" s="6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9"/>
        <v>43569.208333333328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f t="shared" si="31"/>
        <v>64.959999999999994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9"/>
        <v>42142.208333333328</v>
      </c>
      <c r="O471" s="6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f t="shared" si="31"/>
        <v>27.01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9"/>
        <v>42716.25</v>
      </c>
      <c r="O472" s="6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f t="shared" si="31"/>
        <v>50.97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9"/>
        <v>41031.208333333336</v>
      </c>
      <c r="O473" s="6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f t="shared" si="31"/>
        <v>104.94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9"/>
        <v>43535.208333333328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f t="shared" si="31"/>
        <v>84.03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9"/>
        <v>43277.208333333328</v>
      </c>
      <c r="O475" s="6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f t="shared" si="31"/>
        <v>102.86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9"/>
        <v>41989.25</v>
      </c>
      <c r="O476" s="6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f t="shared" si="31"/>
        <v>39.96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9"/>
        <v>41450.208333333336</v>
      </c>
      <c r="O477" s="6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f t="shared" si="31"/>
        <v>51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9"/>
        <v>43322.208333333328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f t="shared" si="31"/>
        <v>40.82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9"/>
        <v>40720.208333333336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f t="shared" si="31"/>
        <v>59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9"/>
        <v>42072.208333333328</v>
      </c>
      <c r="O480" s="6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f t="shared" si="31"/>
        <v>71.16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9"/>
        <v>42945.208333333328</v>
      </c>
      <c r="O481" s="6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f t="shared" si="31"/>
        <v>99.49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9"/>
        <v>40248.25</v>
      </c>
      <c r="O482" s="6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f t="shared" si="31"/>
        <v>103.99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9"/>
        <v>41913.208333333336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f t="shared" si="31"/>
        <v>76.56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9"/>
        <v>40963.25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f t="shared" si="31"/>
        <v>87.07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9"/>
        <v>43811.25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f t="shared" si="31"/>
        <v>49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9"/>
        <v>41855.208333333336</v>
      </c>
      <c r="O486" s="6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f t="shared" si="31"/>
        <v>42.97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9"/>
        <v>43626.208333333328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f t="shared" si="31"/>
        <v>33.43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9"/>
        <v>43168.25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f t="shared" si="31"/>
        <v>83.98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9"/>
        <v>42845.208333333328</v>
      </c>
      <c r="O489" s="6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f t="shared" si="31"/>
        <v>101.42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9"/>
        <v>42403.25</v>
      </c>
      <c r="O490" s="6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f t="shared" si="31"/>
        <v>109.87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9"/>
        <v>40406.208333333336</v>
      </c>
      <c r="O491" s="6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f t="shared" si="31"/>
        <v>31.92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9"/>
        <v>43786.25</v>
      </c>
      <c r="O492" s="6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f t="shared" si="31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9"/>
        <v>41456.208333333336</v>
      </c>
      <c r="O493" s="6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f t="shared" si="31"/>
        <v>77.03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9"/>
        <v>40336.208333333336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f t="shared" si="31"/>
        <v>101.78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9"/>
        <v>43645.208333333328</v>
      </c>
      <c r="O495" s="6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f t="shared" si="31"/>
        <v>51.06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9"/>
        <v>40990.208333333336</v>
      </c>
      <c r="O496" s="6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f t="shared" si="31"/>
        <v>68.02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9"/>
        <v>41800.208333333336</v>
      </c>
      <c r="O497" s="6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f t="shared" si="31"/>
        <v>30.87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9"/>
        <v>42876.208333333328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f t="shared" si="31"/>
        <v>27.91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9"/>
        <v>42724.25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f t="shared" si="31"/>
        <v>79.989999999999995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9"/>
        <v>42005.25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f t="shared" si="31"/>
        <v>38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9"/>
        <v>42444.208333333328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f t="shared" si="31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9"/>
        <v>41395.208333333336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f t="shared" si="31"/>
        <v>59.99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9"/>
        <v>41345.208333333336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f t="shared" si="31"/>
        <v>37.04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9"/>
        <v>41117.208333333336</v>
      </c>
      <c r="O504" s="6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f t="shared" si="31"/>
        <v>99.96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9"/>
        <v>42186.208333333328</v>
      </c>
      <c r="O505" s="6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f t="shared" si="31"/>
        <v>111.68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9"/>
        <v>42142.208333333328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f t="shared" si="31"/>
        <v>36.01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9"/>
        <v>41341.25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f t="shared" si="31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9"/>
        <v>43062.25</v>
      </c>
      <c r="O508" s="6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f t="shared" si="31"/>
        <v>44.05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9"/>
        <v>41373.208333333336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f t="shared" si="31"/>
        <v>53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9"/>
        <v>43310.208333333328</v>
      </c>
      <c r="O510" s="6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9"/>
        <v>41034.208333333336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f t="shared" si="31"/>
        <v>70.91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9"/>
        <v>43251.208333333328</v>
      </c>
      <c r="O512" s="6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f t="shared" si="31"/>
        <v>98.06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9"/>
        <v>43671.208333333328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32">ROUND(E514/D514*100,0)</f>
        <v>139</v>
      </c>
      <c r="G514" t="s">
        <v>20</v>
      </c>
      <c r="H514">
        <f t="shared" si="31"/>
        <v>53.05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9"/>
        <v>41825.208333333336</v>
      </c>
      <c r="O514" s="6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2"/>
        <v>39</v>
      </c>
      <c r="G515" t="s">
        <v>74</v>
      </c>
      <c r="H515">
        <f t="shared" si="31"/>
        <v>93.14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3">(((L515/60)/60)/24)+DATE(1970,1,1)</f>
        <v>40430.208333333336</v>
      </c>
      <c r="O515" s="6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f t="shared" ref="H516:H579" si="35">IF(I516=0,0,ROUND(E516/I516,2))</f>
        <v>58.95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3"/>
        <v>41614.25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f t="shared" si="35"/>
        <v>36.07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3"/>
        <v>40900.25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f t="shared" si="35"/>
        <v>63.03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3"/>
        <v>40396.208333333336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f t="shared" si="35"/>
        <v>84.72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3"/>
        <v>42860.208333333328</v>
      </c>
      <c r="O519" s="6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3"/>
        <v>43154.25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f t="shared" si="35"/>
        <v>101.98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3"/>
        <v>42012.25</v>
      </c>
      <c r="O521" s="6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f t="shared" si="35"/>
        <v>106.44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3"/>
        <v>43574.208333333328</v>
      </c>
      <c r="O522" s="6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f t="shared" si="35"/>
        <v>29.98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3"/>
        <v>42605.208333333328</v>
      </c>
      <c r="O523" s="6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f t="shared" si="35"/>
        <v>85.81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3"/>
        <v>41093.208333333336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f t="shared" si="35"/>
        <v>70.819999999999993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3"/>
        <v>40241.25</v>
      </c>
      <c r="O525" s="6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f t="shared" si="35"/>
        <v>41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3"/>
        <v>40294.208333333336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f t="shared" si="35"/>
        <v>28.06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3"/>
        <v>40505.25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f t="shared" si="35"/>
        <v>88.05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3"/>
        <v>42364.25</v>
      </c>
      <c r="O528" s="6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3"/>
        <v>42405.25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f t="shared" si="35"/>
        <v>90.34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3"/>
        <v>41601.25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f t="shared" si="35"/>
        <v>63.78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3"/>
        <v>41769.208333333336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f t="shared" si="35"/>
        <v>54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3"/>
        <v>40421.208333333336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f t="shared" si="35"/>
        <v>48.99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3"/>
        <v>41589.25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f t="shared" si="35"/>
        <v>63.86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3"/>
        <v>43125.25</v>
      </c>
      <c r="O534" s="6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f t="shared" si="35"/>
        <v>83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3"/>
        <v>41479.208333333336</v>
      </c>
      <c r="O535" s="6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f t="shared" si="35"/>
        <v>55.08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3"/>
        <v>43329.208333333328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f t="shared" si="35"/>
        <v>62.04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3"/>
        <v>43259.208333333328</v>
      </c>
      <c r="O537" s="6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f t="shared" si="35"/>
        <v>104.98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3"/>
        <v>40414.208333333336</v>
      </c>
      <c r="O538" s="6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f t="shared" si="35"/>
        <v>94.04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3"/>
        <v>43342.208333333328</v>
      </c>
      <c r="O539" s="6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f t="shared" si="35"/>
        <v>44.01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3"/>
        <v>41539.208333333336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f t="shared" si="35"/>
        <v>92.47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3"/>
        <v>43647.208333333328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f t="shared" si="35"/>
        <v>57.07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3"/>
        <v>43225.208333333328</v>
      </c>
      <c r="O542" s="6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f t="shared" si="35"/>
        <v>109.08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3"/>
        <v>42165.208333333328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f t="shared" si="35"/>
        <v>39.39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3"/>
        <v>42391.25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f t="shared" si="35"/>
        <v>77.02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3"/>
        <v>41528.208333333336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f t="shared" si="35"/>
        <v>92.17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3"/>
        <v>42377.25</v>
      </c>
      <c r="O546" s="6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f t="shared" si="35"/>
        <v>61.01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3"/>
        <v>43824.25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f t="shared" si="35"/>
        <v>78.069999999999993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3"/>
        <v>43360.208333333328</v>
      </c>
      <c r="O548" s="6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3"/>
        <v>42029.25</v>
      </c>
      <c r="O549" s="6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f t="shared" si="35"/>
        <v>59.99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3"/>
        <v>42461.208333333328</v>
      </c>
      <c r="O550" s="6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f t="shared" si="35"/>
        <v>110.03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3"/>
        <v>41422.208333333336</v>
      </c>
      <c r="O551" s="6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3"/>
        <v>40968.25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f t="shared" si="35"/>
        <v>38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3"/>
        <v>41993.25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f t="shared" si="35"/>
        <v>96.37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3"/>
        <v>42700.25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f t="shared" si="35"/>
        <v>72.98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3"/>
        <v>40545.25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f t="shared" si="35"/>
        <v>26.01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3"/>
        <v>42723.25</v>
      </c>
      <c r="O556" s="6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f t="shared" si="35"/>
        <v>104.36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3"/>
        <v>41731.208333333336</v>
      </c>
      <c r="O557" s="6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f t="shared" si="35"/>
        <v>102.19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3"/>
        <v>40792.208333333336</v>
      </c>
      <c r="O558" s="6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f t="shared" si="35"/>
        <v>54.12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3"/>
        <v>42279.208333333328</v>
      </c>
      <c r="O559" s="6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f t="shared" si="35"/>
        <v>63.22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3"/>
        <v>42424.25</v>
      </c>
      <c r="O560" s="6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f t="shared" si="35"/>
        <v>104.03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3"/>
        <v>42584.208333333328</v>
      </c>
      <c r="O561" s="6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f t="shared" si="35"/>
        <v>49.99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3"/>
        <v>40865.25</v>
      </c>
      <c r="O562" s="6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f t="shared" si="35"/>
        <v>56.02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3"/>
        <v>40833.208333333336</v>
      </c>
      <c r="O563" s="6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f t="shared" si="35"/>
        <v>48.81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3"/>
        <v>43536.208333333328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f t="shared" si="35"/>
        <v>60.08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3"/>
        <v>43417.25</v>
      </c>
      <c r="O565" s="6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f t="shared" si="35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3"/>
        <v>42078.208333333328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f t="shared" si="35"/>
        <v>53.99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3"/>
        <v>40862.25</v>
      </c>
      <c r="O567" s="6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f t="shared" si="35"/>
        <v>111.46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3"/>
        <v>42424.25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f t="shared" si="35"/>
        <v>60.92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3"/>
        <v>41830.208333333336</v>
      </c>
      <c r="O569" s="6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f t="shared" si="35"/>
        <v>26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3"/>
        <v>40374.208333333336</v>
      </c>
      <c r="O570" s="6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f t="shared" si="35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3"/>
        <v>40554.25</v>
      </c>
      <c r="O571" s="6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f t="shared" si="35"/>
        <v>35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3"/>
        <v>41993.25</v>
      </c>
      <c r="O572" s="6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f t="shared" si="35"/>
        <v>94.14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3"/>
        <v>42174.208333333328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f t="shared" si="35"/>
        <v>52.09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3"/>
        <v>42275.208333333328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f t="shared" si="35"/>
        <v>24.99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3"/>
        <v>41761.208333333336</v>
      </c>
      <c r="O575" s="6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f t="shared" si="35"/>
        <v>69.22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3"/>
        <v>43806.25</v>
      </c>
      <c r="O576" s="6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f t="shared" si="35"/>
        <v>93.94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3"/>
        <v>41779.208333333336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36">ROUND(E578/D578*100,0)</f>
        <v>65</v>
      </c>
      <c r="G578" t="s">
        <v>14</v>
      </c>
      <c r="H578">
        <f t="shared" si="35"/>
        <v>98.41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3"/>
        <v>43040.208333333328</v>
      </c>
      <c r="O578" s="6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6"/>
        <v>19</v>
      </c>
      <c r="G579" t="s">
        <v>74</v>
      </c>
      <c r="H579">
        <f t="shared" si="35"/>
        <v>41.78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7">(((L579/60)/60)/24)+DATE(1970,1,1)</f>
        <v>40613.25</v>
      </c>
      <c r="O579" s="6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f t="shared" ref="H580:H643" si="39">IF(I580=0,0,ROUND(E580/I580,2))</f>
        <v>65.989999999999995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7"/>
        <v>40878.25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f t="shared" si="39"/>
        <v>72.06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7"/>
        <v>40762.208333333336</v>
      </c>
      <c r="O581" s="6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f t="shared" si="39"/>
        <v>48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7"/>
        <v>41696.25</v>
      </c>
      <c r="O582" s="6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f t="shared" si="39"/>
        <v>54.1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7"/>
        <v>40662.208333333336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f t="shared" si="39"/>
        <v>107.88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7"/>
        <v>42165.208333333328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f t="shared" si="39"/>
        <v>67.03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7"/>
        <v>40959.25</v>
      </c>
      <c r="O585" s="6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f t="shared" si="39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7"/>
        <v>41024.208333333336</v>
      </c>
      <c r="O586" s="6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f t="shared" si="39"/>
        <v>96.07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7"/>
        <v>40255.208333333336</v>
      </c>
      <c r="O587" s="6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f t="shared" si="39"/>
        <v>51.18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7"/>
        <v>40499.25</v>
      </c>
      <c r="O588" s="6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f t="shared" si="39"/>
        <v>43.92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7"/>
        <v>43484.25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f t="shared" si="39"/>
        <v>91.02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7"/>
        <v>40262.208333333336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f t="shared" si="39"/>
        <v>50.13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7"/>
        <v>42190.208333333328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f t="shared" si="39"/>
        <v>67.72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7"/>
        <v>41994.25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f t="shared" si="39"/>
        <v>61.04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7"/>
        <v>40373.208333333336</v>
      </c>
      <c r="O593" s="6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f t="shared" si="39"/>
        <v>80.010000000000005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7"/>
        <v>41789.208333333336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f t="shared" si="39"/>
        <v>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7"/>
        <v>41724.208333333336</v>
      </c>
      <c r="O595" s="6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f t="shared" si="39"/>
        <v>71.13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7"/>
        <v>42548.208333333328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f t="shared" si="39"/>
        <v>89.99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7"/>
        <v>40253.208333333336</v>
      </c>
      <c r="O597" s="6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f t="shared" si="39"/>
        <v>43.03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7"/>
        <v>42434.25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f t="shared" si="39"/>
        <v>68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7"/>
        <v>43786.25</v>
      </c>
      <c r="O599" s="6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f t="shared" si="39"/>
        <v>73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7"/>
        <v>40344.208333333336</v>
      </c>
      <c r="O600" s="6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f t="shared" si="39"/>
        <v>62.34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7"/>
        <v>42047.25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7"/>
        <v>41485.208333333336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f t="shared" si="39"/>
        <v>67.099999999999994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7"/>
        <v>41789.208333333336</v>
      </c>
      <c r="O603" s="6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f t="shared" si="39"/>
        <v>79.98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7"/>
        <v>42160.208333333328</v>
      </c>
      <c r="O604" s="6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f t="shared" si="39"/>
        <v>62.18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7"/>
        <v>43573.208333333328</v>
      </c>
      <c r="O605" s="6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f t="shared" si="39"/>
        <v>53.01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7"/>
        <v>40565.25</v>
      </c>
      <c r="O606" s="6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f t="shared" si="39"/>
        <v>57.74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7"/>
        <v>42280.208333333328</v>
      </c>
      <c r="O607" s="6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f t="shared" si="39"/>
        <v>40.03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7"/>
        <v>42436.25</v>
      </c>
      <c r="O608" s="6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f t="shared" si="39"/>
        <v>81.02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7"/>
        <v>41721.208333333336</v>
      </c>
      <c r="O609" s="6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f t="shared" si="39"/>
        <v>35.049999999999997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7"/>
        <v>43530.25</v>
      </c>
      <c r="O610" s="6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f t="shared" si="39"/>
        <v>102.92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7"/>
        <v>43481.25</v>
      </c>
      <c r="O611" s="6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f t="shared" si="39"/>
        <v>28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7"/>
        <v>41259.25</v>
      </c>
      <c r="O612" s="6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f t="shared" si="39"/>
        <v>75.73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7"/>
        <v>41480.208333333336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f t="shared" si="39"/>
        <v>45.03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7"/>
        <v>40474.208333333336</v>
      </c>
      <c r="O614" s="6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f t="shared" si="39"/>
        <v>73.62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7"/>
        <v>42973.208333333328</v>
      </c>
      <c r="O615" s="6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f t="shared" si="39"/>
        <v>56.99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7"/>
        <v>42746.25</v>
      </c>
      <c r="O616" s="6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f t="shared" si="39"/>
        <v>85.22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7"/>
        <v>42489.208333333328</v>
      </c>
      <c r="O617" s="6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f t="shared" si="39"/>
        <v>50.96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7"/>
        <v>41537.208333333336</v>
      </c>
      <c r="O618" s="6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f t="shared" si="39"/>
        <v>63.56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7"/>
        <v>41794.208333333336</v>
      </c>
      <c r="O619" s="6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f t="shared" si="39"/>
        <v>81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7"/>
        <v>41396.208333333336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f t="shared" si="39"/>
        <v>86.04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7"/>
        <v>40669.208333333336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f t="shared" si="39"/>
        <v>90.04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7"/>
        <v>42559.208333333328</v>
      </c>
      <c r="O622" s="6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f t="shared" si="39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7"/>
        <v>42626.208333333328</v>
      </c>
      <c r="O623" s="6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f t="shared" si="39"/>
        <v>92.44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7"/>
        <v>43205.208333333328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f t="shared" si="39"/>
        <v>56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7"/>
        <v>42201.208333333328</v>
      </c>
      <c r="O625" s="6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f t="shared" si="39"/>
        <v>32.979999999999997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7"/>
        <v>42029.25</v>
      </c>
      <c r="O626" s="6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f t="shared" si="39"/>
        <v>93.6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7"/>
        <v>43857.25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f t="shared" si="39"/>
        <v>69.87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7"/>
        <v>40449.208333333336</v>
      </c>
      <c r="O628" s="6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f t="shared" si="39"/>
        <v>72.13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7"/>
        <v>40345.208333333336</v>
      </c>
      <c r="O629" s="6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f t="shared" si="39"/>
        <v>30.04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7"/>
        <v>40455.208333333336</v>
      </c>
      <c r="O630" s="6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f t="shared" si="39"/>
        <v>73.97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7"/>
        <v>42557.208333333328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f t="shared" si="39"/>
        <v>68.66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7"/>
        <v>43586.208333333328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f t="shared" si="39"/>
        <v>59.99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7"/>
        <v>43550.208333333328</v>
      </c>
      <c r="O633" s="6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f t="shared" si="39"/>
        <v>111.16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7"/>
        <v>41945.208333333336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f t="shared" si="39"/>
        <v>53.04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7"/>
        <v>42315.25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f t="shared" si="39"/>
        <v>55.99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7"/>
        <v>42819.208333333328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f t="shared" si="39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7"/>
        <v>41314.25</v>
      </c>
      <c r="O637" s="6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f t="shared" si="39"/>
        <v>49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7"/>
        <v>40926.25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f t="shared" si="39"/>
        <v>103.85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7"/>
        <v>42688.25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f t="shared" si="39"/>
        <v>99.13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7"/>
        <v>40386.208333333336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f t="shared" si="39"/>
        <v>107.38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7"/>
        <v>43309.208333333328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40">ROUND(E642/D642*100,0)</f>
        <v>17</v>
      </c>
      <c r="G642" t="s">
        <v>14</v>
      </c>
      <c r="H642">
        <f t="shared" si="39"/>
        <v>76.92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7"/>
        <v>42387.25</v>
      </c>
      <c r="O642" s="6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0"/>
        <v>120</v>
      </c>
      <c r="G643" t="s">
        <v>20</v>
      </c>
      <c r="H643">
        <f t="shared" si="39"/>
        <v>58.13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1">(((L643/60)/60)/24)+DATE(1970,1,1)</f>
        <v>42786.25</v>
      </c>
      <c r="O643" s="6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f t="shared" ref="H644:H707" si="43">IF(I644=0,0,ROUND(E644/I644,2))</f>
        <v>103.74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1"/>
        <v>43451.25</v>
      </c>
      <c r="O644" s="6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f t="shared" si="43"/>
        <v>87.96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1"/>
        <v>42795.25</v>
      </c>
      <c r="O645" s="6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1"/>
        <v>43452.25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f t="shared" si="43"/>
        <v>38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1"/>
        <v>43369.208333333328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f t="shared" si="43"/>
        <v>30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1"/>
        <v>41346.208333333336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1"/>
        <v>43199.208333333328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f t="shared" si="43"/>
        <v>85.99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1"/>
        <v>42922.208333333328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f t="shared" si="43"/>
        <v>98.01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1"/>
        <v>40471.208333333336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1"/>
        <v>41828.208333333336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f t="shared" si="43"/>
        <v>44.99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1"/>
        <v>41692.25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f t="shared" si="43"/>
        <v>31.01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1"/>
        <v>42587.208333333328</v>
      </c>
      <c r="O654" s="6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f t="shared" si="43"/>
        <v>59.97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1"/>
        <v>42468.208333333328</v>
      </c>
      <c r="O655" s="6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f t="shared" si="43"/>
        <v>59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1"/>
        <v>42240.208333333328</v>
      </c>
      <c r="O656" s="6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f t="shared" si="43"/>
        <v>50.05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1"/>
        <v>42796.25</v>
      </c>
      <c r="O657" s="6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f t="shared" si="43"/>
        <v>98.97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1"/>
        <v>43097.25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f t="shared" si="43"/>
        <v>58.86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1"/>
        <v>43096.25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f t="shared" si="43"/>
        <v>81.010000000000005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1"/>
        <v>42246.208333333328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f t="shared" si="43"/>
        <v>76.010000000000005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1"/>
        <v>40570.25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f t="shared" si="43"/>
        <v>96.6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1"/>
        <v>42237.208333333328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f t="shared" si="43"/>
        <v>76.959999999999994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1"/>
        <v>40996.208333333336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f t="shared" si="43"/>
        <v>67.98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1"/>
        <v>43443.25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f t="shared" si="43"/>
        <v>88.78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1"/>
        <v>40458.208333333336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f t="shared" si="43"/>
        <v>25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1"/>
        <v>40959.25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f t="shared" si="43"/>
        <v>44.92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1"/>
        <v>40733.208333333336</v>
      </c>
      <c r="O667" s="6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1"/>
        <v>41516.208333333336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f t="shared" si="43"/>
        <v>29.01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1"/>
        <v>41892.208333333336</v>
      </c>
      <c r="O669" s="6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f t="shared" si="43"/>
        <v>73.59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1"/>
        <v>41122.208333333336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f t="shared" si="43"/>
        <v>107.97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1"/>
        <v>42912.208333333328</v>
      </c>
      <c r="O671" s="6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f t="shared" si="43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1"/>
        <v>42425.25</v>
      </c>
      <c r="O672" s="6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f t="shared" si="43"/>
        <v>111.02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1"/>
        <v>40390.208333333336</v>
      </c>
      <c r="O673" s="6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f t="shared" si="43"/>
        <v>25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1"/>
        <v>43180.208333333328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f t="shared" si="43"/>
        <v>42.16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1"/>
        <v>42475.208333333328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f t="shared" si="43"/>
        <v>47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1"/>
        <v>40774.208333333336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f t="shared" si="43"/>
        <v>36.04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1"/>
        <v>43719.208333333328</v>
      </c>
      <c r="O677" s="6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f t="shared" si="43"/>
        <v>101.04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1"/>
        <v>41178.208333333336</v>
      </c>
      <c r="O678" s="6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f t="shared" si="43"/>
        <v>39.93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1"/>
        <v>42561.208333333328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f t="shared" si="43"/>
        <v>83.16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1"/>
        <v>43484.25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f t="shared" si="43"/>
        <v>39.979999999999997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1"/>
        <v>43756.208333333328</v>
      </c>
      <c r="O681" s="6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f t="shared" si="43"/>
        <v>47.99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1"/>
        <v>43813.25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f t="shared" si="43"/>
        <v>95.98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1"/>
        <v>40898.25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f t="shared" si="43"/>
        <v>78.73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1"/>
        <v>41619.25</v>
      </c>
      <c r="O684" s="6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f t="shared" si="43"/>
        <v>56.08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1"/>
        <v>43359.208333333328</v>
      </c>
      <c r="O685" s="6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f t="shared" si="43"/>
        <v>69.09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1"/>
        <v>40358.208333333336</v>
      </c>
      <c r="O686" s="6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f t="shared" si="43"/>
        <v>102.05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1"/>
        <v>42239.208333333328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f t="shared" si="43"/>
        <v>107.32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1"/>
        <v>43186.208333333328</v>
      </c>
      <c r="O688" s="6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f t="shared" si="43"/>
        <v>51.97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1"/>
        <v>42806.25</v>
      </c>
      <c r="O689" s="6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f t="shared" si="43"/>
        <v>71.14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1"/>
        <v>43475.25</v>
      </c>
      <c r="O690" s="6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f t="shared" si="43"/>
        <v>106.49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1"/>
        <v>41576.208333333336</v>
      </c>
      <c r="O691" s="6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f t="shared" si="43"/>
        <v>42.94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1"/>
        <v>40874.25</v>
      </c>
      <c r="O692" s="6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f t="shared" si="43"/>
        <v>30.04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1"/>
        <v>41185.208333333336</v>
      </c>
      <c r="O693" s="6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f t="shared" si="43"/>
        <v>70.62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1"/>
        <v>43655.208333333328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f t="shared" si="43"/>
        <v>66.02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1"/>
        <v>43025.208333333328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f t="shared" si="43"/>
        <v>96.91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1"/>
        <v>43066.25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f t="shared" si="43"/>
        <v>62.87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1"/>
        <v>42322.25</v>
      </c>
      <c r="O697" s="6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f t="shared" si="43"/>
        <v>108.99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1"/>
        <v>42114.208333333328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f t="shared" si="43"/>
        <v>27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1"/>
        <v>43190.208333333328</v>
      </c>
      <c r="O699" s="6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f t="shared" si="43"/>
        <v>65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1"/>
        <v>40871.25</v>
      </c>
      <c r="O700" s="6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f t="shared" si="43"/>
        <v>111.52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1"/>
        <v>43641.208333333328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1"/>
        <v>40203.25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f t="shared" si="43"/>
        <v>110.99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1"/>
        <v>40629.208333333336</v>
      </c>
      <c r="O703" s="6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f t="shared" si="43"/>
        <v>56.75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1"/>
        <v>41477.208333333336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f t="shared" si="43"/>
        <v>97.02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1"/>
        <v>41020.208333333336</v>
      </c>
      <c r="O705" s="6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44">ROUND(E706/D706*100,0)</f>
        <v>123</v>
      </c>
      <c r="G706" t="s">
        <v>20</v>
      </c>
      <c r="H706">
        <f t="shared" si="43"/>
        <v>92.09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1"/>
        <v>42555.208333333328</v>
      </c>
      <c r="O706" s="6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4"/>
        <v>99</v>
      </c>
      <c r="G707" t="s">
        <v>14</v>
      </c>
      <c r="H707">
        <f t="shared" si="43"/>
        <v>82.99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5">(((L707/60)/60)/24)+DATE(1970,1,1)</f>
        <v>41619.25</v>
      </c>
      <c r="O707" s="6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f t="shared" ref="H708:H771" si="47">IF(I708=0,0,ROUND(E708/I708,2))</f>
        <v>103.04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5"/>
        <v>43471.25</v>
      </c>
      <c r="O708" s="6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f t="shared" si="47"/>
        <v>68.92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5"/>
        <v>43442.25</v>
      </c>
      <c r="O709" s="6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f t="shared" si="47"/>
        <v>87.74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5"/>
        <v>42877.208333333328</v>
      </c>
      <c r="O710" s="6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f t="shared" si="47"/>
        <v>75.02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5"/>
        <v>41018.208333333336</v>
      </c>
      <c r="O711" s="6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f t="shared" si="47"/>
        <v>50.86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5"/>
        <v>43295.208333333328</v>
      </c>
      <c r="O712" s="6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5"/>
        <v>42393.25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f t="shared" si="47"/>
        <v>72.900000000000006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5"/>
        <v>42559.208333333328</v>
      </c>
      <c r="O714" s="6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f t="shared" si="47"/>
        <v>108.49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5"/>
        <v>42604.208333333328</v>
      </c>
      <c r="O715" s="6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f t="shared" si="47"/>
        <v>101.98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5"/>
        <v>41870.208333333336</v>
      </c>
      <c r="O716" s="6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f t="shared" si="47"/>
        <v>44.01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5"/>
        <v>40397.208333333336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f t="shared" si="47"/>
        <v>65.94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5"/>
        <v>41465.208333333336</v>
      </c>
      <c r="O718" s="6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f t="shared" si="47"/>
        <v>24.99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5"/>
        <v>40777.208333333336</v>
      </c>
      <c r="O719" s="6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f t="shared" si="47"/>
        <v>28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5"/>
        <v>41442.208333333336</v>
      </c>
      <c r="O720" s="6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f t="shared" si="47"/>
        <v>85.83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5"/>
        <v>41058.208333333336</v>
      </c>
      <c r="O721" s="6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f t="shared" si="47"/>
        <v>84.92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5"/>
        <v>43152.25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f t="shared" si="47"/>
        <v>90.48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5"/>
        <v>43194.208333333328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f t="shared" si="47"/>
        <v>25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5"/>
        <v>43045.25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f t="shared" si="47"/>
        <v>92.01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5"/>
        <v>42431.25</v>
      </c>
      <c r="O725" s="6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f t="shared" si="47"/>
        <v>93.07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5"/>
        <v>41934.208333333336</v>
      </c>
      <c r="O726" s="6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f t="shared" si="47"/>
        <v>61.01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5"/>
        <v>41958.25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f t="shared" si="47"/>
        <v>92.04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5"/>
        <v>40476.208333333336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f t="shared" si="47"/>
        <v>81.13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5"/>
        <v>43485.25</v>
      </c>
      <c r="O729" s="6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5"/>
        <v>42515.208333333328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f t="shared" si="47"/>
        <v>85.22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5"/>
        <v>41309.25</v>
      </c>
      <c r="O731" s="6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f t="shared" si="47"/>
        <v>110.97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5"/>
        <v>42147.208333333328</v>
      </c>
      <c r="O732" s="6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f t="shared" si="47"/>
        <v>32.97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5"/>
        <v>42939.208333333328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f t="shared" si="47"/>
        <v>96.01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5"/>
        <v>42816.208333333328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f t="shared" si="47"/>
        <v>84.97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5"/>
        <v>41844.208333333336</v>
      </c>
      <c r="O735" s="6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f t="shared" si="47"/>
        <v>25.01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5"/>
        <v>42763.25</v>
      </c>
      <c r="O736" s="6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f t="shared" si="47"/>
        <v>66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5"/>
        <v>42459.208333333328</v>
      </c>
      <c r="O737" s="6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f t="shared" si="47"/>
        <v>87.34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5"/>
        <v>42055.25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f t="shared" si="47"/>
        <v>27.93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5"/>
        <v>42685.25</v>
      </c>
      <c r="O739" s="6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5"/>
        <v>41959.25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f t="shared" si="47"/>
        <v>31.94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5"/>
        <v>41089.208333333336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5"/>
        <v>42769.25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f t="shared" si="47"/>
        <v>108.85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5"/>
        <v>40321.208333333336</v>
      </c>
      <c r="O743" s="6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f t="shared" si="47"/>
        <v>110.76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5"/>
        <v>40197.25</v>
      </c>
      <c r="O744" s="6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f t="shared" si="47"/>
        <v>29.65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5"/>
        <v>42298.208333333328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f t="shared" si="47"/>
        <v>101.71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5"/>
        <v>43322.208333333328</v>
      </c>
      <c r="O746" s="6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5"/>
        <v>40328.208333333336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5"/>
        <v>40825.208333333336</v>
      </c>
      <c r="O748" s="6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5"/>
        <v>40423.208333333336</v>
      </c>
      <c r="O749" s="6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f t="shared" si="47"/>
        <v>110.97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5"/>
        <v>40238.25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f t="shared" si="47"/>
        <v>36.96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5"/>
        <v>41920.208333333336</v>
      </c>
      <c r="O751" s="6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5"/>
        <v>40360.208333333336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f t="shared" si="47"/>
        <v>30.97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5"/>
        <v>42446.208333333328</v>
      </c>
      <c r="O753" s="6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f t="shared" si="47"/>
        <v>47.04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5"/>
        <v>40395.208333333336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f t="shared" si="47"/>
        <v>88.07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5"/>
        <v>40321.208333333336</v>
      </c>
      <c r="O755" s="6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f t="shared" si="47"/>
        <v>37.01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5"/>
        <v>41210.208333333336</v>
      </c>
      <c r="O756" s="6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f t="shared" si="47"/>
        <v>26.03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5"/>
        <v>43096.25</v>
      </c>
      <c r="O757" s="6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f t="shared" si="47"/>
        <v>67.819999999999993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5"/>
        <v>42024.25</v>
      </c>
      <c r="O758" s="6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f t="shared" si="47"/>
        <v>49.96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5"/>
        <v>40675.208333333336</v>
      </c>
      <c r="O759" s="6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f t="shared" si="47"/>
        <v>110.02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5"/>
        <v>41936.208333333336</v>
      </c>
      <c r="O760" s="6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f t="shared" si="47"/>
        <v>89.96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5"/>
        <v>43136.25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f t="shared" si="47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5"/>
        <v>43678.208333333328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f t="shared" si="47"/>
        <v>86.87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5"/>
        <v>42938.208333333328</v>
      </c>
      <c r="O763" s="6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5"/>
        <v>41241.25</v>
      </c>
      <c r="O764" s="6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f t="shared" si="47"/>
        <v>26.97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5"/>
        <v>41037.208333333336</v>
      </c>
      <c r="O765" s="6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f t="shared" si="47"/>
        <v>54.12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5"/>
        <v>40676.208333333336</v>
      </c>
      <c r="O766" s="6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f t="shared" si="47"/>
        <v>41.04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5"/>
        <v>42840.208333333328</v>
      </c>
      <c r="O767" s="6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f t="shared" si="47"/>
        <v>55.05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5"/>
        <v>43362.208333333328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f t="shared" si="47"/>
        <v>107.94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5"/>
        <v>42283.208333333328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48">ROUND(E770/D770*100,0)</f>
        <v>231</v>
      </c>
      <c r="G770" t="s">
        <v>20</v>
      </c>
      <c r="H770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5"/>
        <v>41619.25</v>
      </c>
      <c r="O770" s="6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8"/>
        <v>87</v>
      </c>
      <c r="G771" t="s">
        <v>14</v>
      </c>
      <c r="H771">
        <f t="shared" si="47"/>
        <v>32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49">(((L771/60)/60)/24)+DATE(1970,1,1)</f>
        <v>41501.208333333336</v>
      </c>
      <c r="O771" s="6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f t="shared" ref="H772:H835" si="51">IF(I772=0,0,ROUND(E772/I772,2))</f>
        <v>53.9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49"/>
        <v>41743.208333333336</v>
      </c>
      <c r="O772" s="6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9"/>
        <v>43491.25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f t="shared" si="51"/>
        <v>33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49"/>
        <v>43505.25</v>
      </c>
      <c r="O774" s="6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f t="shared" si="51"/>
        <v>43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49"/>
        <v>42838.208333333328</v>
      </c>
      <c r="O775" s="6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f t="shared" si="51"/>
        <v>86.86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49"/>
        <v>42513.208333333328</v>
      </c>
      <c r="O776" s="6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9"/>
        <v>41949.25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f t="shared" si="51"/>
        <v>33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9"/>
        <v>43650.208333333328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f t="shared" si="51"/>
        <v>68.03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9"/>
        <v>40809.208333333336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f t="shared" si="51"/>
        <v>58.87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49"/>
        <v>40768.208333333336</v>
      </c>
      <c r="O780" s="6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f t="shared" si="51"/>
        <v>105.05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9"/>
        <v>42230.208333333328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f t="shared" si="51"/>
        <v>33.049999999999997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49"/>
        <v>42573.208333333328</v>
      </c>
      <c r="O782" s="6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f t="shared" si="51"/>
        <v>78.819999999999993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9"/>
        <v>40482.208333333336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f t="shared" si="51"/>
        <v>68.2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49"/>
        <v>40603.25</v>
      </c>
      <c r="O784" s="6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f t="shared" si="51"/>
        <v>75.73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49"/>
        <v>41625.25</v>
      </c>
      <c r="O785" s="6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f t="shared" si="51"/>
        <v>31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49"/>
        <v>42435.25</v>
      </c>
      <c r="O786" s="6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f t="shared" si="51"/>
        <v>101.88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49"/>
        <v>43582.208333333328</v>
      </c>
      <c r="O787" s="6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f t="shared" si="51"/>
        <v>52.88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49"/>
        <v>43186.208333333328</v>
      </c>
      <c r="O788" s="6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f t="shared" si="51"/>
        <v>71.010000000000005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9"/>
        <v>40684.208333333336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f t="shared" si="51"/>
        <v>102.39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9"/>
        <v>41202.208333333336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f t="shared" si="51"/>
        <v>74.47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9"/>
        <v>41786.208333333336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f t="shared" si="51"/>
        <v>51.01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9"/>
        <v>40223.25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9"/>
        <v>42715.25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f t="shared" si="51"/>
        <v>97.14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9"/>
        <v>41451.208333333336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f t="shared" si="51"/>
        <v>72.069999999999993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49"/>
        <v>41450.208333333336</v>
      </c>
      <c r="O795" s="6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f t="shared" si="51"/>
        <v>75.239999999999995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49"/>
        <v>43091.25</v>
      </c>
      <c r="O796" s="6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f t="shared" si="51"/>
        <v>32.97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9"/>
        <v>42675.208333333328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f t="shared" si="51"/>
        <v>54.81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9"/>
        <v>41859.208333333336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f t="shared" si="51"/>
        <v>45.04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49"/>
        <v>43464.25</v>
      </c>
      <c r="O799" s="6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f t="shared" si="51"/>
        <v>52.96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49"/>
        <v>41060.208333333336</v>
      </c>
      <c r="O800" s="6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f t="shared" si="51"/>
        <v>60.02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9"/>
        <v>42399.25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9"/>
        <v>42167.208333333328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f t="shared" si="51"/>
        <v>44.03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49"/>
        <v>43830.25</v>
      </c>
      <c r="O803" s="6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f t="shared" si="51"/>
        <v>86.03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49"/>
        <v>43650.208333333328</v>
      </c>
      <c r="O804" s="6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f t="shared" si="51"/>
        <v>28.01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49"/>
        <v>43492.25</v>
      </c>
      <c r="O805" s="6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f t="shared" si="51"/>
        <v>32.049999999999997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49"/>
        <v>43102.25</v>
      </c>
      <c r="O806" s="6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f t="shared" si="51"/>
        <v>73.61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9"/>
        <v>41958.25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f t="shared" si="51"/>
        <v>108.71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49"/>
        <v>40973.25</v>
      </c>
      <c r="O808" s="6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f t="shared" si="51"/>
        <v>42.98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49"/>
        <v>43753.208333333328</v>
      </c>
      <c r="O809" s="6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f t="shared" si="51"/>
        <v>83.32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9"/>
        <v>42507.208333333328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9"/>
        <v>41135.208333333336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f t="shared" si="51"/>
        <v>55.93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49"/>
        <v>43067.25</v>
      </c>
      <c r="O812" s="6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f t="shared" si="51"/>
        <v>105.04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9"/>
        <v>42378.25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49"/>
        <v>43206.208333333328</v>
      </c>
      <c r="O814" s="6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f t="shared" si="51"/>
        <v>112.66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49"/>
        <v>41148.208333333336</v>
      </c>
      <c r="O815" s="6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f t="shared" si="51"/>
        <v>81.94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9"/>
        <v>42517.208333333328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f t="shared" si="51"/>
        <v>64.05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49"/>
        <v>43068.25</v>
      </c>
      <c r="O817" s="6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f t="shared" si="51"/>
        <v>106.39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49"/>
        <v>41680.25</v>
      </c>
      <c r="O818" s="6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f t="shared" si="51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49"/>
        <v>43589.208333333328</v>
      </c>
      <c r="O819" s="6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f t="shared" si="51"/>
        <v>111.07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49"/>
        <v>43486.25</v>
      </c>
      <c r="O820" s="6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f t="shared" si="51"/>
        <v>95.94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9"/>
        <v>41237.25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f t="shared" si="51"/>
        <v>43.04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49"/>
        <v>43310.208333333328</v>
      </c>
      <c r="O822" s="6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f t="shared" si="51"/>
        <v>67.97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49"/>
        <v>42794.25</v>
      </c>
      <c r="O823" s="6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f t="shared" si="51"/>
        <v>89.99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49"/>
        <v>41698.25</v>
      </c>
      <c r="O824" s="6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f t="shared" si="51"/>
        <v>58.1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49"/>
        <v>41892.208333333336</v>
      </c>
      <c r="O825" s="6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f t="shared" si="51"/>
        <v>84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49"/>
        <v>40348.208333333336</v>
      </c>
      <c r="O826" s="6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f t="shared" si="51"/>
        <v>88.85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49"/>
        <v>42941.208333333328</v>
      </c>
      <c r="O827" s="6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f t="shared" si="51"/>
        <v>65.959999999999994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49"/>
        <v>40525.25</v>
      </c>
      <c r="O828" s="6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f t="shared" si="51"/>
        <v>74.8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49"/>
        <v>40666.208333333336</v>
      </c>
      <c r="O829" s="6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f t="shared" si="51"/>
        <v>69.989999999999995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9"/>
        <v>43340.208333333328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f t="shared" si="51"/>
        <v>32.01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9"/>
        <v>42164.208333333328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f t="shared" si="51"/>
        <v>64.73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9"/>
        <v>43103.25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f t="shared" si="51"/>
        <v>25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49"/>
        <v>40994.208333333336</v>
      </c>
      <c r="O833" s="6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52">ROUND(E834/D834*100,0)</f>
        <v>315</v>
      </c>
      <c r="G834" t="s">
        <v>20</v>
      </c>
      <c r="H834">
        <f t="shared" si="51"/>
        <v>104.98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49"/>
        <v>42299.208333333328</v>
      </c>
      <c r="O834" s="6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2"/>
        <v>158</v>
      </c>
      <c r="G835" t="s">
        <v>20</v>
      </c>
      <c r="H835">
        <f t="shared" si="51"/>
        <v>64.989999999999995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3">(((L835/60)/60)/24)+DATE(1970,1,1)</f>
        <v>40588.25</v>
      </c>
      <c r="O835" s="6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f t="shared" ref="H836:H899" si="55">IF(I836=0,0,ROUND(E836/I836,2))</f>
        <v>94.35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3"/>
        <v>41448.208333333336</v>
      </c>
      <c r="O836" s="6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f t="shared" si="55"/>
        <v>44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3"/>
        <v>42063.25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f t="shared" si="55"/>
        <v>64.739999999999995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3"/>
        <v>40214.25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f t="shared" si="55"/>
        <v>84.01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3"/>
        <v>40629.208333333336</v>
      </c>
      <c r="O839" s="6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f t="shared" si="55"/>
        <v>34.06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3"/>
        <v>43370.208333333328</v>
      </c>
      <c r="O840" s="6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f t="shared" si="55"/>
        <v>93.27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3"/>
        <v>41715.208333333336</v>
      </c>
      <c r="O841" s="6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f t="shared" si="55"/>
        <v>33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3"/>
        <v>41836.208333333336</v>
      </c>
      <c r="O842" s="6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f t="shared" si="55"/>
        <v>83.81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3"/>
        <v>42419.25</v>
      </c>
      <c r="O843" s="6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f t="shared" si="55"/>
        <v>63.99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3"/>
        <v>43266.208333333328</v>
      </c>
      <c r="O844" s="6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f t="shared" si="55"/>
        <v>81.91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3"/>
        <v>43338.208333333328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f t="shared" si="55"/>
        <v>93.05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3"/>
        <v>40930.25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f t="shared" si="55"/>
        <v>101.98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3"/>
        <v>43235.208333333328</v>
      </c>
      <c r="O847" s="6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f t="shared" si="55"/>
        <v>105.94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3"/>
        <v>43302.208333333328</v>
      </c>
      <c r="O848" s="6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f t="shared" si="55"/>
        <v>101.58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3"/>
        <v>43107.25</v>
      </c>
      <c r="O849" s="6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f t="shared" si="55"/>
        <v>62.97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3"/>
        <v>40341.208333333336</v>
      </c>
      <c r="O850" s="6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f t="shared" si="55"/>
        <v>29.05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3"/>
        <v>40948.25</v>
      </c>
      <c r="O851" s="6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3"/>
        <v>40866.25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f t="shared" si="55"/>
        <v>77.930000000000007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3"/>
        <v>41031.208333333336</v>
      </c>
      <c r="O853" s="6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f t="shared" si="55"/>
        <v>80.81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3"/>
        <v>40740.208333333336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f t="shared" si="55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3"/>
        <v>40714.208333333336</v>
      </c>
      <c r="O855" s="6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f t="shared" si="55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3"/>
        <v>43787.25</v>
      </c>
      <c r="O856" s="6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3"/>
        <v>40712.208333333336</v>
      </c>
      <c r="O857" s="6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f t="shared" si="55"/>
        <v>54.16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3"/>
        <v>41023.208333333336</v>
      </c>
      <c r="O858" s="6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f t="shared" si="55"/>
        <v>32.950000000000003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3"/>
        <v>40944.25</v>
      </c>
      <c r="O859" s="6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f t="shared" si="55"/>
        <v>79.37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3"/>
        <v>43211.208333333328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f t="shared" si="55"/>
        <v>41.17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3"/>
        <v>41334.25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f t="shared" si="55"/>
        <v>77.430000000000007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3"/>
        <v>43515.25</v>
      </c>
      <c r="O862" s="6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f t="shared" si="55"/>
        <v>57.16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3"/>
        <v>40258.208333333336</v>
      </c>
      <c r="O863" s="6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f t="shared" si="55"/>
        <v>77.180000000000007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3"/>
        <v>40756.208333333336</v>
      </c>
      <c r="O864" s="6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f t="shared" si="55"/>
        <v>24.95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3"/>
        <v>42172.208333333328</v>
      </c>
      <c r="O865" s="6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3"/>
        <v>42601.208333333328</v>
      </c>
      <c r="O866" s="6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f t="shared" si="55"/>
        <v>46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3"/>
        <v>41897.208333333336</v>
      </c>
      <c r="O867" s="6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f t="shared" si="55"/>
        <v>88.02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3"/>
        <v>40671.208333333336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3"/>
        <v>43382.208333333328</v>
      </c>
      <c r="O869" s="6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f t="shared" si="55"/>
        <v>102.69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3"/>
        <v>41559.208333333336</v>
      </c>
      <c r="O870" s="6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f t="shared" si="55"/>
        <v>72.959999999999994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3"/>
        <v>40350.208333333336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f t="shared" si="55"/>
        <v>57.19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3"/>
        <v>42240.208333333328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f t="shared" si="55"/>
        <v>84.01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3"/>
        <v>43040.208333333328</v>
      </c>
      <c r="O873" s="6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f t="shared" si="55"/>
        <v>98.67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3"/>
        <v>43346.208333333328</v>
      </c>
      <c r="O874" s="6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f t="shared" si="55"/>
        <v>42.01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3"/>
        <v>41647.25</v>
      </c>
      <c r="O875" s="6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f t="shared" si="55"/>
        <v>32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3"/>
        <v>40291.208333333336</v>
      </c>
      <c r="O876" s="6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f t="shared" si="55"/>
        <v>81.569999999999993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3"/>
        <v>40556.25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f t="shared" si="55"/>
        <v>37.04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3"/>
        <v>43624.208333333328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f t="shared" si="55"/>
        <v>103.03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3"/>
        <v>42577.208333333328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f t="shared" si="55"/>
        <v>84.33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3"/>
        <v>43845.25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f t="shared" si="55"/>
        <v>102.6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3"/>
        <v>42788.25</v>
      </c>
      <c r="O881" s="6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f t="shared" si="55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3"/>
        <v>43667.208333333328</v>
      </c>
      <c r="O882" s="6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f t="shared" si="55"/>
        <v>70.06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3"/>
        <v>42194.208333333328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3"/>
        <v>42025.25</v>
      </c>
      <c r="O884" s="6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f t="shared" si="55"/>
        <v>41.91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3"/>
        <v>40323.208333333336</v>
      </c>
      <c r="O885" s="6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f t="shared" si="55"/>
        <v>57.99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3"/>
        <v>41763.208333333336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f t="shared" si="55"/>
        <v>40.94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3"/>
        <v>40335.208333333336</v>
      </c>
      <c r="O887" s="6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f t="shared" si="55"/>
        <v>70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3"/>
        <v>40416.208333333336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f t="shared" si="55"/>
        <v>73.84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3"/>
        <v>42202.208333333328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f t="shared" si="55"/>
        <v>41.98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3"/>
        <v>42836.208333333328</v>
      </c>
      <c r="O890" s="6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f t="shared" si="55"/>
        <v>77.930000000000007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3"/>
        <v>41710.208333333336</v>
      </c>
      <c r="O891" s="6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f t="shared" si="55"/>
        <v>106.02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3"/>
        <v>43640.208333333328</v>
      </c>
      <c r="O892" s="6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f t="shared" si="55"/>
        <v>47.02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3"/>
        <v>40880.25</v>
      </c>
      <c r="O893" s="6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f t="shared" si="55"/>
        <v>76.02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3"/>
        <v>40319.208333333336</v>
      </c>
      <c r="O894" s="6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f t="shared" si="55"/>
        <v>54.12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3"/>
        <v>42170.208333333328</v>
      </c>
      <c r="O895" s="6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f t="shared" si="55"/>
        <v>57.29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3"/>
        <v>41466.208333333336</v>
      </c>
      <c r="O896" s="6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f t="shared" si="55"/>
        <v>103.81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3"/>
        <v>43134.25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56">ROUND(E898/D898*100,0)</f>
        <v>774</v>
      </c>
      <c r="G898" t="s">
        <v>20</v>
      </c>
      <c r="H898">
        <f t="shared" si="55"/>
        <v>105.03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3"/>
        <v>40738.208333333336</v>
      </c>
      <c r="O898" s="6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6"/>
        <v>28</v>
      </c>
      <c r="G899" t="s">
        <v>14</v>
      </c>
      <c r="H899">
        <f t="shared" si="55"/>
        <v>90.26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7">(((L899/60)/60)/24)+DATE(1970,1,1)</f>
        <v>43583.208333333328</v>
      </c>
      <c r="O899" s="6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f t="shared" ref="H900:H963" si="59">IF(I900=0,0,ROUND(E900/I900,2))</f>
        <v>76.98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7"/>
        <v>43815.25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f t="shared" si="59"/>
        <v>102.6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7"/>
        <v>41554.208333333336</v>
      </c>
      <c r="O901" s="6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7"/>
        <v>41901.208333333336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f t="shared" si="59"/>
        <v>55.01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7"/>
        <v>43298.208333333328</v>
      </c>
      <c r="O903" s="6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f t="shared" si="59"/>
        <v>32.130000000000003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7"/>
        <v>42399.25</v>
      </c>
      <c r="O904" s="6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f t="shared" si="59"/>
        <v>50.64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7"/>
        <v>41034.208333333336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f t="shared" si="59"/>
        <v>49.69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7"/>
        <v>41186.208333333336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f t="shared" si="59"/>
        <v>54.89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7"/>
        <v>41536.208333333336</v>
      </c>
      <c r="O907" s="6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f t="shared" si="59"/>
        <v>46.93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7"/>
        <v>42868.208333333328</v>
      </c>
      <c r="O908" s="6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f t="shared" si="59"/>
        <v>44.95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7"/>
        <v>40660.208333333336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f t="shared" si="59"/>
        <v>31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7"/>
        <v>41031.208333333336</v>
      </c>
      <c r="O910" s="6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f t="shared" si="59"/>
        <v>107.76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7"/>
        <v>43255.208333333328</v>
      </c>
      <c r="O911" s="6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f t="shared" si="59"/>
        <v>102.08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7"/>
        <v>42026.25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f t="shared" si="59"/>
        <v>24.98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7"/>
        <v>43717.208333333328</v>
      </c>
      <c r="O913" s="6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f t="shared" si="59"/>
        <v>79.94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7"/>
        <v>41157.208333333336</v>
      </c>
      <c r="O914" s="6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f t="shared" si="59"/>
        <v>67.95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7"/>
        <v>43597.208333333328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f t="shared" si="59"/>
        <v>26.07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7"/>
        <v>41490.208333333336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f t="shared" si="59"/>
        <v>105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7"/>
        <v>42976.208333333328</v>
      </c>
      <c r="O917" s="6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f t="shared" si="59"/>
        <v>25.83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7"/>
        <v>41991.25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f t="shared" si="59"/>
        <v>77.67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7"/>
        <v>40722.208333333336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f t="shared" si="59"/>
        <v>57.83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7"/>
        <v>41117.208333333336</v>
      </c>
      <c r="O920" s="6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f t="shared" si="59"/>
        <v>92.96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7"/>
        <v>43022.208333333328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f t="shared" si="59"/>
        <v>37.950000000000003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7"/>
        <v>43503.25</v>
      </c>
      <c r="O922" s="6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f t="shared" si="59"/>
        <v>31.84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7"/>
        <v>40951.25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7"/>
        <v>43443.25</v>
      </c>
      <c r="O924" s="6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7"/>
        <v>40373.208333333336</v>
      </c>
      <c r="O925" s="6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f t="shared" si="59"/>
        <v>84.01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7"/>
        <v>43769.208333333328</v>
      </c>
      <c r="O926" s="6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f t="shared" si="59"/>
        <v>103.42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7"/>
        <v>43000.208333333328</v>
      </c>
      <c r="O927" s="6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f t="shared" si="59"/>
        <v>105.13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7"/>
        <v>42502.208333333328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f t="shared" si="59"/>
        <v>89.22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7"/>
        <v>41102.208333333336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f t="shared" si="59"/>
        <v>52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7"/>
        <v>41637.25</v>
      </c>
      <c r="O930" s="6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f t="shared" si="59"/>
        <v>64.959999999999994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7"/>
        <v>42858.208333333328</v>
      </c>
      <c r="O931" s="6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f t="shared" si="59"/>
        <v>46.24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7"/>
        <v>42060.25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f t="shared" si="59"/>
        <v>51.15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7"/>
        <v>41818.208333333336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f t="shared" si="59"/>
        <v>33.909999999999997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7"/>
        <v>41709.208333333336</v>
      </c>
      <c r="O934" s="6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f t="shared" si="59"/>
        <v>92.02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7"/>
        <v>41372.208333333336</v>
      </c>
      <c r="O935" s="6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f t="shared" si="59"/>
        <v>107.43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7"/>
        <v>42422.25</v>
      </c>
      <c r="O936" s="6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f t="shared" si="59"/>
        <v>75.849999999999994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7"/>
        <v>42209.208333333328</v>
      </c>
      <c r="O937" s="6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f t="shared" si="59"/>
        <v>80.48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7"/>
        <v>43668.208333333328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f t="shared" si="59"/>
        <v>86.98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7"/>
        <v>42334.25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f t="shared" si="59"/>
        <v>105.14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7"/>
        <v>43263.208333333328</v>
      </c>
      <c r="O940" s="6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f t="shared" si="59"/>
        <v>57.3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7"/>
        <v>40670.208333333336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f t="shared" si="59"/>
        <v>93.35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7"/>
        <v>41244.25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f t="shared" si="59"/>
        <v>71.989999999999995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7"/>
        <v>40552.25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f t="shared" si="59"/>
        <v>92.61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7"/>
        <v>40568.25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f t="shared" si="59"/>
        <v>104.99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7"/>
        <v>41906.208333333336</v>
      </c>
      <c r="O945" s="6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f t="shared" si="59"/>
        <v>30.96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7"/>
        <v>42776.25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f t="shared" si="59"/>
        <v>33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7"/>
        <v>41004.208333333336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f t="shared" si="59"/>
        <v>84.19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7"/>
        <v>40710.208333333336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f t="shared" si="59"/>
        <v>73.92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7"/>
        <v>41908.208333333336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f t="shared" si="59"/>
        <v>36.99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7"/>
        <v>41985.25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f t="shared" si="59"/>
        <v>46.9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7"/>
        <v>42112.208333333328</v>
      </c>
      <c r="O951" s="6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7"/>
        <v>43571.208333333328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f t="shared" si="59"/>
        <v>102.02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7"/>
        <v>42730.25</v>
      </c>
      <c r="O953" s="6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f t="shared" si="59"/>
        <v>45.01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7"/>
        <v>42591.208333333328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f t="shared" si="59"/>
        <v>94.29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7"/>
        <v>42358.25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f t="shared" si="59"/>
        <v>101.02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7"/>
        <v>41174.208333333336</v>
      </c>
      <c r="O956" s="6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f t="shared" si="59"/>
        <v>97.04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7"/>
        <v>41238.25</v>
      </c>
      <c r="O957" s="6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f t="shared" si="59"/>
        <v>43.01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7"/>
        <v>42360.25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f t="shared" si="59"/>
        <v>94.92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7"/>
        <v>40955.25</v>
      </c>
      <c r="O959" s="6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f t="shared" si="59"/>
        <v>72.150000000000006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7"/>
        <v>40350.208333333336</v>
      </c>
      <c r="O960" s="6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f t="shared" si="59"/>
        <v>51.01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7"/>
        <v>40357.208333333336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60">ROUND(E962/D962*100,0)</f>
        <v>85</v>
      </c>
      <c r="G962" t="s">
        <v>14</v>
      </c>
      <c r="H962">
        <f t="shared" si="59"/>
        <v>85.05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7"/>
        <v>42408.25</v>
      </c>
      <c r="O962" s="6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0"/>
        <v>119</v>
      </c>
      <c r="G963" t="s">
        <v>20</v>
      </c>
      <c r="H963">
        <f t="shared" si="59"/>
        <v>43.87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1">(((L963/60)/60)/24)+DATE(1970,1,1)</f>
        <v>40591.25</v>
      </c>
      <c r="O963" s="6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f t="shared" ref="H964:H1001" si="63">IF(I964=0,0,ROUND(E964/I964,2))</f>
        <v>40.06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1"/>
        <v>41592.25</v>
      </c>
      <c r="O964" s="6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f t="shared" si="63"/>
        <v>43.83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1"/>
        <v>40607.25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f t="shared" si="63"/>
        <v>84.93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1"/>
        <v>42135.208333333328</v>
      </c>
      <c r="O966" s="6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f t="shared" si="63"/>
        <v>41.07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1"/>
        <v>40203.25</v>
      </c>
      <c r="O967" s="6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f t="shared" si="63"/>
        <v>54.97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1"/>
        <v>42901.208333333328</v>
      </c>
      <c r="O968" s="6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f t="shared" si="63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1"/>
        <v>41005.208333333336</v>
      </c>
      <c r="O969" s="6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f t="shared" si="63"/>
        <v>71.2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1"/>
        <v>40544.25</v>
      </c>
      <c r="O970" s="6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f t="shared" si="63"/>
        <v>91.94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1"/>
        <v>43821.25</v>
      </c>
      <c r="O971" s="6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f t="shared" si="63"/>
        <v>97.07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1"/>
        <v>40672.208333333336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f t="shared" si="63"/>
        <v>58.92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1"/>
        <v>41555.208333333336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f t="shared" si="63"/>
        <v>58.02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1"/>
        <v>41792.208333333336</v>
      </c>
      <c r="O974" s="6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f t="shared" si="63"/>
        <v>103.87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1"/>
        <v>40522.25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f t="shared" si="63"/>
        <v>93.47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1"/>
        <v>41412.208333333336</v>
      </c>
      <c r="O976" s="6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f t="shared" si="63"/>
        <v>61.97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1"/>
        <v>42337.25</v>
      </c>
      <c r="O977" s="6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f t="shared" si="63"/>
        <v>92.04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1"/>
        <v>40571.25</v>
      </c>
      <c r="O978" s="6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f t="shared" si="63"/>
        <v>77.27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1"/>
        <v>43138.25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f t="shared" si="63"/>
        <v>93.92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1"/>
        <v>42686.25</v>
      </c>
      <c r="O980" s="6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f t="shared" si="63"/>
        <v>84.97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1"/>
        <v>42078.208333333328</v>
      </c>
      <c r="O981" s="6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f t="shared" si="63"/>
        <v>105.97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1"/>
        <v>42307.208333333328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f t="shared" si="63"/>
        <v>36.97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1"/>
        <v>43094.25</v>
      </c>
      <c r="O983" s="6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f t="shared" si="63"/>
        <v>81.53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1"/>
        <v>40743.208333333336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f t="shared" si="63"/>
        <v>81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1"/>
        <v>43681.208333333328</v>
      </c>
      <c r="O985" s="6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f t="shared" si="63"/>
        <v>26.01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1"/>
        <v>43716.208333333328</v>
      </c>
      <c r="O986" s="6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f t="shared" si="63"/>
        <v>26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1"/>
        <v>41614.25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f t="shared" si="63"/>
        <v>34.17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1"/>
        <v>40638.208333333336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f t="shared" si="63"/>
        <v>28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1"/>
        <v>42852.208333333328</v>
      </c>
      <c r="O989" s="6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f t="shared" si="63"/>
        <v>76.55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1"/>
        <v>42686.25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f t="shared" si="63"/>
        <v>53.05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1"/>
        <v>43571.208333333328</v>
      </c>
      <c r="O991" s="6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f t="shared" si="63"/>
        <v>106.86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1"/>
        <v>42432.25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f t="shared" si="63"/>
        <v>46.02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1"/>
        <v>41907.208333333336</v>
      </c>
      <c r="O993" s="6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f t="shared" si="63"/>
        <v>100.17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1"/>
        <v>43227.208333333328</v>
      </c>
      <c r="O994" s="6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1"/>
        <v>42362.25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f t="shared" si="63"/>
        <v>87.97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1"/>
        <v>41929.208333333336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f t="shared" si="63"/>
        <v>75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1"/>
        <v>43408.208333333328</v>
      </c>
      <c r="O997" s="6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f t="shared" si="63"/>
        <v>42.98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1"/>
        <v>41276.25</v>
      </c>
      <c r="O998" s="6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f t="shared" si="63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1"/>
        <v>41659.25</v>
      </c>
      <c r="O999" s="6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f t="shared" si="63"/>
        <v>101.13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1"/>
        <v>40220.25</v>
      </c>
      <c r="O1000" s="6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f t="shared" si="63"/>
        <v>55.99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1"/>
        <v>42550.208333333328</v>
      </c>
      <c r="O1001" s="6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H1048576">
    <cfRule type="containsText" dxfId="7" priority="2" operator="containsText" text="live">
      <formula>NOT(ISERROR(SEARCH("live",G1)))</formula>
    </cfRule>
    <cfRule type="containsText" dxfId="6" priority="3" operator="containsText" text="successful">
      <formula>NOT(ISERROR(SEARCH("successful",G1)))</formula>
    </cfRule>
    <cfRule type="containsText" dxfId="5" priority="4" operator="containsText" text="failed">
      <formula>NOT(ISERROR(SEARCH("failed",G1)))</formula>
    </cfRule>
    <cfRule type="containsText" dxfId="4" priority="5" operator="containsText" text="canceled">
      <formula>NOT(ISERROR(SEARCH("canceled",G1)))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4953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BB3D-65AD-734E-9A53-1AF53C61B8B7}">
  <dimension ref="A1:F14"/>
  <sheetViews>
    <sheetView workbookViewId="0">
      <selection activeCell="E19" sqref="E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2066</v>
      </c>
    </row>
    <row r="3" spans="1:6" x14ac:dyDescent="0.2">
      <c r="A3" s="4" t="s">
        <v>2070</v>
      </c>
      <c r="B3" s="4" t="s">
        <v>2069</v>
      </c>
    </row>
    <row r="4" spans="1:6" x14ac:dyDescent="0.2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5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5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5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5" t="s">
        <v>2064</v>
      </c>
      <c r="B8" s="11"/>
      <c r="C8" s="11"/>
      <c r="D8" s="11"/>
      <c r="E8" s="11">
        <v>4</v>
      </c>
      <c r="F8" s="11">
        <v>4</v>
      </c>
    </row>
    <row r="9" spans="1:6" x14ac:dyDescent="0.2">
      <c r="A9" s="5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5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5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5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5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5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62A9-F346-8B49-AAFC-6DE1D81D5C98}">
  <dimension ref="A1:F30"/>
  <sheetViews>
    <sheetView workbookViewId="0">
      <selection activeCell="O11" sqref="O1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2066</v>
      </c>
    </row>
    <row r="2" spans="1:6" x14ac:dyDescent="0.2">
      <c r="A2" s="4" t="s">
        <v>2031</v>
      </c>
      <c r="B2" t="s">
        <v>2066</v>
      </c>
    </row>
    <row r="4" spans="1:6" x14ac:dyDescent="0.2">
      <c r="A4" s="4" t="s">
        <v>2070</v>
      </c>
      <c r="B4" s="4" t="s">
        <v>2069</v>
      </c>
    </row>
    <row r="5" spans="1:6" x14ac:dyDescent="0.2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042B-8CB9-DF41-B327-308F84B92DA3}">
  <dimension ref="A1:F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2" width="5.1640625" bestFit="1" customWidth="1"/>
    <col min="13" max="13" width="10.83203125" bestFit="1" customWidth="1"/>
    <col min="14" max="15" width="7" bestFit="1" customWidth="1"/>
    <col min="16" max="16" width="9.5" bestFit="1" customWidth="1"/>
    <col min="17" max="17" width="9.83203125" bestFit="1" customWidth="1"/>
    <col min="18" max="20" width="7.33203125" bestFit="1" customWidth="1"/>
    <col min="21" max="21" width="9.5" bestFit="1" customWidth="1"/>
    <col min="22" max="24" width="7" bestFit="1" customWidth="1"/>
    <col min="25" max="25" width="9.5" bestFit="1" customWidth="1"/>
    <col min="26" max="28" width="7" bestFit="1" customWidth="1"/>
    <col min="29" max="29" width="9.5" bestFit="1" customWidth="1"/>
    <col min="30" max="32" width="7" bestFit="1" customWidth="1"/>
    <col min="33" max="33" width="9.5" bestFit="1" customWidth="1"/>
    <col min="34" max="34" width="9.83203125" bestFit="1" customWidth="1"/>
    <col min="35" max="37" width="7.33203125" bestFit="1" customWidth="1"/>
    <col min="38" max="38" width="9.5" bestFit="1" customWidth="1"/>
    <col min="39" max="41" width="7" bestFit="1" customWidth="1"/>
    <col min="42" max="42" width="9.5" bestFit="1" customWidth="1"/>
    <col min="43" max="45" width="7" bestFit="1" customWidth="1"/>
    <col min="46" max="46" width="9.5" bestFit="1" customWidth="1"/>
    <col min="47" max="49" width="7" bestFit="1" customWidth="1"/>
    <col min="50" max="50" width="9.5" bestFit="1" customWidth="1"/>
    <col min="51" max="51" width="9.83203125" bestFit="1" customWidth="1"/>
    <col min="52" max="54" width="7.33203125" bestFit="1" customWidth="1"/>
    <col min="55" max="55" width="9.5" bestFit="1" customWidth="1"/>
    <col min="56" max="58" width="7" bestFit="1" customWidth="1"/>
    <col min="59" max="59" width="9.5" bestFit="1" customWidth="1"/>
    <col min="60" max="62" width="7" bestFit="1" customWidth="1"/>
    <col min="63" max="63" width="9.5" bestFit="1" customWidth="1"/>
    <col min="64" max="66" width="7" bestFit="1" customWidth="1"/>
    <col min="67" max="67" width="9.5" bestFit="1" customWidth="1"/>
    <col min="68" max="68" width="9.83203125" bestFit="1" customWidth="1"/>
    <col min="69" max="71" width="7.33203125" bestFit="1" customWidth="1"/>
    <col min="72" max="72" width="9.5" bestFit="1" customWidth="1"/>
    <col min="73" max="75" width="7" bestFit="1" customWidth="1"/>
    <col min="76" max="76" width="9.5" bestFit="1" customWidth="1"/>
    <col min="77" max="79" width="7" bestFit="1" customWidth="1"/>
    <col min="80" max="80" width="9.5" bestFit="1" customWidth="1"/>
    <col min="81" max="83" width="7" bestFit="1" customWidth="1"/>
    <col min="84" max="84" width="9.5" bestFit="1" customWidth="1"/>
    <col min="85" max="85" width="9.83203125" bestFit="1" customWidth="1"/>
    <col min="86" max="88" width="7.33203125" bestFit="1" customWidth="1"/>
    <col min="89" max="89" width="9.5" bestFit="1" customWidth="1"/>
    <col min="90" max="92" width="7" bestFit="1" customWidth="1"/>
    <col min="93" max="93" width="9.5" bestFit="1" customWidth="1"/>
    <col min="94" max="96" width="7" bestFit="1" customWidth="1"/>
    <col min="97" max="97" width="9.5" bestFit="1" customWidth="1"/>
    <col min="98" max="100" width="7" bestFit="1" customWidth="1"/>
    <col min="101" max="101" width="9.5" bestFit="1" customWidth="1"/>
    <col min="102" max="102" width="9.83203125" bestFit="1" customWidth="1"/>
    <col min="103" max="105" width="7.33203125" bestFit="1" customWidth="1"/>
    <col min="106" max="106" width="9.5" bestFit="1" customWidth="1"/>
    <col min="107" max="109" width="7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19" width="9.83203125" bestFit="1" customWidth="1"/>
    <col min="120" max="122" width="7.33203125" bestFit="1" customWidth="1"/>
    <col min="123" max="123" width="9.5" bestFit="1" customWidth="1"/>
    <col min="124" max="126" width="7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6" width="9.83203125" bestFit="1" customWidth="1"/>
    <col min="137" max="139" width="7.33203125" bestFit="1" customWidth="1"/>
    <col min="140" max="140" width="9.5" bestFit="1" customWidth="1"/>
    <col min="141" max="143" width="7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3" width="9.83203125" bestFit="1" customWidth="1"/>
    <col min="154" max="156" width="7.33203125" bestFit="1" customWidth="1"/>
    <col min="157" max="157" width="9.5" bestFit="1" customWidth="1"/>
    <col min="158" max="160" width="7" bestFit="1" customWidth="1"/>
    <col min="161" max="161" width="9.5" bestFit="1" customWidth="1"/>
    <col min="162" max="164" width="7" bestFit="1" customWidth="1"/>
    <col min="165" max="165" width="9.5" bestFit="1" customWidth="1"/>
    <col min="166" max="168" width="7" bestFit="1" customWidth="1"/>
    <col min="169" max="169" width="9.5" bestFit="1" customWidth="1"/>
    <col min="170" max="170" width="9.83203125" bestFit="1" customWidth="1"/>
    <col min="171" max="171" width="7.33203125" bestFit="1" customWidth="1"/>
    <col min="172" max="172" width="9.5" bestFit="1" customWidth="1"/>
    <col min="173" max="173" width="9.83203125" bestFit="1" customWidth="1"/>
    <col min="174" max="174" width="10.83203125" bestFit="1" customWidth="1"/>
    <col min="175" max="879" width="15.5" bestFit="1" customWidth="1"/>
  </cols>
  <sheetData>
    <row r="1" spans="1:6" x14ac:dyDescent="0.2">
      <c r="A1" s="4" t="s">
        <v>2085</v>
      </c>
      <c r="B1" t="s">
        <v>2066</v>
      </c>
    </row>
    <row r="2" spans="1:6" x14ac:dyDescent="0.2">
      <c r="A2" s="4" t="s">
        <v>2031</v>
      </c>
      <c r="B2" t="s">
        <v>2066</v>
      </c>
    </row>
    <row r="4" spans="1:6" x14ac:dyDescent="0.2">
      <c r="A4" s="4" t="s">
        <v>2070</v>
      </c>
      <c r="B4" s="4" t="s">
        <v>2069</v>
      </c>
    </row>
    <row r="5" spans="1:6" x14ac:dyDescent="0.2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BB16-40BF-8143-8F4D-76F176F1F8EC}">
  <dimension ref="A1:H13"/>
  <sheetViews>
    <sheetView workbookViewId="0">
      <selection activeCell="K21" sqref="K21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COUNTIFS(Crowdfunding!G:G,"successful", Crowdfunding!D:D, "&lt;1000")</f>
        <v>30</v>
      </c>
      <c r="C2">
        <f>COUNTIFS(Crowdfunding!G:G,"failed", Crowdfunding!D:D, "&lt;1000")</f>
        <v>20</v>
      </c>
      <c r="D2">
        <f>COUNTIFS(Crowdfunding!G:G,"canceled", Crowdfunding!D:D, 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2095</v>
      </c>
      <c r="B3">
        <f>COUNTIFS(Crowdfunding!G:G,"successful", Crowdfunding!D:D, "&gt;=1000", Crowdfunding!D:D, "&lt;5000")</f>
        <v>191</v>
      </c>
      <c r="C3" s="8">
        <f>COUNTIFS(Crowdfunding!G:G,"failed", Crowdfunding!D:D, "&gt;=1000", Crowdfunding!D:D, "&lt;5000")</f>
        <v>38</v>
      </c>
      <c r="D3" s="8">
        <f>COUNTIFS(Crowdfunding!G:G,"canceled", Crowdfunding!D:D, "&gt;=1000", Crowdfunding!D:D, "&lt;5000")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2096</v>
      </c>
      <c r="B4">
        <f>COUNTIFS(Crowdfunding!G:G,"successful", Crowdfunding!D:D, "&gt;=5000", Crowdfunding!D:D, "&lt;10000")</f>
        <v>164</v>
      </c>
      <c r="C4">
        <f>COUNTIFS(Crowdfunding!G:G,"failed", Crowdfunding!D:D, "&gt;=5000", Crowdfunding!D:D, "&lt;10000")</f>
        <v>126</v>
      </c>
      <c r="D4">
        <f>COUNTIFS(Crowdfunding!G:G,"canceled", Crowdfunding!D:D, "&gt;=5000", Crowdfunding!D:D, 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2097</v>
      </c>
      <c r="B5">
        <f>COUNTIFS(Crowdfunding!G:G,"successful", Crowdfunding!D:D, "&gt;=10000", Crowdfunding!D:D, "&lt;15000")</f>
        <v>4</v>
      </c>
      <c r="C5">
        <f>COUNTIFS(Crowdfunding!G:G,"failed", Crowdfunding!D:D, "&gt;=10000", Crowdfunding!D:D, "&lt;15000")</f>
        <v>5</v>
      </c>
      <c r="D5">
        <f>COUNTIFS(Crowdfunding!G:G,"canceled", Crowdfunding!D:D, "&gt;=10000", Crowdfunding!D:D, 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2098</v>
      </c>
      <c r="B6">
        <f>COUNTIFS(Crowdfunding!G:G,"successful", Crowdfunding!D:D, "&gt;=15000", Crowdfunding!D:D, "&lt;20000")</f>
        <v>10</v>
      </c>
      <c r="C6">
        <f>COUNTIFS(Crowdfunding!G:G,"failed", Crowdfunding!D:D, "&gt;=15000", Crowdfunding!D:D, "&lt;20000")</f>
        <v>0</v>
      </c>
      <c r="D6" s="9">
        <f>COUNTIFS(Crowdfunding!G:G,"canceled", Crowdfunding!D:D, "&gt;=15000", Crowdfunding!D:D, 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2099</v>
      </c>
      <c r="B7">
        <f>COUNTIFS(Crowdfunding!G:G,"successful", Crowdfunding!D:D, "&gt;=20000", Crowdfunding!D:D, "&lt;25000")</f>
        <v>7</v>
      </c>
      <c r="C7">
        <f>COUNTIFS(Crowdfunding!G:G,"failed", Crowdfunding!D:D, "&gt;=20000", Crowdfunding!D:D, "&lt;25000")</f>
        <v>0</v>
      </c>
      <c r="D7">
        <f>COUNTIFS(Crowdfunding!G:G,"canceled", Crowdfunding!D:D, "&gt;=20000", Crowdfunding!D:D, 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2100</v>
      </c>
      <c r="B8">
        <f>COUNTIFS(Crowdfunding!G:G,"successful", Crowdfunding!D:D, "&gt;=25000", Crowdfunding!D:D, "&lt;30000")</f>
        <v>11</v>
      </c>
      <c r="C8">
        <f>COUNTIFS(Crowdfunding!G:G,"failed", Crowdfunding!D:D, "&gt;=25000", Crowdfunding!D:D, "&lt;30000")</f>
        <v>3</v>
      </c>
      <c r="D8">
        <f>COUNTIFS(Crowdfunding!G:G,"canceled", Crowdfunding!D:D, "&gt;=25000", Crowdfunding!D:D, 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2101</v>
      </c>
      <c r="B9">
        <f>COUNTIFS(Crowdfunding!G:G,"successful", Crowdfunding!D:D, "&gt;=30000", Crowdfunding!D:D, "&lt;35000")</f>
        <v>7</v>
      </c>
      <c r="C9">
        <f>COUNTIFS(Crowdfunding!G:G,"failed", Crowdfunding!D:D, "&gt;=30000", Crowdfunding!D:D, "&lt;35000")</f>
        <v>0</v>
      </c>
      <c r="D9">
        <f>COUNTIFS(Crowdfunding!G:G,"canceled", Crowdfunding!D:D, "&gt;=30000", Crowdfunding!D:D, 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2102</v>
      </c>
      <c r="B10">
        <f>COUNTIFS(Crowdfunding!G:G,"successful", Crowdfunding!D:D, "&gt;=35000", Crowdfunding!D:D, "&lt;40000")</f>
        <v>8</v>
      </c>
      <c r="C10">
        <f>COUNTIFS(Crowdfunding!G:G,"failed", Crowdfunding!D:D, "&gt;=35000", Crowdfunding!D:D, "&lt;40000")</f>
        <v>3</v>
      </c>
      <c r="D10">
        <f>COUNTIFS(Crowdfunding!G:G,"canceled", Crowdfunding!D:D, "&gt;=35000", Crowdfunding!D:D, 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2103</v>
      </c>
      <c r="B11">
        <f>COUNTIFS(Crowdfunding!G:G,"successful", Crowdfunding!D:D, "&gt;=40000", Crowdfunding!D:D, "&lt;45000")</f>
        <v>11</v>
      </c>
      <c r="C11">
        <f>COUNTIFS(Crowdfunding!G:G,"failed", Crowdfunding!D:D, "&gt;=40000", Crowdfunding!D:D, "&lt;45000")</f>
        <v>3</v>
      </c>
      <c r="D11">
        <f>COUNTIFS(Crowdfunding!G:G,"canceled", Crowdfunding!D:D, "&gt;=40000", Crowdfunding!D:D, 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2104</v>
      </c>
      <c r="B12">
        <f>COUNTIFS(Crowdfunding!G:G,"successful", Crowdfunding!D:D, "&gt;=45000", Crowdfunding!D:D, "&lt;50000")</f>
        <v>8</v>
      </c>
      <c r="C12">
        <f>COUNTIFS(Crowdfunding!G:G,"failed", Crowdfunding!D:D, "&gt;=45000", Crowdfunding!D:D, "&lt;50000")</f>
        <v>3</v>
      </c>
      <c r="D12">
        <f>COUNTIFS(Crowdfunding!G:G,"canceled", Crowdfunding!D:D, "&gt;=45000", Crowdfunding!D:D, 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2105</v>
      </c>
      <c r="B13">
        <f>COUNTIFS(Crowdfunding!G:G,"successful", Crowdfunding!D:D, "&gt;=50000")</f>
        <v>114</v>
      </c>
      <c r="C13">
        <f>COUNTIFS(Crowdfunding!G:G,"failed", Crowdfunding!D:D, "&gt;=50000")</f>
        <v>163</v>
      </c>
      <c r="D13">
        <f>COUNTIFS(Crowdfunding!G:G,"canceled", Crowdfunding!D:D, 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45CE-DA83-CA4D-814F-437D89708AF1}">
  <dimension ref="A1:I566"/>
  <sheetViews>
    <sheetView workbookViewId="0">
      <selection activeCell="S30" sqref="S30"/>
    </sheetView>
  </sheetViews>
  <sheetFormatPr baseColWidth="10" defaultRowHeight="16" x14ac:dyDescent="0.2"/>
  <cols>
    <col min="2" max="2" width="13" bestFit="1" customWidth="1"/>
    <col min="7" max="7" width="13" bestFit="1" customWidth="1"/>
  </cols>
  <sheetData>
    <row r="1" spans="1:9" x14ac:dyDescent="0.2">
      <c r="A1" s="1" t="s">
        <v>4</v>
      </c>
      <c r="B1" s="1" t="s">
        <v>5</v>
      </c>
      <c r="F1" s="12" t="s">
        <v>4</v>
      </c>
      <c r="G1" s="12" t="s">
        <v>5</v>
      </c>
    </row>
    <row r="2" spans="1:9" x14ac:dyDescent="0.2">
      <c r="A2" t="s">
        <v>20</v>
      </c>
      <c r="B2">
        <v>158</v>
      </c>
      <c r="C2" t="s">
        <v>2106</v>
      </c>
      <c r="D2">
        <f>AVERAGE(B:B)</f>
        <v>851.14690265486729</v>
      </c>
      <c r="F2" s="13" t="s">
        <v>14</v>
      </c>
      <c r="G2" s="8">
        <v>0</v>
      </c>
      <c r="H2" t="s">
        <v>2106</v>
      </c>
      <c r="I2">
        <f>AVERAGE(G:G)</f>
        <v>585.61538461538464</v>
      </c>
    </row>
    <row r="3" spans="1:9" x14ac:dyDescent="0.2">
      <c r="A3" t="s">
        <v>20</v>
      </c>
      <c r="B3">
        <v>1425</v>
      </c>
      <c r="C3" t="s">
        <v>2107</v>
      </c>
      <c r="D3">
        <f>MEDIAN(B:B)</f>
        <v>201</v>
      </c>
      <c r="F3" s="13" t="s">
        <v>14</v>
      </c>
      <c r="G3" s="8">
        <v>24</v>
      </c>
      <c r="H3" t="s">
        <v>2107</v>
      </c>
      <c r="I3">
        <f>MEDIAN(G:G)</f>
        <v>114.5</v>
      </c>
    </row>
    <row r="4" spans="1:9" x14ac:dyDescent="0.2">
      <c r="A4" t="s">
        <v>20</v>
      </c>
      <c r="B4">
        <v>174</v>
      </c>
      <c r="C4" t="s">
        <v>2108</v>
      </c>
      <c r="D4">
        <f>MIN(B:B)</f>
        <v>16</v>
      </c>
      <c r="F4" s="13" t="s">
        <v>14</v>
      </c>
      <c r="G4" s="8">
        <v>53</v>
      </c>
      <c r="H4" t="s">
        <v>2108</v>
      </c>
      <c r="I4">
        <f>MIN(G:G)</f>
        <v>0</v>
      </c>
    </row>
    <row r="5" spans="1:9" x14ac:dyDescent="0.2">
      <c r="A5" t="s">
        <v>20</v>
      </c>
      <c r="B5">
        <v>227</v>
      </c>
      <c r="C5" t="s">
        <v>2109</v>
      </c>
      <c r="D5">
        <f>MAX(B:B)</f>
        <v>7295</v>
      </c>
      <c r="F5" s="13" t="s">
        <v>14</v>
      </c>
      <c r="G5" s="8">
        <v>18</v>
      </c>
      <c r="H5" t="s">
        <v>2109</v>
      </c>
      <c r="I5">
        <f>MAX(G:G)</f>
        <v>6080</v>
      </c>
    </row>
    <row r="6" spans="1:9" x14ac:dyDescent="0.2">
      <c r="A6" t="s">
        <v>20</v>
      </c>
      <c r="B6">
        <v>220</v>
      </c>
      <c r="C6" t="s">
        <v>2110</v>
      </c>
      <c r="D6">
        <f>_xlfn.VAR.S(B:B)</f>
        <v>1606216.5936295739</v>
      </c>
      <c r="F6" s="13" t="s">
        <v>14</v>
      </c>
      <c r="G6" s="8">
        <v>44</v>
      </c>
      <c r="H6" t="s">
        <v>2110</v>
      </c>
      <c r="I6">
        <f>_xlfn.VAR.S(G:G)</f>
        <v>924113.45496927318</v>
      </c>
    </row>
    <row r="7" spans="1:9" x14ac:dyDescent="0.2">
      <c r="A7" t="s">
        <v>20</v>
      </c>
      <c r="B7">
        <v>98</v>
      </c>
      <c r="C7" t="s">
        <v>2111</v>
      </c>
      <c r="D7">
        <f>STDEV(B:B)</f>
        <v>1267.366006183523</v>
      </c>
      <c r="F7" s="13" t="s">
        <v>14</v>
      </c>
      <c r="G7" s="8">
        <v>27</v>
      </c>
      <c r="H7" t="s">
        <v>2111</v>
      </c>
      <c r="I7">
        <f>STDEV(G:G)</f>
        <v>961.30819978260524</v>
      </c>
    </row>
    <row r="8" spans="1:9" x14ac:dyDescent="0.2">
      <c r="A8" t="s">
        <v>20</v>
      </c>
      <c r="B8">
        <v>100</v>
      </c>
      <c r="F8" s="13" t="s">
        <v>14</v>
      </c>
      <c r="G8" s="8">
        <v>55</v>
      </c>
    </row>
    <row r="9" spans="1:9" x14ac:dyDescent="0.2">
      <c r="A9" t="s">
        <v>20</v>
      </c>
      <c r="B9">
        <v>1249</v>
      </c>
      <c r="F9" s="13" t="s">
        <v>14</v>
      </c>
      <c r="G9" s="8">
        <v>200</v>
      </c>
    </row>
    <row r="10" spans="1:9" x14ac:dyDescent="0.2">
      <c r="A10" t="s">
        <v>20</v>
      </c>
      <c r="B10">
        <v>1396</v>
      </c>
      <c r="F10" s="13" t="s">
        <v>14</v>
      </c>
      <c r="G10" s="8">
        <v>452</v>
      </c>
    </row>
    <row r="11" spans="1:9" x14ac:dyDescent="0.2">
      <c r="A11" t="s">
        <v>20</v>
      </c>
      <c r="B11">
        <v>890</v>
      </c>
      <c r="F11" s="13" t="s">
        <v>14</v>
      </c>
      <c r="G11" s="8">
        <v>674</v>
      </c>
    </row>
    <row r="12" spans="1:9" x14ac:dyDescent="0.2">
      <c r="A12" t="s">
        <v>20</v>
      </c>
      <c r="B12">
        <v>142</v>
      </c>
      <c r="F12" s="13" t="s">
        <v>14</v>
      </c>
      <c r="G12" s="8">
        <v>558</v>
      </c>
    </row>
    <row r="13" spans="1:9" x14ac:dyDescent="0.2">
      <c r="A13" t="s">
        <v>20</v>
      </c>
      <c r="B13">
        <v>2673</v>
      </c>
      <c r="F13" s="13" t="s">
        <v>14</v>
      </c>
      <c r="G13" s="8">
        <v>15</v>
      </c>
    </row>
    <row r="14" spans="1:9" x14ac:dyDescent="0.2">
      <c r="A14" t="s">
        <v>20</v>
      </c>
      <c r="B14">
        <v>163</v>
      </c>
      <c r="F14" s="13" t="s">
        <v>14</v>
      </c>
      <c r="G14" s="8">
        <v>2307</v>
      </c>
    </row>
    <row r="15" spans="1:9" x14ac:dyDescent="0.2">
      <c r="A15" t="s">
        <v>20</v>
      </c>
      <c r="B15">
        <v>2220</v>
      </c>
      <c r="F15" s="13" t="s">
        <v>14</v>
      </c>
      <c r="G15" s="8">
        <v>88</v>
      </c>
    </row>
    <row r="16" spans="1:9" x14ac:dyDescent="0.2">
      <c r="A16" t="s">
        <v>20</v>
      </c>
      <c r="B16">
        <v>1606</v>
      </c>
      <c r="F16" s="13" t="s">
        <v>14</v>
      </c>
      <c r="G16" s="8">
        <v>48</v>
      </c>
    </row>
    <row r="17" spans="1:7" x14ac:dyDescent="0.2">
      <c r="A17" t="s">
        <v>20</v>
      </c>
      <c r="B17">
        <v>129</v>
      </c>
      <c r="F17" s="13" t="s">
        <v>14</v>
      </c>
      <c r="G17" s="8">
        <v>1</v>
      </c>
    </row>
    <row r="18" spans="1:7" x14ac:dyDescent="0.2">
      <c r="A18" t="s">
        <v>20</v>
      </c>
      <c r="B18">
        <v>226</v>
      </c>
      <c r="F18" s="13" t="s">
        <v>14</v>
      </c>
      <c r="G18" s="8">
        <v>1467</v>
      </c>
    </row>
    <row r="19" spans="1:7" x14ac:dyDescent="0.2">
      <c r="A19" t="s">
        <v>20</v>
      </c>
      <c r="B19">
        <v>5419</v>
      </c>
      <c r="F19" s="13" t="s">
        <v>14</v>
      </c>
      <c r="G19" s="8">
        <v>75</v>
      </c>
    </row>
    <row r="20" spans="1:7" x14ac:dyDescent="0.2">
      <c r="A20" t="s">
        <v>20</v>
      </c>
      <c r="B20">
        <v>165</v>
      </c>
      <c r="F20" s="13" t="s">
        <v>14</v>
      </c>
      <c r="G20" s="8">
        <v>120</v>
      </c>
    </row>
    <row r="21" spans="1:7" x14ac:dyDescent="0.2">
      <c r="A21" t="s">
        <v>20</v>
      </c>
      <c r="B21">
        <v>1965</v>
      </c>
      <c r="F21" s="13" t="s">
        <v>14</v>
      </c>
      <c r="G21" s="8">
        <v>2253</v>
      </c>
    </row>
    <row r="22" spans="1:7" x14ac:dyDescent="0.2">
      <c r="A22" t="s">
        <v>20</v>
      </c>
      <c r="B22">
        <v>16</v>
      </c>
      <c r="F22" s="13" t="s">
        <v>14</v>
      </c>
      <c r="G22" s="8">
        <v>5</v>
      </c>
    </row>
    <row r="23" spans="1:7" x14ac:dyDescent="0.2">
      <c r="A23" t="s">
        <v>20</v>
      </c>
      <c r="B23">
        <v>107</v>
      </c>
      <c r="F23" s="13" t="s">
        <v>14</v>
      </c>
      <c r="G23" s="8">
        <v>38</v>
      </c>
    </row>
    <row r="24" spans="1:7" x14ac:dyDescent="0.2">
      <c r="A24" t="s">
        <v>20</v>
      </c>
      <c r="B24">
        <v>134</v>
      </c>
      <c r="F24" s="13" t="s">
        <v>14</v>
      </c>
      <c r="G24" s="8">
        <v>12</v>
      </c>
    </row>
    <row r="25" spans="1:7" x14ac:dyDescent="0.2">
      <c r="A25" t="s">
        <v>20</v>
      </c>
      <c r="B25">
        <v>198</v>
      </c>
      <c r="F25" s="13" t="s">
        <v>14</v>
      </c>
      <c r="G25" s="8">
        <v>1684</v>
      </c>
    </row>
    <row r="26" spans="1:7" x14ac:dyDescent="0.2">
      <c r="A26" t="s">
        <v>20</v>
      </c>
      <c r="B26">
        <v>111</v>
      </c>
      <c r="F26" s="13" t="s">
        <v>14</v>
      </c>
      <c r="G26" s="8">
        <v>56</v>
      </c>
    </row>
    <row r="27" spans="1:7" x14ac:dyDescent="0.2">
      <c r="A27" t="s">
        <v>20</v>
      </c>
      <c r="B27">
        <v>222</v>
      </c>
      <c r="F27" s="13" t="s">
        <v>14</v>
      </c>
      <c r="G27" s="8">
        <v>838</v>
      </c>
    </row>
    <row r="28" spans="1:7" x14ac:dyDescent="0.2">
      <c r="A28" t="s">
        <v>20</v>
      </c>
      <c r="B28">
        <v>6212</v>
      </c>
      <c r="F28" s="13" t="s">
        <v>14</v>
      </c>
      <c r="G28" s="8">
        <v>1000</v>
      </c>
    </row>
    <row r="29" spans="1:7" x14ac:dyDescent="0.2">
      <c r="A29" t="s">
        <v>20</v>
      </c>
      <c r="B29">
        <v>98</v>
      </c>
      <c r="F29" s="13" t="s">
        <v>14</v>
      </c>
      <c r="G29" s="8">
        <v>1482</v>
      </c>
    </row>
    <row r="30" spans="1:7" x14ac:dyDescent="0.2">
      <c r="A30" t="s">
        <v>20</v>
      </c>
      <c r="B30">
        <v>92</v>
      </c>
      <c r="F30" s="13" t="s">
        <v>14</v>
      </c>
      <c r="G30" s="8">
        <v>106</v>
      </c>
    </row>
    <row r="31" spans="1:7" x14ac:dyDescent="0.2">
      <c r="A31" t="s">
        <v>20</v>
      </c>
      <c r="B31">
        <v>149</v>
      </c>
      <c r="F31" s="13" t="s">
        <v>14</v>
      </c>
      <c r="G31" s="8">
        <v>679</v>
      </c>
    </row>
    <row r="32" spans="1:7" x14ac:dyDescent="0.2">
      <c r="A32" t="s">
        <v>20</v>
      </c>
      <c r="B32">
        <v>2431</v>
      </c>
      <c r="F32" s="13" t="s">
        <v>14</v>
      </c>
      <c r="G32" s="8">
        <v>1220</v>
      </c>
    </row>
    <row r="33" spans="1:7" x14ac:dyDescent="0.2">
      <c r="A33" t="s">
        <v>20</v>
      </c>
      <c r="B33">
        <v>303</v>
      </c>
      <c r="F33" s="13" t="s">
        <v>14</v>
      </c>
      <c r="G33" s="8">
        <v>1</v>
      </c>
    </row>
    <row r="34" spans="1:7" x14ac:dyDescent="0.2">
      <c r="A34" t="s">
        <v>20</v>
      </c>
      <c r="B34">
        <v>209</v>
      </c>
      <c r="F34" s="13" t="s">
        <v>14</v>
      </c>
      <c r="G34" s="8">
        <v>37</v>
      </c>
    </row>
    <row r="35" spans="1:7" x14ac:dyDescent="0.2">
      <c r="A35" t="s">
        <v>20</v>
      </c>
      <c r="B35">
        <v>131</v>
      </c>
      <c r="F35" s="13" t="s">
        <v>14</v>
      </c>
      <c r="G35" s="8">
        <v>60</v>
      </c>
    </row>
    <row r="36" spans="1:7" x14ac:dyDescent="0.2">
      <c r="A36" t="s">
        <v>20</v>
      </c>
      <c r="B36">
        <v>164</v>
      </c>
      <c r="F36" s="13" t="s">
        <v>14</v>
      </c>
      <c r="G36" s="8">
        <v>296</v>
      </c>
    </row>
    <row r="37" spans="1:7" x14ac:dyDescent="0.2">
      <c r="A37" t="s">
        <v>20</v>
      </c>
      <c r="B37">
        <v>201</v>
      </c>
      <c r="F37" s="13" t="s">
        <v>14</v>
      </c>
      <c r="G37" s="8">
        <v>3304</v>
      </c>
    </row>
    <row r="38" spans="1:7" x14ac:dyDescent="0.2">
      <c r="A38" t="s">
        <v>20</v>
      </c>
      <c r="B38">
        <v>211</v>
      </c>
      <c r="F38" s="13" t="s">
        <v>14</v>
      </c>
      <c r="G38" s="8">
        <v>73</v>
      </c>
    </row>
    <row r="39" spans="1:7" x14ac:dyDescent="0.2">
      <c r="A39" t="s">
        <v>20</v>
      </c>
      <c r="B39">
        <v>128</v>
      </c>
      <c r="F39" s="13" t="s">
        <v>14</v>
      </c>
      <c r="G39" s="8">
        <v>3387</v>
      </c>
    </row>
    <row r="40" spans="1:7" x14ac:dyDescent="0.2">
      <c r="A40" t="s">
        <v>20</v>
      </c>
      <c r="B40">
        <v>1600</v>
      </c>
      <c r="F40" s="13" t="s">
        <v>14</v>
      </c>
      <c r="G40" s="8">
        <v>662</v>
      </c>
    </row>
    <row r="41" spans="1:7" x14ac:dyDescent="0.2">
      <c r="A41" t="s">
        <v>20</v>
      </c>
      <c r="B41">
        <v>249</v>
      </c>
      <c r="F41" s="13" t="s">
        <v>14</v>
      </c>
      <c r="G41" s="8">
        <v>774</v>
      </c>
    </row>
    <row r="42" spans="1:7" x14ac:dyDescent="0.2">
      <c r="A42" t="s">
        <v>20</v>
      </c>
      <c r="B42">
        <v>236</v>
      </c>
      <c r="F42" s="13" t="s">
        <v>14</v>
      </c>
      <c r="G42" s="8">
        <v>672</v>
      </c>
    </row>
    <row r="43" spans="1:7" x14ac:dyDescent="0.2">
      <c r="A43" t="s">
        <v>20</v>
      </c>
      <c r="B43">
        <v>4065</v>
      </c>
      <c r="F43" s="13" t="s">
        <v>14</v>
      </c>
      <c r="G43" s="8">
        <v>940</v>
      </c>
    </row>
    <row r="44" spans="1:7" x14ac:dyDescent="0.2">
      <c r="A44" t="s">
        <v>20</v>
      </c>
      <c r="B44">
        <v>246</v>
      </c>
      <c r="F44" s="13" t="s">
        <v>14</v>
      </c>
      <c r="G44" s="8">
        <v>117</v>
      </c>
    </row>
    <row r="45" spans="1:7" x14ac:dyDescent="0.2">
      <c r="A45" t="s">
        <v>20</v>
      </c>
      <c r="B45">
        <v>2475</v>
      </c>
      <c r="F45" s="13" t="s">
        <v>14</v>
      </c>
      <c r="G45" s="8">
        <v>115</v>
      </c>
    </row>
    <row r="46" spans="1:7" x14ac:dyDescent="0.2">
      <c r="A46" t="s">
        <v>20</v>
      </c>
      <c r="B46">
        <v>76</v>
      </c>
      <c r="F46" s="13" t="s">
        <v>14</v>
      </c>
      <c r="G46" s="8">
        <v>326</v>
      </c>
    </row>
    <row r="47" spans="1:7" x14ac:dyDescent="0.2">
      <c r="A47" t="s">
        <v>20</v>
      </c>
      <c r="B47">
        <v>54</v>
      </c>
      <c r="F47" s="13" t="s">
        <v>14</v>
      </c>
      <c r="G47" s="8">
        <v>1</v>
      </c>
    </row>
    <row r="48" spans="1:7" x14ac:dyDescent="0.2">
      <c r="A48" t="s">
        <v>20</v>
      </c>
      <c r="B48">
        <v>88</v>
      </c>
      <c r="F48" s="13" t="s">
        <v>14</v>
      </c>
      <c r="G48" s="8">
        <v>1467</v>
      </c>
    </row>
    <row r="49" spans="1:7" x14ac:dyDescent="0.2">
      <c r="A49" t="s">
        <v>20</v>
      </c>
      <c r="B49">
        <v>85</v>
      </c>
      <c r="F49" s="13" t="s">
        <v>14</v>
      </c>
      <c r="G49" s="8">
        <v>5681</v>
      </c>
    </row>
    <row r="50" spans="1:7" x14ac:dyDescent="0.2">
      <c r="A50" t="s">
        <v>20</v>
      </c>
      <c r="B50">
        <v>170</v>
      </c>
      <c r="F50" s="13" t="s">
        <v>14</v>
      </c>
      <c r="G50" s="8">
        <v>1059</v>
      </c>
    </row>
    <row r="51" spans="1:7" x14ac:dyDescent="0.2">
      <c r="A51" t="s">
        <v>20</v>
      </c>
      <c r="B51">
        <v>330</v>
      </c>
      <c r="F51" s="13" t="s">
        <v>14</v>
      </c>
      <c r="G51" s="8">
        <v>1194</v>
      </c>
    </row>
    <row r="52" spans="1:7" x14ac:dyDescent="0.2">
      <c r="A52" t="s">
        <v>20</v>
      </c>
      <c r="B52">
        <v>127</v>
      </c>
      <c r="F52" s="13" t="s">
        <v>14</v>
      </c>
      <c r="G52" s="8">
        <v>30</v>
      </c>
    </row>
    <row r="53" spans="1:7" x14ac:dyDescent="0.2">
      <c r="A53" t="s">
        <v>20</v>
      </c>
      <c r="B53">
        <v>411</v>
      </c>
      <c r="F53" s="13" t="s">
        <v>14</v>
      </c>
      <c r="G53" s="8">
        <v>75</v>
      </c>
    </row>
    <row r="54" spans="1:7" x14ac:dyDescent="0.2">
      <c r="A54" t="s">
        <v>20</v>
      </c>
      <c r="B54">
        <v>180</v>
      </c>
      <c r="F54" s="13" t="s">
        <v>14</v>
      </c>
      <c r="G54" s="8">
        <v>955</v>
      </c>
    </row>
    <row r="55" spans="1:7" x14ac:dyDescent="0.2">
      <c r="A55" t="s">
        <v>20</v>
      </c>
      <c r="B55">
        <v>374</v>
      </c>
      <c r="F55" s="13" t="s">
        <v>14</v>
      </c>
      <c r="G55" s="8">
        <v>67</v>
      </c>
    </row>
    <row r="56" spans="1:7" x14ac:dyDescent="0.2">
      <c r="A56" t="s">
        <v>20</v>
      </c>
      <c r="B56">
        <v>71</v>
      </c>
      <c r="F56" s="13" t="s">
        <v>14</v>
      </c>
      <c r="G56" s="8">
        <v>5</v>
      </c>
    </row>
    <row r="57" spans="1:7" x14ac:dyDescent="0.2">
      <c r="A57" t="s">
        <v>20</v>
      </c>
      <c r="B57">
        <v>203</v>
      </c>
      <c r="F57" s="13" t="s">
        <v>14</v>
      </c>
      <c r="G57" s="8">
        <v>26</v>
      </c>
    </row>
    <row r="58" spans="1:7" x14ac:dyDescent="0.2">
      <c r="A58" t="s">
        <v>20</v>
      </c>
      <c r="B58">
        <v>113</v>
      </c>
      <c r="F58" s="13" t="s">
        <v>14</v>
      </c>
      <c r="G58" s="8">
        <v>1130</v>
      </c>
    </row>
    <row r="59" spans="1:7" x14ac:dyDescent="0.2">
      <c r="A59" t="s">
        <v>20</v>
      </c>
      <c r="B59">
        <v>96</v>
      </c>
      <c r="F59" s="13" t="s">
        <v>14</v>
      </c>
      <c r="G59" s="8">
        <v>782</v>
      </c>
    </row>
    <row r="60" spans="1:7" x14ac:dyDescent="0.2">
      <c r="A60" t="s">
        <v>20</v>
      </c>
      <c r="B60">
        <v>498</v>
      </c>
      <c r="F60" s="13" t="s">
        <v>14</v>
      </c>
      <c r="G60" s="8">
        <v>210</v>
      </c>
    </row>
    <row r="61" spans="1:7" x14ac:dyDescent="0.2">
      <c r="A61" t="s">
        <v>20</v>
      </c>
      <c r="B61">
        <v>180</v>
      </c>
      <c r="F61" s="13" t="s">
        <v>14</v>
      </c>
      <c r="G61" s="8">
        <v>136</v>
      </c>
    </row>
    <row r="62" spans="1:7" x14ac:dyDescent="0.2">
      <c r="A62" t="s">
        <v>20</v>
      </c>
      <c r="B62">
        <v>27</v>
      </c>
      <c r="F62" s="13" t="s">
        <v>14</v>
      </c>
      <c r="G62" s="8">
        <v>86</v>
      </c>
    </row>
    <row r="63" spans="1:7" x14ac:dyDescent="0.2">
      <c r="A63" t="s">
        <v>20</v>
      </c>
      <c r="B63">
        <v>2331</v>
      </c>
      <c r="F63" s="13" t="s">
        <v>14</v>
      </c>
      <c r="G63" s="8">
        <v>19</v>
      </c>
    </row>
    <row r="64" spans="1:7" x14ac:dyDescent="0.2">
      <c r="A64" t="s">
        <v>20</v>
      </c>
      <c r="B64">
        <v>113</v>
      </c>
      <c r="F64" s="13" t="s">
        <v>14</v>
      </c>
      <c r="G64" s="8">
        <v>886</v>
      </c>
    </row>
    <row r="65" spans="1:7" x14ac:dyDescent="0.2">
      <c r="A65" t="s">
        <v>20</v>
      </c>
      <c r="B65">
        <v>164</v>
      </c>
      <c r="F65" s="13" t="s">
        <v>14</v>
      </c>
      <c r="G65" s="8">
        <v>35</v>
      </c>
    </row>
    <row r="66" spans="1:7" x14ac:dyDescent="0.2">
      <c r="A66" t="s">
        <v>20</v>
      </c>
      <c r="B66">
        <v>164</v>
      </c>
      <c r="F66" s="13" t="s">
        <v>14</v>
      </c>
      <c r="G66" s="8">
        <v>24</v>
      </c>
    </row>
    <row r="67" spans="1:7" x14ac:dyDescent="0.2">
      <c r="A67" t="s">
        <v>20</v>
      </c>
      <c r="B67">
        <v>336</v>
      </c>
      <c r="F67" s="13" t="s">
        <v>14</v>
      </c>
      <c r="G67" s="8">
        <v>86</v>
      </c>
    </row>
    <row r="68" spans="1:7" x14ac:dyDescent="0.2">
      <c r="A68" t="s">
        <v>20</v>
      </c>
      <c r="B68">
        <v>1917</v>
      </c>
      <c r="F68" s="13" t="s">
        <v>14</v>
      </c>
      <c r="G68" s="8">
        <v>243</v>
      </c>
    </row>
    <row r="69" spans="1:7" x14ac:dyDescent="0.2">
      <c r="A69" t="s">
        <v>20</v>
      </c>
      <c r="B69">
        <v>95</v>
      </c>
      <c r="F69" s="13" t="s">
        <v>14</v>
      </c>
      <c r="G69" s="8">
        <v>65</v>
      </c>
    </row>
    <row r="70" spans="1:7" x14ac:dyDescent="0.2">
      <c r="A70" t="s">
        <v>20</v>
      </c>
      <c r="B70">
        <v>147</v>
      </c>
      <c r="F70" s="13" t="s">
        <v>14</v>
      </c>
      <c r="G70" s="8">
        <v>100</v>
      </c>
    </row>
    <row r="71" spans="1:7" x14ac:dyDescent="0.2">
      <c r="A71" t="s">
        <v>20</v>
      </c>
      <c r="B71">
        <v>86</v>
      </c>
      <c r="F71" s="13" t="s">
        <v>14</v>
      </c>
      <c r="G71" s="8">
        <v>168</v>
      </c>
    </row>
    <row r="72" spans="1:7" x14ac:dyDescent="0.2">
      <c r="A72" t="s">
        <v>20</v>
      </c>
      <c r="B72">
        <v>83</v>
      </c>
      <c r="F72" s="13" t="s">
        <v>14</v>
      </c>
      <c r="G72" s="8">
        <v>13</v>
      </c>
    </row>
    <row r="73" spans="1:7" x14ac:dyDescent="0.2">
      <c r="A73" t="s">
        <v>20</v>
      </c>
      <c r="B73">
        <v>676</v>
      </c>
      <c r="F73" s="13" t="s">
        <v>14</v>
      </c>
      <c r="G73" s="8">
        <v>1</v>
      </c>
    </row>
    <row r="74" spans="1:7" x14ac:dyDescent="0.2">
      <c r="A74" t="s">
        <v>20</v>
      </c>
      <c r="B74">
        <v>361</v>
      </c>
      <c r="F74" s="13" t="s">
        <v>14</v>
      </c>
      <c r="G74" s="8">
        <v>40</v>
      </c>
    </row>
    <row r="75" spans="1:7" x14ac:dyDescent="0.2">
      <c r="A75" t="s">
        <v>20</v>
      </c>
      <c r="B75">
        <v>131</v>
      </c>
      <c r="F75" s="13" t="s">
        <v>14</v>
      </c>
      <c r="G75" s="8">
        <v>226</v>
      </c>
    </row>
    <row r="76" spans="1:7" x14ac:dyDescent="0.2">
      <c r="A76" t="s">
        <v>20</v>
      </c>
      <c r="B76">
        <v>126</v>
      </c>
      <c r="F76" s="13" t="s">
        <v>14</v>
      </c>
      <c r="G76" s="8">
        <v>1625</v>
      </c>
    </row>
    <row r="77" spans="1:7" x14ac:dyDescent="0.2">
      <c r="A77" t="s">
        <v>20</v>
      </c>
      <c r="B77">
        <v>275</v>
      </c>
      <c r="F77" s="13" t="s">
        <v>14</v>
      </c>
      <c r="G77" s="8">
        <v>143</v>
      </c>
    </row>
    <row r="78" spans="1:7" x14ac:dyDescent="0.2">
      <c r="A78" t="s">
        <v>20</v>
      </c>
      <c r="B78">
        <v>67</v>
      </c>
      <c r="F78" s="13" t="s">
        <v>14</v>
      </c>
      <c r="G78" s="8">
        <v>934</v>
      </c>
    </row>
    <row r="79" spans="1:7" x14ac:dyDescent="0.2">
      <c r="A79" t="s">
        <v>20</v>
      </c>
      <c r="B79">
        <v>154</v>
      </c>
      <c r="F79" s="13" t="s">
        <v>14</v>
      </c>
      <c r="G79" s="8">
        <v>17</v>
      </c>
    </row>
    <row r="80" spans="1:7" x14ac:dyDescent="0.2">
      <c r="A80" t="s">
        <v>20</v>
      </c>
      <c r="B80">
        <v>1782</v>
      </c>
      <c r="F80" s="13" t="s">
        <v>14</v>
      </c>
      <c r="G80" s="8">
        <v>2179</v>
      </c>
    </row>
    <row r="81" spans="1:7" x14ac:dyDescent="0.2">
      <c r="A81" t="s">
        <v>20</v>
      </c>
      <c r="B81">
        <v>903</v>
      </c>
      <c r="F81" s="13" t="s">
        <v>14</v>
      </c>
      <c r="G81" s="8">
        <v>931</v>
      </c>
    </row>
    <row r="82" spans="1:7" x14ac:dyDescent="0.2">
      <c r="A82" t="s">
        <v>20</v>
      </c>
      <c r="B82">
        <v>94</v>
      </c>
      <c r="F82" s="13" t="s">
        <v>14</v>
      </c>
      <c r="G82" s="8">
        <v>92</v>
      </c>
    </row>
    <row r="83" spans="1:7" x14ac:dyDescent="0.2">
      <c r="A83" t="s">
        <v>20</v>
      </c>
      <c r="B83">
        <v>180</v>
      </c>
      <c r="F83" s="13" t="s">
        <v>14</v>
      </c>
      <c r="G83" s="8">
        <v>57</v>
      </c>
    </row>
    <row r="84" spans="1:7" x14ac:dyDescent="0.2">
      <c r="A84" t="s">
        <v>20</v>
      </c>
      <c r="B84">
        <v>533</v>
      </c>
      <c r="F84" s="13" t="s">
        <v>14</v>
      </c>
      <c r="G84" s="8">
        <v>41</v>
      </c>
    </row>
    <row r="85" spans="1:7" x14ac:dyDescent="0.2">
      <c r="A85" t="s">
        <v>20</v>
      </c>
      <c r="B85">
        <v>2443</v>
      </c>
      <c r="F85" s="13" t="s">
        <v>14</v>
      </c>
      <c r="G85" s="8">
        <v>1</v>
      </c>
    </row>
    <row r="86" spans="1:7" x14ac:dyDescent="0.2">
      <c r="A86" t="s">
        <v>20</v>
      </c>
      <c r="B86">
        <v>89</v>
      </c>
      <c r="F86" s="13" t="s">
        <v>14</v>
      </c>
      <c r="G86" s="8">
        <v>101</v>
      </c>
    </row>
    <row r="87" spans="1:7" x14ac:dyDescent="0.2">
      <c r="A87" t="s">
        <v>20</v>
      </c>
      <c r="B87">
        <v>159</v>
      </c>
      <c r="F87" s="13" t="s">
        <v>14</v>
      </c>
      <c r="G87" s="8">
        <v>1335</v>
      </c>
    </row>
    <row r="88" spans="1:7" x14ac:dyDescent="0.2">
      <c r="A88" t="s">
        <v>20</v>
      </c>
      <c r="B88">
        <v>50</v>
      </c>
      <c r="F88" s="13" t="s">
        <v>14</v>
      </c>
      <c r="G88" s="8">
        <v>15</v>
      </c>
    </row>
    <row r="89" spans="1:7" x14ac:dyDescent="0.2">
      <c r="A89" t="s">
        <v>20</v>
      </c>
      <c r="B89">
        <v>186</v>
      </c>
      <c r="F89" s="13" t="s">
        <v>14</v>
      </c>
      <c r="G89" s="8">
        <v>454</v>
      </c>
    </row>
    <row r="90" spans="1:7" x14ac:dyDescent="0.2">
      <c r="A90" t="s">
        <v>20</v>
      </c>
      <c r="B90">
        <v>1071</v>
      </c>
      <c r="F90" s="13" t="s">
        <v>14</v>
      </c>
      <c r="G90" s="8">
        <v>3182</v>
      </c>
    </row>
    <row r="91" spans="1:7" x14ac:dyDescent="0.2">
      <c r="A91" t="s">
        <v>20</v>
      </c>
      <c r="B91">
        <v>117</v>
      </c>
      <c r="F91" s="13" t="s">
        <v>14</v>
      </c>
      <c r="G91" s="8">
        <v>15</v>
      </c>
    </row>
    <row r="92" spans="1:7" x14ac:dyDescent="0.2">
      <c r="A92" t="s">
        <v>20</v>
      </c>
      <c r="B92">
        <v>70</v>
      </c>
      <c r="F92" s="13" t="s">
        <v>14</v>
      </c>
      <c r="G92" s="8">
        <v>133</v>
      </c>
    </row>
    <row r="93" spans="1:7" x14ac:dyDescent="0.2">
      <c r="A93" t="s">
        <v>20</v>
      </c>
      <c r="B93">
        <v>135</v>
      </c>
      <c r="F93" s="13" t="s">
        <v>14</v>
      </c>
      <c r="G93" s="8">
        <v>2062</v>
      </c>
    </row>
    <row r="94" spans="1:7" x14ac:dyDescent="0.2">
      <c r="A94" t="s">
        <v>20</v>
      </c>
      <c r="B94">
        <v>768</v>
      </c>
      <c r="F94" s="13" t="s">
        <v>14</v>
      </c>
      <c r="G94" s="8">
        <v>29</v>
      </c>
    </row>
    <row r="95" spans="1:7" x14ac:dyDescent="0.2">
      <c r="A95" t="s">
        <v>20</v>
      </c>
      <c r="B95">
        <v>199</v>
      </c>
      <c r="F95" s="13" t="s">
        <v>14</v>
      </c>
      <c r="G95" s="8">
        <v>132</v>
      </c>
    </row>
    <row r="96" spans="1:7" x14ac:dyDescent="0.2">
      <c r="A96" t="s">
        <v>20</v>
      </c>
      <c r="B96">
        <v>107</v>
      </c>
      <c r="F96" s="13" t="s">
        <v>14</v>
      </c>
      <c r="G96" s="8">
        <v>137</v>
      </c>
    </row>
    <row r="97" spans="1:7" x14ac:dyDescent="0.2">
      <c r="A97" t="s">
        <v>20</v>
      </c>
      <c r="B97">
        <v>195</v>
      </c>
      <c r="F97" s="13" t="s">
        <v>14</v>
      </c>
      <c r="G97" s="8">
        <v>908</v>
      </c>
    </row>
    <row r="98" spans="1:7" x14ac:dyDescent="0.2">
      <c r="A98" t="s">
        <v>20</v>
      </c>
      <c r="B98">
        <v>3376</v>
      </c>
      <c r="F98" s="13" t="s">
        <v>14</v>
      </c>
      <c r="G98" s="8">
        <v>10</v>
      </c>
    </row>
    <row r="99" spans="1:7" x14ac:dyDescent="0.2">
      <c r="A99" t="s">
        <v>20</v>
      </c>
      <c r="B99">
        <v>41</v>
      </c>
      <c r="F99" s="13" t="s">
        <v>14</v>
      </c>
      <c r="G99" s="8">
        <v>1910</v>
      </c>
    </row>
    <row r="100" spans="1:7" x14ac:dyDescent="0.2">
      <c r="A100" t="s">
        <v>20</v>
      </c>
      <c r="B100">
        <v>1821</v>
      </c>
      <c r="F100" s="13" t="s">
        <v>14</v>
      </c>
      <c r="G100" s="8">
        <v>38</v>
      </c>
    </row>
    <row r="101" spans="1:7" x14ac:dyDescent="0.2">
      <c r="A101" t="s">
        <v>20</v>
      </c>
      <c r="B101">
        <v>164</v>
      </c>
      <c r="F101" s="13" t="s">
        <v>14</v>
      </c>
      <c r="G101" s="8">
        <v>104</v>
      </c>
    </row>
    <row r="102" spans="1:7" x14ac:dyDescent="0.2">
      <c r="A102" t="s">
        <v>20</v>
      </c>
      <c r="B102">
        <v>157</v>
      </c>
      <c r="F102" s="13" t="s">
        <v>14</v>
      </c>
      <c r="G102" s="8">
        <v>49</v>
      </c>
    </row>
    <row r="103" spans="1:7" x14ac:dyDescent="0.2">
      <c r="A103" t="s">
        <v>20</v>
      </c>
      <c r="B103">
        <v>246</v>
      </c>
      <c r="F103" s="13" t="s">
        <v>14</v>
      </c>
      <c r="G103" s="8">
        <v>1</v>
      </c>
    </row>
    <row r="104" spans="1:7" x14ac:dyDescent="0.2">
      <c r="A104" t="s">
        <v>20</v>
      </c>
      <c r="B104">
        <v>1396</v>
      </c>
      <c r="F104" s="13" t="s">
        <v>14</v>
      </c>
      <c r="G104" s="8">
        <v>245</v>
      </c>
    </row>
    <row r="105" spans="1:7" x14ac:dyDescent="0.2">
      <c r="A105" t="s">
        <v>20</v>
      </c>
      <c r="B105">
        <v>2506</v>
      </c>
      <c r="F105" s="13" t="s">
        <v>14</v>
      </c>
      <c r="G105" s="8">
        <v>32</v>
      </c>
    </row>
    <row r="106" spans="1:7" x14ac:dyDescent="0.2">
      <c r="A106" t="s">
        <v>20</v>
      </c>
      <c r="B106">
        <v>244</v>
      </c>
      <c r="F106" s="13" t="s">
        <v>14</v>
      </c>
      <c r="G106" s="8">
        <v>7</v>
      </c>
    </row>
    <row r="107" spans="1:7" x14ac:dyDescent="0.2">
      <c r="A107" t="s">
        <v>20</v>
      </c>
      <c r="B107">
        <v>146</v>
      </c>
      <c r="F107" s="13" t="s">
        <v>14</v>
      </c>
      <c r="G107" s="8">
        <v>803</v>
      </c>
    </row>
    <row r="108" spans="1:7" x14ac:dyDescent="0.2">
      <c r="A108" t="s">
        <v>20</v>
      </c>
      <c r="B108">
        <v>1267</v>
      </c>
      <c r="F108" s="13" t="s">
        <v>14</v>
      </c>
      <c r="G108" s="8">
        <v>16</v>
      </c>
    </row>
    <row r="109" spans="1:7" x14ac:dyDescent="0.2">
      <c r="A109" t="s">
        <v>20</v>
      </c>
      <c r="B109">
        <v>1561</v>
      </c>
      <c r="F109" s="13" t="s">
        <v>14</v>
      </c>
      <c r="G109" s="8">
        <v>31</v>
      </c>
    </row>
    <row r="110" spans="1:7" x14ac:dyDescent="0.2">
      <c r="A110" t="s">
        <v>20</v>
      </c>
      <c r="B110">
        <v>48</v>
      </c>
      <c r="F110" s="13" t="s">
        <v>14</v>
      </c>
      <c r="G110" s="8">
        <v>108</v>
      </c>
    </row>
    <row r="111" spans="1:7" x14ac:dyDescent="0.2">
      <c r="A111" t="s">
        <v>20</v>
      </c>
      <c r="B111">
        <v>2739</v>
      </c>
      <c r="F111" s="13" t="s">
        <v>14</v>
      </c>
      <c r="G111" s="8">
        <v>30</v>
      </c>
    </row>
    <row r="112" spans="1:7" x14ac:dyDescent="0.2">
      <c r="A112" t="s">
        <v>20</v>
      </c>
      <c r="B112">
        <v>3537</v>
      </c>
      <c r="F112" s="13" t="s">
        <v>14</v>
      </c>
      <c r="G112" s="8">
        <v>17</v>
      </c>
    </row>
    <row r="113" spans="1:7" x14ac:dyDescent="0.2">
      <c r="A113" t="s">
        <v>20</v>
      </c>
      <c r="B113">
        <v>2107</v>
      </c>
      <c r="F113" s="13" t="s">
        <v>14</v>
      </c>
      <c r="G113" s="8">
        <v>80</v>
      </c>
    </row>
    <row r="114" spans="1:7" x14ac:dyDescent="0.2">
      <c r="A114" t="s">
        <v>20</v>
      </c>
      <c r="B114">
        <v>3318</v>
      </c>
      <c r="F114" s="13" t="s">
        <v>14</v>
      </c>
      <c r="G114" s="8">
        <v>2468</v>
      </c>
    </row>
    <row r="115" spans="1:7" x14ac:dyDescent="0.2">
      <c r="A115" t="s">
        <v>20</v>
      </c>
      <c r="B115">
        <v>340</v>
      </c>
      <c r="F115" s="13" t="s">
        <v>14</v>
      </c>
      <c r="G115" s="8">
        <v>26</v>
      </c>
    </row>
    <row r="116" spans="1:7" x14ac:dyDescent="0.2">
      <c r="A116" t="s">
        <v>20</v>
      </c>
      <c r="B116">
        <v>1442</v>
      </c>
      <c r="F116" s="13" t="s">
        <v>14</v>
      </c>
      <c r="G116" s="8">
        <v>73</v>
      </c>
    </row>
    <row r="117" spans="1:7" x14ac:dyDescent="0.2">
      <c r="A117" t="s">
        <v>20</v>
      </c>
      <c r="B117">
        <v>126</v>
      </c>
      <c r="F117" s="13" t="s">
        <v>14</v>
      </c>
      <c r="G117" s="8">
        <v>128</v>
      </c>
    </row>
    <row r="118" spans="1:7" x14ac:dyDescent="0.2">
      <c r="A118" t="s">
        <v>20</v>
      </c>
      <c r="B118">
        <v>524</v>
      </c>
      <c r="F118" s="13" t="s">
        <v>14</v>
      </c>
      <c r="G118" s="8">
        <v>33</v>
      </c>
    </row>
    <row r="119" spans="1:7" x14ac:dyDescent="0.2">
      <c r="A119" t="s">
        <v>20</v>
      </c>
      <c r="B119">
        <v>1989</v>
      </c>
      <c r="F119" s="13" t="s">
        <v>14</v>
      </c>
      <c r="G119" s="8">
        <v>1072</v>
      </c>
    </row>
    <row r="120" spans="1:7" x14ac:dyDescent="0.2">
      <c r="A120" t="s">
        <v>20</v>
      </c>
      <c r="B120">
        <v>157</v>
      </c>
      <c r="F120" s="13" t="s">
        <v>14</v>
      </c>
      <c r="G120" s="8">
        <v>393</v>
      </c>
    </row>
    <row r="121" spans="1:7" x14ac:dyDescent="0.2">
      <c r="A121" t="s">
        <v>20</v>
      </c>
      <c r="B121">
        <v>4498</v>
      </c>
      <c r="F121" s="13" t="s">
        <v>14</v>
      </c>
      <c r="G121" s="8">
        <v>1257</v>
      </c>
    </row>
    <row r="122" spans="1:7" x14ac:dyDescent="0.2">
      <c r="A122" t="s">
        <v>20</v>
      </c>
      <c r="B122">
        <v>80</v>
      </c>
      <c r="F122" s="13" t="s">
        <v>14</v>
      </c>
      <c r="G122" s="8">
        <v>328</v>
      </c>
    </row>
    <row r="123" spans="1:7" x14ac:dyDescent="0.2">
      <c r="A123" t="s">
        <v>20</v>
      </c>
      <c r="B123">
        <v>43</v>
      </c>
      <c r="F123" s="13" t="s">
        <v>14</v>
      </c>
      <c r="G123" s="8">
        <v>147</v>
      </c>
    </row>
    <row r="124" spans="1:7" x14ac:dyDescent="0.2">
      <c r="A124" t="s">
        <v>20</v>
      </c>
      <c r="B124">
        <v>2053</v>
      </c>
      <c r="F124" s="13" t="s">
        <v>14</v>
      </c>
      <c r="G124" s="8">
        <v>830</v>
      </c>
    </row>
    <row r="125" spans="1:7" x14ac:dyDescent="0.2">
      <c r="A125" t="s">
        <v>20</v>
      </c>
      <c r="B125">
        <v>168</v>
      </c>
      <c r="F125" s="13" t="s">
        <v>14</v>
      </c>
      <c r="G125" s="8">
        <v>331</v>
      </c>
    </row>
    <row r="126" spans="1:7" x14ac:dyDescent="0.2">
      <c r="A126" t="s">
        <v>20</v>
      </c>
      <c r="B126">
        <v>4289</v>
      </c>
      <c r="F126" s="13" t="s">
        <v>14</v>
      </c>
      <c r="G126" s="8">
        <v>25</v>
      </c>
    </row>
    <row r="127" spans="1:7" x14ac:dyDescent="0.2">
      <c r="A127" t="s">
        <v>20</v>
      </c>
      <c r="B127">
        <v>165</v>
      </c>
      <c r="F127" s="13" t="s">
        <v>14</v>
      </c>
      <c r="G127" s="8">
        <v>3483</v>
      </c>
    </row>
    <row r="128" spans="1:7" x14ac:dyDescent="0.2">
      <c r="A128" t="s">
        <v>20</v>
      </c>
      <c r="B128">
        <v>1815</v>
      </c>
      <c r="F128" s="13" t="s">
        <v>14</v>
      </c>
      <c r="G128" s="8">
        <v>923</v>
      </c>
    </row>
    <row r="129" spans="1:7" x14ac:dyDescent="0.2">
      <c r="A129" t="s">
        <v>20</v>
      </c>
      <c r="B129">
        <v>397</v>
      </c>
      <c r="F129" s="13" t="s">
        <v>14</v>
      </c>
      <c r="G129" s="8">
        <v>1</v>
      </c>
    </row>
    <row r="130" spans="1:7" x14ac:dyDescent="0.2">
      <c r="A130" t="s">
        <v>20</v>
      </c>
      <c r="B130">
        <v>1539</v>
      </c>
      <c r="F130" s="13" t="s">
        <v>14</v>
      </c>
      <c r="G130" s="8">
        <v>33</v>
      </c>
    </row>
    <row r="131" spans="1:7" x14ac:dyDescent="0.2">
      <c r="A131" t="s">
        <v>20</v>
      </c>
      <c r="B131">
        <v>138</v>
      </c>
      <c r="F131" s="13" t="s">
        <v>14</v>
      </c>
      <c r="G131" s="8">
        <v>40</v>
      </c>
    </row>
    <row r="132" spans="1:7" x14ac:dyDescent="0.2">
      <c r="A132" t="s">
        <v>20</v>
      </c>
      <c r="B132">
        <v>3594</v>
      </c>
      <c r="F132" s="13" t="s">
        <v>14</v>
      </c>
      <c r="G132" s="8">
        <v>23</v>
      </c>
    </row>
    <row r="133" spans="1:7" x14ac:dyDescent="0.2">
      <c r="A133" t="s">
        <v>20</v>
      </c>
      <c r="B133">
        <v>5880</v>
      </c>
      <c r="F133" s="13" t="s">
        <v>14</v>
      </c>
      <c r="G133" s="8">
        <v>75</v>
      </c>
    </row>
    <row r="134" spans="1:7" x14ac:dyDescent="0.2">
      <c r="A134" t="s">
        <v>20</v>
      </c>
      <c r="B134">
        <v>112</v>
      </c>
      <c r="F134" s="13" t="s">
        <v>14</v>
      </c>
      <c r="G134" s="8">
        <v>2176</v>
      </c>
    </row>
    <row r="135" spans="1:7" x14ac:dyDescent="0.2">
      <c r="A135" t="s">
        <v>20</v>
      </c>
      <c r="B135">
        <v>943</v>
      </c>
      <c r="F135" s="13" t="s">
        <v>14</v>
      </c>
      <c r="G135" s="8">
        <v>441</v>
      </c>
    </row>
    <row r="136" spans="1:7" x14ac:dyDescent="0.2">
      <c r="A136" t="s">
        <v>20</v>
      </c>
      <c r="B136">
        <v>2468</v>
      </c>
      <c r="F136" s="13" t="s">
        <v>14</v>
      </c>
      <c r="G136" s="8">
        <v>25</v>
      </c>
    </row>
    <row r="137" spans="1:7" x14ac:dyDescent="0.2">
      <c r="A137" t="s">
        <v>20</v>
      </c>
      <c r="B137">
        <v>2551</v>
      </c>
      <c r="F137" s="13" t="s">
        <v>14</v>
      </c>
      <c r="G137" s="8">
        <v>127</v>
      </c>
    </row>
    <row r="138" spans="1:7" x14ac:dyDescent="0.2">
      <c r="A138" t="s">
        <v>20</v>
      </c>
      <c r="B138">
        <v>101</v>
      </c>
      <c r="F138" s="13" t="s">
        <v>14</v>
      </c>
      <c r="G138" s="8">
        <v>355</v>
      </c>
    </row>
    <row r="139" spans="1:7" x14ac:dyDescent="0.2">
      <c r="A139" t="s">
        <v>20</v>
      </c>
      <c r="B139">
        <v>92</v>
      </c>
      <c r="F139" s="13" t="s">
        <v>14</v>
      </c>
      <c r="G139" s="8">
        <v>44</v>
      </c>
    </row>
    <row r="140" spans="1:7" x14ac:dyDescent="0.2">
      <c r="A140" t="s">
        <v>20</v>
      </c>
      <c r="B140">
        <v>62</v>
      </c>
      <c r="F140" s="13" t="s">
        <v>14</v>
      </c>
      <c r="G140" s="8">
        <v>67</v>
      </c>
    </row>
    <row r="141" spans="1:7" x14ac:dyDescent="0.2">
      <c r="A141" t="s">
        <v>20</v>
      </c>
      <c r="B141">
        <v>149</v>
      </c>
      <c r="F141" s="13" t="s">
        <v>14</v>
      </c>
      <c r="G141" s="8">
        <v>1068</v>
      </c>
    </row>
    <row r="142" spans="1:7" x14ac:dyDescent="0.2">
      <c r="A142" t="s">
        <v>20</v>
      </c>
      <c r="B142">
        <v>329</v>
      </c>
      <c r="F142" s="13" t="s">
        <v>14</v>
      </c>
      <c r="G142" s="8">
        <v>424</v>
      </c>
    </row>
    <row r="143" spans="1:7" x14ac:dyDescent="0.2">
      <c r="A143" t="s">
        <v>20</v>
      </c>
      <c r="B143">
        <v>97</v>
      </c>
      <c r="F143" s="13" t="s">
        <v>14</v>
      </c>
      <c r="G143" s="8">
        <v>151</v>
      </c>
    </row>
    <row r="144" spans="1:7" x14ac:dyDescent="0.2">
      <c r="A144" t="s">
        <v>20</v>
      </c>
      <c r="B144">
        <v>1784</v>
      </c>
      <c r="F144" s="13" t="s">
        <v>14</v>
      </c>
      <c r="G144" s="8">
        <v>1608</v>
      </c>
    </row>
    <row r="145" spans="1:7" x14ac:dyDescent="0.2">
      <c r="A145" t="s">
        <v>20</v>
      </c>
      <c r="B145">
        <v>1684</v>
      </c>
      <c r="F145" s="13" t="s">
        <v>14</v>
      </c>
      <c r="G145" s="8">
        <v>941</v>
      </c>
    </row>
    <row r="146" spans="1:7" x14ac:dyDescent="0.2">
      <c r="A146" t="s">
        <v>20</v>
      </c>
      <c r="B146">
        <v>250</v>
      </c>
      <c r="F146" s="13" t="s">
        <v>14</v>
      </c>
      <c r="G146" s="8">
        <v>1</v>
      </c>
    </row>
    <row r="147" spans="1:7" x14ac:dyDescent="0.2">
      <c r="A147" t="s">
        <v>20</v>
      </c>
      <c r="B147">
        <v>238</v>
      </c>
      <c r="F147" s="13" t="s">
        <v>14</v>
      </c>
      <c r="G147" s="8">
        <v>40</v>
      </c>
    </row>
    <row r="148" spans="1:7" x14ac:dyDescent="0.2">
      <c r="A148" t="s">
        <v>20</v>
      </c>
      <c r="B148">
        <v>53</v>
      </c>
      <c r="F148" s="13" t="s">
        <v>14</v>
      </c>
      <c r="G148" s="8">
        <v>3015</v>
      </c>
    </row>
    <row r="149" spans="1:7" x14ac:dyDescent="0.2">
      <c r="A149" t="s">
        <v>20</v>
      </c>
      <c r="B149">
        <v>214</v>
      </c>
      <c r="F149" s="13" t="s">
        <v>14</v>
      </c>
      <c r="G149" s="8">
        <v>435</v>
      </c>
    </row>
    <row r="150" spans="1:7" x14ac:dyDescent="0.2">
      <c r="A150" t="s">
        <v>20</v>
      </c>
      <c r="B150">
        <v>222</v>
      </c>
      <c r="F150" s="13" t="s">
        <v>14</v>
      </c>
      <c r="G150" s="8">
        <v>714</v>
      </c>
    </row>
    <row r="151" spans="1:7" x14ac:dyDescent="0.2">
      <c r="A151" t="s">
        <v>20</v>
      </c>
      <c r="B151">
        <v>1884</v>
      </c>
      <c r="F151" s="13" t="s">
        <v>14</v>
      </c>
      <c r="G151" s="8">
        <v>5497</v>
      </c>
    </row>
    <row r="152" spans="1:7" x14ac:dyDescent="0.2">
      <c r="A152" t="s">
        <v>20</v>
      </c>
      <c r="B152">
        <v>218</v>
      </c>
      <c r="F152" s="13" t="s">
        <v>14</v>
      </c>
      <c r="G152" s="8">
        <v>418</v>
      </c>
    </row>
    <row r="153" spans="1:7" x14ac:dyDescent="0.2">
      <c r="A153" t="s">
        <v>20</v>
      </c>
      <c r="B153">
        <v>6465</v>
      </c>
      <c r="F153" s="13" t="s">
        <v>14</v>
      </c>
      <c r="G153" s="8">
        <v>1439</v>
      </c>
    </row>
    <row r="154" spans="1:7" x14ac:dyDescent="0.2">
      <c r="A154" t="s">
        <v>20</v>
      </c>
      <c r="B154">
        <v>59</v>
      </c>
      <c r="F154" s="13" t="s">
        <v>14</v>
      </c>
      <c r="G154" s="8">
        <v>15</v>
      </c>
    </row>
    <row r="155" spans="1:7" x14ac:dyDescent="0.2">
      <c r="A155" t="s">
        <v>20</v>
      </c>
      <c r="B155">
        <v>88</v>
      </c>
      <c r="F155" s="13" t="s">
        <v>14</v>
      </c>
      <c r="G155" s="8">
        <v>1999</v>
      </c>
    </row>
    <row r="156" spans="1:7" x14ac:dyDescent="0.2">
      <c r="A156" t="s">
        <v>20</v>
      </c>
      <c r="B156">
        <v>1697</v>
      </c>
      <c r="F156" s="13" t="s">
        <v>14</v>
      </c>
      <c r="G156" s="8">
        <v>118</v>
      </c>
    </row>
    <row r="157" spans="1:7" x14ac:dyDescent="0.2">
      <c r="A157" t="s">
        <v>20</v>
      </c>
      <c r="B157">
        <v>92</v>
      </c>
      <c r="F157" s="13" t="s">
        <v>14</v>
      </c>
      <c r="G157" s="8">
        <v>162</v>
      </c>
    </row>
    <row r="158" spans="1:7" x14ac:dyDescent="0.2">
      <c r="A158" t="s">
        <v>20</v>
      </c>
      <c r="B158">
        <v>186</v>
      </c>
      <c r="F158" s="13" t="s">
        <v>14</v>
      </c>
      <c r="G158" s="8">
        <v>83</v>
      </c>
    </row>
    <row r="159" spans="1:7" x14ac:dyDescent="0.2">
      <c r="A159" t="s">
        <v>20</v>
      </c>
      <c r="B159">
        <v>138</v>
      </c>
      <c r="F159" s="13" t="s">
        <v>14</v>
      </c>
      <c r="G159" s="8">
        <v>747</v>
      </c>
    </row>
    <row r="160" spans="1:7" x14ac:dyDescent="0.2">
      <c r="A160" t="s">
        <v>20</v>
      </c>
      <c r="B160">
        <v>261</v>
      </c>
      <c r="F160" s="13" t="s">
        <v>14</v>
      </c>
      <c r="G160" s="8">
        <v>84</v>
      </c>
    </row>
    <row r="161" spans="1:7" x14ac:dyDescent="0.2">
      <c r="A161" t="s">
        <v>20</v>
      </c>
      <c r="B161">
        <v>107</v>
      </c>
      <c r="F161" s="13" t="s">
        <v>14</v>
      </c>
      <c r="G161" s="8">
        <v>91</v>
      </c>
    </row>
    <row r="162" spans="1:7" x14ac:dyDescent="0.2">
      <c r="A162" t="s">
        <v>20</v>
      </c>
      <c r="B162">
        <v>199</v>
      </c>
      <c r="F162" s="13" t="s">
        <v>14</v>
      </c>
      <c r="G162" s="8">
        <v>792</v>
      </c>
    </row>
    <row r="163" spans="1:7" x14ac:dyDescent="0.2">
      <c r="A163" t="s">
        <v>20</v>
      </c>
      <c r="B163">
        <v>5512</v>
      </c>
      <c r="F163" s="13" t="s">
        <v>14</v>
      </c>
      <c r="G163" s="8">
        <v>32</v>
      </c>
    </row>
    <row r="164" spans="1:7" x14ac:dyDescent="0.2">
      <c r="A164" t="s">
        <v>20</v>
      </c>
      <c r="B164">
        <v>86</v>
      </c>
      <c r="F164" s="13" t="s">
        <v>14</v>
      </c>
      <c r="G164" s="8">
        <v>186</v>
      </c>
    </row>
    <row r="165" spans="1:7" x14ac:dyDescent="0.2">
      <c r="A165" t="s">
        <v>20</v>
      </c>
      <c r="B165">
        <v>2768</v>
      </c>
      <c r="F165" s="13" t="s">
        <v>14</v>
      </c>
      <c r="G165" s="8">
        <v>605</v>
      </c>
    </row>
    <row r="166" spans="1:7" x14ac:dyDescent="0.2">
      <c r="A166" t="s">
        <v>20</v>
      </c>
      <c r="B166">
        <v>48</v>
      </c>
      <c r="F166" s="13" t="s">
        <v>14</v>
      </c>
      <c r="G166" s="8">
        <v>1</v>
      </c>
    </row>
    <row r="167" spans="1:7" x14ac:dyDescent="0.2">
      <c r="A167" t="s">
        <v>20</v>
      </c>
      <c r="B167">
        <v>87</v>
      </c>
      <c r="F167" s="13" t="s">
        <v>14</v>
      </c>
      <c r="G167" s="8">
        <v>31</v>
      </c>
    </row>
    <row r="168" spans="1:7" x14ac:dyDescent="0.2">
      <c r="A168" t="s">
        <v>20</v>
      </c>
      <c r="B168">
        <v>1894</v>
      </c>
      <c r="F168" s="13" t="s">
        <v>14</v>
      </c>
      <c r="G168" s="8">
        <v>1181</v>
      </c>
    </row>
    <row r="169" spans="1:7" x14ac:dyDescent="0.2">
      <c r="A169" t="s">
        <v>20</v>
      </c>
      <c r="B169">
        <v>282</v>
      </c>
      <c r="F169" s="13" t="s">
        <v>14</v>
      </c>
      <c r="G169" s="8">
        <v>39</v>
      </c>
    </row>
    <row r="170" spans="1:7" x14ac:dyDescent="0.2">
      <c r="A170" t="s">
        <v>20</v>
      </c>
      <c r="B170">
        <v>116</v>
      </c>
      <c r="F170" s="13" t="s">
        <v>14</v>
      </c>
      <c r="G170" s="8">
        <v>46</v>
      </c>
    </row>
    <row r="171" spans="1:7" x14ac:dyDescent="0.2">
      <c r="A171" t="s">
        <v>20</v>
      </c>
      <c r="B171">
        <v>83</v>
      </c>
      <c r="F171" s="13" t="s">
        <v>14</v>
      </c>
      <c r="G171" s="8">
        <v>105</v>
      </c>
    </row>
    <row r="172" spans="1:7" x14ac:dyDescent="0.2">
      <c r="A172" t="s">
        <v>20</v>
      </c>
      <c r="B172">
        <v>91</v>
      </c>
      <c r="F172" s="13" t="s">
        <v>14</v>
      </c>
      <c r="G172" s="8">
        <v>535</v>
      </c>
    </row>
    <row r="173" spans="1:7" x14ac:dyDescent="0.2">
      <c r="A173" t="s">
        <v>20</v>
      </c>
      <c r="B173">
        <v>546</v>
      </c>
      <c r="F173" s="13" t="s">
        <v>14</v>
      </c>
      <c r="G173" s="8">
        <v>16</v>
      </c>
    </row>
    <row r="174" spans="1:7" x14ac:dyDescent="0.2">
      <c r="A174" t="s">
        <v>20</v>
      </c>
      <c r="B174">
        <v>393</v>
      </c>
      <c r="F174" s="13" t="s">
        <v>14</v>
      </c>
      <c r="G174" s="8">
        <v>575</v>
      </c>
    </row>
    <row r="175" spans="1:7" x14ac:dyDescent="0.2">
      <c r="A175" t="s">
        <v>20</v>
      </c>
      <c r="B175">
        <v>133</v>
      </c>
      <c r="F175" s="13" t="s">
        <v>14</v>
      </c>
      <c r="G175" s="8">
        <v>1120</v>
      </c>
    </row>
    <row r="176" spans="1:7" x14ac:dyDescent="0.2">
      <c r="A176" t="s">
        <v>20</v>
      </c>
      <c r="B176">
        <v>254</v>
      </c>
      <c r="F176" s="13" t="s">
        <v>14</v>
      </c>
      <c r="G176" s="8">
        <v>113</v>
      </c>
    </row>
    <row r="177" spans="1:7" x14ac:dyDescent="0.2">
      <c r="A177" t="s">
        <v>20</v>
      </c>
      <c r="B177">
        <v>176</v>
      </c>
      <c r="F177" s="13" t="s">
        <v>14</v>
      </c>
      <c r="G177" s="8">
        <v>1538</v>
      </c>
    </row>
    <row r="178" spans="1:7" x14ac:dyDescent="0.2">
      <c r="A178" t="s">
        <v>20</v>
      </c>
      <c r="B178">
        <v>337</v>
      </c>
      <c r="F178" s="13" t="s">
        <v>14</v>
      </c>
      <c r="G178" s="8">
        <v>9</v>
      </c>
    </row>
    <row r="179" spans="1:7" x14ac:dyDescent="0.2">
      <c r="A179" t="s">
        <v>20</v>
      </c>
      <c r="B179">
        <v>107</v>
      </c>
      <c r="F179" s="13" t="s">
        <v>14</v>
      </c>
      <c r="G179" s="8">
        <v>554</v>
      </c>
    </row>
    <row r="180" spans="1:7" x14ac:dyDescent="0.2">
      <c r="A180" t="s">
        <v>20</v>
      </c>
      <c r="B180">
        <v>183</v>
      </c>
      <c r="F180" s="13" t="s">
        <v>14</v>
      </c>
      <c r="G180" s="8">
        <v>648</v>
      </c>
    </row>
    <row r="181" spans="1:7" x14ac:dyDescent="0.2">
      <c r="A181" t="s">
        <v>20</v>
      </c>
      <c r="B181">
        <v>72</v>
      </c>
      <c r="F181" s="13" t="s">
        <v>14</v>
      </c>
      <c r="G181" s="8">
        <v>21</v>
      </c>
    </row>
    <row r="182" spans="1:7" x14ac:dyDescent="0.2">
      <c r="A182" t="s">
        <v>20</v>
      </c>
      <c r="B182">
        <v>295</v>
      </c>
      <c r="F182" s="13" t="s">
        <v>14</v>
      </c>
      <c r="G182" s="8">
        <v>54</v>
      </c>
    </row>
    <row r="183" spans="1:7" x14ac:dyDescent="0.2">
      <c r="A183" t="s">
        <v>20</v>
      </c>
      <c r="B183">
        <v>142</v>
      </c>
      <c r="F183" s="13" t="s">
        <v>14</v>
      </c>
      <c r="G183" s="8">
        <v>120</v>
      </c>
    </row>
    <row r="184" spans="1:7" x14ac:dyDescent="0.2">
      <c r="A184" t="s">
        <v>20</v>
      </c>
      <c r="B184">
        <v>85</v>
      </c>
      <c r="F184" s="13" t="s">
        <v>14</v>
      </c>
      <c r="G184" s="8">
        <v>579</v>
      </c>
    </row>
    <row r="185" spans="1:7" x14ac:dyDescent="0.2">
      <c r="A185" t="s">
        <v>20</v>
      </c>
      <c r="B185">
        <v>659</v>
      </c>
      <c r="F185" s="13" t="s">
        <v>14</v>
      </c>
      <c r="G185" s="8">
        <v>2072</v>
      </c>
    </row>
    <row r="186" spans="1:7" x14ac:dyDescent="0.2">
      <c r="A186" t="s">
        <v>20</v>
      </c>
      <c r="B186">
        <v>121</v>
      </c>
      <c r="F186" s="13" t="s">
        <v>14</v>
      </c>
      <c r="G186" s="8">
        <v>0</v>
      </c>
    </row>
    <row r="187" spans="1:7" x14ac:dyDescent="0.2">
      <c r="A187" t="s">
        <v>20</v>
      </c>
      <c r="B187">
        <v>3742</v>
      </c>
      <c r="F187" s="13" t="s">
        <v>14</v>
      </c>
      <c r="G187" s="8">
        <v>1796</v>
      </c>
    </row>
    <row r="188" spans="1:7" x14ac:dyDescent="0.2">
      <c r="A188" t="s">
        <v>20</v>
      </c>
      <c r="B188">
        <v>223</v>
      </c>
      <c r="F188" s="13" t="s">
        <v>14</v>
      </c>
      <c r="G188" s="8">
        <v>62</v>
      </c>
    </row>
    <row r="189" spans="1:7" x14ac:dyDescent="0.2">
      <c r="A189" t="s">
        <v>20</v>
      </c>
      <c r="B189">
        <v>133</v>
      </c>
      <c r="F189" s="13" t="s">
        <v>14</v>
      </c>
      <c r="G189" s="8">
        <v>347</v>
      </c>
    </row>
    <row r="190" spans="1:7" x14ac:dyDescent="0.2">
      <c r="A190" t="s">
        <v>20</v>
      </c>
      <c r="B190">
        <v>5168</v>
      </c>
      <c r="F190" s="13" t="s">
        <v>14</v>
      </c>
      <c r="G190" s="8">
        <v>19</v>
      </c>
    </row>
    <row r="191" spans="1:7" x14ac:dyDescent="0.2">
      <c r="A191" t="s">
        <v>20</v>
      </c>
      <c r="B191">
        <v>307</v>
      </c>
      <c r="F191" s="13" t="s">
        <v>14</v>
      </c>
      <c r="G191" s="8">
        <v>1258</v>
      </c>
    </row>
    <row r="192" spans="1:7" x14ac:dyDescent="0.2">
      <c r="A192" t="s">
        <v>20</v>
      </c>
      <c r="B192">
        <v>2441</v>
      </c>
      <c r="F192" s="13" t="s">
        <v>14</v>
      </c>
      <c r="G192" s="8">
        <v>362</v>
      </c>
    </row>
    <row r="193" spans="1:7" x14ac:dyDescent="0.2">
      <c r="A193" t="s">
        <v>20</v>
      </c>
      <c r="B193">
        <v>1385</v>
      </c>
      <c r="F193" s="13" t="s">
        <v>14</v>
      </c>
      <c r="G193" s="8">
        <v>133</v>
      </c>
    </row>
    <row r="194" spans="1:7" x14ac:dyDescent="0.2">
      <c r="A194" t="s">
        <v>20</v>
      </c>
      <c r="B194">
        <v>190</v>
      </c>
      <c r="F194" s="13" t="s">
        <v>14</v>
      </c>
      <c r="G194" s="8">
        <v>846</v>
      </c>
    </row>
    <row r="195" spans="1:7" x14ac:dyDescent="0.2">
      <c r="A195" t="s">
        <v>20</v>
      </c>
      <c r="B195">
        <v>470</v>
      </c>
      <c r="F195" s="13" t="s">
        <v>14</v>
      </c>
      <c r="G195" s="8">
        <v>10</v>
      </c>
    </row>
    <row r="196" spans="1:7" x14ac:dyDescent="0.2">
      <c r="A196" t="s">
        <v>20</v>
      </c>
      <c r="B196">
        <v>253</v>
      </c>
      <c r="F196" s="13" t="s">
        <v>14</v>
      </c>
      <c r="G196" s="8">
        <v>191</v>
      </c>
    </row>
    <row r="197" spans="1:7" x14ac:dyDescent="0.2">
      <c r="A197" t="s">
        <v>20</v>
      </c>
      <c r="B197">
        <v>1113</v>
      </c>
      <c r="F197" s="13" t="s">
        <v>14</v>
      </c>
      <c r="G197" s="8">
        <v>1979</v>
      </c>
    </row>
    <row r="198" spans="1:7" x14ac:dyDescent="0.2">
      <c r="A198" t="s">
        <v>20</v>
      </c>
      <c r="B198">
        <v>2283</v>
      </c>
      <c r="F198" s="13" t="s">
        <v>14</v>
      </c>
      <c r="G198" s="8">
        <v>63</v>
      </c>
    </row>
    <row r="199" spans="1:7" x14ac:dyDescent="0.2">
      <c r="A199" t="s">
        <v>20</v>
      </c>
      <c r="B199">
        <v>1095</v>
      </c>
      <c r="F199" s="13" t="s">
        <v>14</v>
      </c>
      <c r="G199" s="8">
        <v>6080</v>
      </c>
    </row>
    <row r="200" spans="1:7" x14ac:dyDescent="0.2">
      <c r="A200" t="s">
        <v>20</v>
      </c>
      <c r="B200">
        <v>1690</v>
      </c>
      <c r="F200" s="13" t="s">
        <v>14</v>
      </c>
      <c r="G200" s="8">
        <v>80</v>
      </c>
    </row>
    <row r="201" spans="1:7" x14ac:dyDescent="0.2">
      <c r="A201" t="s">
        <v>20</v>
      </c>
      <c r="B201">
        <v>191</v>
      </c>
      <c r="F201" s="13" t="s">
        <v>14</v>
      </c>
      <c r="G201" s="8">
        <v>9</v>
      </c>
    </row>
    <row r="202" spans="1:7" x14ac:dyDescent="0.2">
      <c r="A202" t="s">
        <v>20</v>
      </c>
      <c r="B202">
        <v>2013</v>
      </c>
      <c r="F202" s="13" t="s">
        <v>14</v>
      </c>
      <c r="G202" s="8">
        <v>1784</v>
      </c>
    </row>
    <row r="203" spans="1:7" x14ac:dyDescent="0.2">
      <c r="A203" t="s">
        <v>20</v>
      </c>
      <c r="B203">
        <v>1703</v>
      </c>
      <c r="F203" s="13" t="s">
        <v>14</v>
      </c>
      <c r="G203" s="8">
        <v>243</v>
      </c>
    </row>
    <row r="204" spans="1:7" x14ac:dyDescent="0.2">
      <c r="A204" t="s">
        <v>20</v>
      </c>
      <c r="B204">
        <v>80</v>
      </c>
      <c r="F204" s="13" t="s">
        <v>14</v>
      </c>
      <c r="G204" s="8">
        <v>1296</v>
      </c>
    </row>
    <row r="205" spans="1:7" x14ac:dyDescent="0.2">
      <c r="A205" t="s">
        <v>20</v>
      </c>
      <c r="B205">
        <v>41</v>
      </c>
      <c r="F205" s="13" t="s">
        <v>14</v>
      </c>
      <c r="G205" s="8">
        <v>77</v>
      </c>
    </row>
    <row r="206" spans="1:7" x14ac:dyDescent="0.2">
      <c r="A206" t="s">
        <v>20</v>
      </c>
      <c r="B206">
        <v>187</v>
      </c>
      <c r="F206" s="13" t="s">
        <v>14</v>
      </c>
      <c r="G206" s="8">
        <v>395</v>
      </c>
    </row>
    <row r="207" spans="1:7" x14ac:dyDescent="0.2">
      <c r="A207" t="s">
        <v>20</v>
      </c>
      <c r="B207">
        <v>2875</v>
      </c>
      <c r="F207" s="13" t="s">
        <v>14</v>
      </c>
      <c r="G207" s="8">
        <v>49</v>
      </c>
    </row>
    <row r="208" spans="1:7" x14ac:dyDescent="0.2">
      <c r="A208" t="s">
        <v>20</v>
      </c>
      <c r="B208">
        <v>88</v>
      </c>
      <c r="F208" s="13" t="s">
        <v>14</v>
      </c>
      <c r="G208" s="8">
        <v>180</v>
      </c>
    </row>
    <row r="209" spans="1:7" x14ac:dyDescent="0.2">
      <c r="A209" t="s">
        <v>20</v>
      </c>
      <c r="B209">
        <v>191</v>
      </c>
      <c r="F209" s="13" t="s">
        <v>14</v>
      </c>
      <c r="G209" s="8">
        <v>2690</v>
      </c>
    </row>
    <row r="210" spans="1:7" x14ac:dyDescent="0.2">
      <c r="A210" t="s">
        <v>20</v>
      </c>
      <c r="B210">
        <v>139</v>
      </c>
      <c r="F210" s="13" t="s">
        <v>14</v>
      </c>
      <c r="G210" s="8">
        <v>2779</v>
      </c>
    </row>
    <row r="211" spans="1:7" x14ac:dyDescent="0.2">
      <c r="A211" t="s">
        <v>20</v>
      </c>
      <c r="B211">
        <v>186</v>
      </c>
      <c r="F211" s="13" t="s">
        <v>14</v>
      </c>
      <c r="G211" s="8">
        <v>92</v>
      </c>
    </row>
    <row r="212" spans="1:7" x14ac:dyDescent="0.2">
      <c r="A212" t="s">
        <v>20</v>
      </c>
      <c r="B212">
        <v>112</v>
      </c>
      <c r="F212" s="13" t="s">
        <v>14</v>
      </c>
      <c r="G212" s="8">
        <v>1028</v>
      </c>
    </row>
    <row r="213" spans="1:7" x14ac:dyDescent="0.2">
      <c r="A213" t="s">
        <v>20</v>
      </c>
      <c r="B213">
        <v>101</v>
      </c>
      <c r="F213" s="13" t="s">
        <v>14</v>
      </c>
      <c r="G213" s="8">
        <v>26</v>
      </c>
    </row>
    <row r="214" spans="1:7" x14ac:dyDescent="0.2">
      <c r="A214" t="s">
        <v>20</v>
      </c>
      <c r="B214">
        <v>206</v>
      </c>
      <c r="F214" s="13" t="s">
        <v>14</v>
      </c>
      <c r="G214" s="8">
        <v>1790</v>
      </c>
    </row>
    <row r="215" spans="1:7" x14ac:dyDescent="0.2">
      <c r="A215" t="s">
        <v>20</v>
      </c>
      <c r="B215">
        <v>154</v>
      </c>
      <c r="F215" s="13" t="s">
        <v>14</v>
      </c>
      <c r="G215" s="8">
        <v>37</v>
      </c>
    </row>
    <row r="216" spans="1:7" x14ac:dyDescent="0.2">
      <c r="A216" t="s">
        <v>20</v>
      </c>
      <c r="B216">
        <v>5966</v>
      </c>
      <c r="F216" s="13" t="s">
        <v>14</v>
      </c>
      <c r="G216" s="8">
        <v>35</v>
      </c>
    </row>
    <row r="217" spans="1:7" x14ac:dyDescent="0.2">
      <c r="A217" t="s">
        <v>20</v>
      </c>
      <c r="B217">
        <v>169</v>
      </c>
      <c r="F217" s="13" t="s">
        <v>14</v>
      </c>
      <c r="G217" s="8">
        <v>558</v>
      </c>
    </row>
    <row r="218" spans="1:7" x14ac:dyDescent="0.2">
      <c r="A218" t="s">
        <v>20</v>
      </c>
      <c r="B218">
        <v>2106</v>
      </c>
      <c r="F218" s="13" t="s">
        <v>14</v>
      </c>
      <c r="G218" s="8">
        <v>64</v>
      </c>
    </row>
    <row r="219" spans="1:7" x14ac:dyDescent="0.2">
      <c r="A219" t="s">
        <v>20</v>
      </c>
      <c r="B219">
        <v>131</v>
      </c>
      <c r="F219" s="13" t="s">
        <v>14</v>
      </c>
      <c r="G219" s="8">
        <v>245</v>
      </c>
    </row>
    <row r="220" spans="1:7" x14ac:dyDescent="0.2">
      <c r="A220" t="s">
        <v>20</v>
      </c>
      <c r="B220">
        <v>84</v>
      </c>
      <c r="F220" s="13" t="s">
        <v>14</v>
      </c>
      <c r="G220" s="8">
        <v>71</v>
      </c>
    </row>
    <row r="221" spans="1:7" x14ac:dyDescent="0.2">
      <c r="A221" t="s">
        <v>20</v>
      </c>
      <c r="B221">
        <v>155</v>
      </c>
      <c r="F221" s="13" t="s">
        <v>14</v>
      </c>
      <c r="G221" s="8">
        <v>42</v>
      </c>
    </row>
    <row r="222" spans="1:7" x14ac:dyDescent="0.2">
      <c r="A222" t="s">
        <v>20</v>
      </c>
      <c r="B222">
        <v>189</v>
      </c>
      <c r="F222" s="13" t="s">
        <v>14</v>
      </c>
      <c r="G222" s="8">
        <v>156</v>
      </c>
    </row>
    <row r="223" spans="1:7" x14ac:dyDescent="0.2">
      <c r="A223" t="s">
        <v>20</v>
      </c>
      <c r="B223">
        <v>4799</v>
      </c>
      <c r="F223" s="13" t="s">
        <v>14</v>
      </c>
      <c r="G223" s="8">
        <v>1368</v>
      </c>
    </row>
    <row r="224" spans="1:7" x14ac:dyDescent="0.2">
      <c r="A224" t="s">
        <v>20</v>
      </c>
      <c r="B224">
        <v>1137</v>
      </c>
      <c r="F224" s="13" t="s">
        <v>14</v>
      </c>
      <c r="G224" s="8">
        <v>102</v>
      </c>
    </row>
    <row r="225" spans="1:7" x14ac:dyDescent="0.2">
      <c r="A225" t="s">
        <v>20</v>
      </c>
      <c r="B225">
        <v>1152</v>
      </c>
      <c r="F225" s="13" t="s">
        <v>14</v>
      </c>
      <c r="G225" s="8">
        <v>86</v>
      </c>
    </row>
    <row r="226" spans="1:7" x14ac:dyDescent="0.2">
      <c r="A226" t="s">
        <v>20</v>
      </c>
      <c r="B226">
        <v>50</v>
      </c>
      <c r="F226" s="13" t="s">
        <v>14</v>
      </c>
      <c r="G226" s="8">
        <v>253</v>
      </c>
    </row>
    <row r="227" spans="1:7" x14ac:dyDescent="0.2">
      <c r="A227" t="s">
        <v>20</v>
      </c>
      <c r="B227">
        <v>3059</v>
      </c>
      <c r="F227" s="13" t="s">
        <v>14</v>
      </c>
      <c r="G227" s="8">
        <v>157</v>
      </c>
    </row>
    <row r="228" spans="1:7" x14ac:dyDescent="0.2">
      <c r="A228" t="s">
        <v>20</v>
      </c>
      <c r="B228">
        <v>34</v>
      </c>
      <c r="F228" s="13" t="s">
        <v>14</v>
      </c>
      <c r="G228" s="8">
        <v>183</v>
      </c>
    </row>
    <row r="229" spans="1:7" x14ac:dyDescent="0.2">
      <c r="A229" t="s">
        <v>20</v>
      </c>
      <c r="B229">
        <v>220</v>
      </c>
      <c r="F229" s="13" t="s">
        <v>14</v>
      </c>
      <c r="G229" s="8">
        <v>82</v>
      </c>
    </row>
    <row r="230" spans="1:7" x14ac:dyDescent="0.2">
      <c r="A230" t="s">
        <v>20</v>
      </c>
      <c r="B230">
        <v>1604</v>
      </c>
      <c r="F230" s="13" t="s">
        <v>14</v>
      </c>
      <c r="G230" s="8">
        <v>1</v>
      </c>
    </row>
    <row r="231" spans="1:7" x14ac:dyDescent="0.2">
      <c r="A231" t="s">
        <v>20</v>
      </c>
      <c r="B231">
        <v>454</v>
      </c>
      <c r="F231" s="13" t="s">
        <v>14</v>
      </c>
      <c r="G231" s="8">
        <v>1198</v>
      </c>
    </row>
    <row r="232" spans="1:7" x14ac:dyDescent="0.2">
      <c r="A232" t="s">
        <v>20</v>
      </c>
      <c r="B232">
        <v>123</v>
      </c>
      <c r="F232" s="13" t="s">
        <v>14</v>
      </c>
      <c r="G232" s="8">
        <v>648</v>
      </c>
    </row>
    <row r="233" spans="1:7" x14ac:dyDescent="0.2">
      <c r="A233" t="s">
        <v>20</v>
      </c>
      <c r="B233">
        <v>299</v>
      </c>
      <c r="F233" s="13" t="s">
        <v>14</v>
      </c>
      <c r="G233" s="8">
        <v>64</v>
      </c>
    </row>
    <row r="234" spans="1:7" x14ac:dyDescent="0.2">
      <c r="A234" t="s">
        <v>20</v>
      </c>
      <c r="B234">
        <v>2237</v>
      </c>
      <c r="F234" s="13" t="s">
        <v>14</v>
      </c>
      <c r="G234" s="8">
        <v>62</v>
      </c>
    </row>
    <row r="235" spans="1:7" x14ac:dyDescent="0.2">
      <c r="A235" t="s">
        <v>20</v>
      </c>
      <c r="B235">
        <v>645</v>
      </c>
      <c r="F235" s="13" t="s">
        <v>14</v>
      </c>
      <c r="G235" s="8">
        <v>750</v>
      </c>
    </row>
    <row r="236" spans="1:7" x14ac:dyDescent="0.2">
      <c r="A236" t="s">
        <v>20</v>
      </c>
      <c r="B236">
        <v>484</v>
      </c>
      <c r="F236" s="13" t="s">
        <v>14</v>
      </c>
      <c r="G236" s="8">
        <v>105</v>
      </c>
    </row>
    <row r="237" spans="1:7" x14ac:dyDescent="0.2">
      <c r="A237" t="s">
        <v>20</v>
      </c>
      <c r="B237">
        <v>154</v>
      </c>
      <c r="F237" s="13" t="s">
        <v>14</v>
      </c>
      <c r="G237" s="8">
        <v>2604</v>
      </c>
    </row>
    <row r="238" spans="1:7" x14ac:dyDescent="0.2">
      <c r="A238" t="s">
        <v>20</v>
      </c>
      <c r="B238">
        <v>82</v>
      </c>
      <c r="F238" s="13" t="s">
        <v>14</v>
      </c>
      <c r="G238" s="8">
        <v>65</v>
      </c>
    </row>
    <row r="239" spans="1:7" x14ac:dyDescent="0.2">
      <c r="A239" t="s">
        <v>20</v>
      </c>
      <c r="B239">
        <v>134</v>
      </c>
      <c r="F239" s="13" t="s">
        <v>14</v>
      </c>
      <c r="G239" s="8">
        <v>94</v>
      </c>
    </row>
    <row r="240" spans="1:7" x14ac:dyDescent="0.2">
      <c r="A240" t="s">
        <v>20</v>
      </c>
      <c r="B240">
        <v>5203</v>
      </c>
      <c r="F240" s="13" t="s">
        <v>14</v>
      </c>
      <c r="G240" s="8">
        <v>257</v>
      </c>
    </row>
    <row r="241" spans="1:7" x14ac:dyDescent="0.2">
      <c r="A241" t="s">
        <v>20</v>
      </c>
      <c r="B241">
        <v>94</v>
      </c>
      <c r="F241" s="13" t="s">
        <v>14</v>
      </c>
      <c r="G241" s="8">
        <v>2928</v>
      </c>
    </row>
    <row r="242" spans="1:7" x14ac:dyDescent="0.2">
      <c r="A242" t="s">
        <v>20</v>
      </c>
      <c r="B242">
        <v>205</v>
      </c>
      <c r="F242" s="13" t="s">
        <v>14</v>
      </c>
      <c r="G242" s="8">
        <v>4697</v>
      </c>
    </row>
    <row r="243" spans="1:7" x14ac:dyDescent="0.2">
      <c r="A243" t="s">
        <v>20</v>
      </c>
      <c r="B243">
        <v>92</v>
      </c>
      <c r="F243" s="13" t="s">
        <v>14</v>
      </c>
      <c r="G243" s="8">
        <v>2915</v>
      </c>
    </row>
    <row r="244" spans="1:7" x14ac:dyDescent="0.2">
      <c r="A244" t="s">
        <v>20</v>
      </c>
      <c r="B244">
        <v>219</v>
      </c>
      <c r="F244" s="13" t="s">
        <v>14</v>
      </c>
      <c r="G244" s="8">
        <v>18</v>
      </c>
    </row>
    <row r="245" spans="1:7" x14ac:dyDescent="0.2">
      <c r="A245" t="s">
        <v>20</v>
      </c>
      <c r="B245">
        <v>2526</v>
      </c>
      <c r="F245" s="13" t="s">
        <v>14</v>
      </c>
      <c r="G245" s="8">
        <v>602</v>
      </c>
    </row>
    <row r="246" spans="1:7" x14ac:dyDescent="0.2">
      <c r="A246" t="s">
        <v>20</v>
      </c>
      <c r="B246">
        <v>94</v>
      </c>
      <c r="F246" s="13" t="s">
        <v>14</v>
      </c>
      <c r="G246" s="8">
        <v>1</v>
      </c>
    </row>
    <row r="247" spans="1:7" x14ac:dyDescent="0.2">
      <c r="A247" t="s">
        <v>20</v>
      </c>
      <c r="B247">
        <v>1713</v>
      </c>
      <c r="F247" s="13" t="s">
        <v>14</v>
      </c>
      <c r="G247" s="8">
        <v>3868</v>
      </c>
    </row>
    <row r="248" spans="1:7" x14ac:dyDescent="0.2">
      <c r="A248" t="s">
        <v>20</v>
      </c>
      <c r="B248">
        <v>249</v>
      </c>
      <c r="F248" s="13" t="s">
        <v>14</v>
      </c>
      <c r="G248" s="8">
        <v>504</v>
      </c>
    </row>
    <row r="249" spans="1:7" x14ac:dyDescent="0.2">
      <c r="A249" t="s">
        <v>20</v>
      </c>
      <c r="B249">
        <v>192</v>
      </c>
      <c r="F249" s="13" t="s">
        <v>14</v>
      </c>
      <c r="G249" s="8">
        <v>14</v>
      </c>
    </row>
    <row r="250" spans="1:7" x14ac:dyDescent="0.2">
      <c r="A250" t="s">
        <v>20</v>
      </c>
      <c r="B250">
        <v>247</v>
      </c>
      <c r="F250" s="13" t="s">
        <v>14</v>
      </c>
      <c r="G250" s="8">
        <v>750</v>
      </c>
    </row>
    <row r="251" spans="1:7" x14ac:dyDescent="0.2">
      <c r="A251" t="s">
        <v>20</v>
      </c>
      <c r="B251">
        <v>2293</v>
      </c>
      <c r="F251" s="13" t="s">
        <v>14</v>
      </c>
      <c r="G251" s="8">
        <v>77</v>
      </c>
    </row>
    <row r="252" spans="1:7" x14ac:dyDescent="0.2">
      <c r="A252" t="s">
        <v>20</v>
      </c>
      <c r="B252">
        <v>3131</v>
      </c>
      <c r="F252" s="13" t="s">
        <v>14</v>
      </c>
      <c r="G252" s="8">
        <v>752</v>
      </c>
    </row>
    <row r="253" spans="1:7" x14ac:dyDescent="0.2">
      <c r="A253" t="s">
        <v>20</v>
      </c>
      <c r="B253">
        <v>143</v>
      </c>
      <c r="F253" s="13" t="s">
        <v>14</v>
      </c>
      <c r="G253" s="8">
        <v>131</v>
      </c>
    </row>
    <row r="254" spans="1:7" x14ac:dyDescent="0.2">
      <c r="A254" t="s">
        <v>20</v>
      </c>
      <c r="B254">
        <v>296</v>
      </c>
      <c r="F254" s="13" t="s">
        <v>14</v>
      </c>
      <c r="G254" s="8">
        <v>87</v>
      </c>
    </row>
    <row r="255" spans="1:7" x14ac:dyDescent="0.2">
      <c r="A255" t="s">
        <v>20</v>
      </c>
      <c r="B255">
        <v>170</v>
      </c>
      <c r="F255" s="13" t="s">
        <v>14</v>
      </c>
      <c r="G255" s="8">
        <v>1063</v>
      </c>
    </row>
    <row r="256" spans="1:7" x14ac:dyDescent="0.2">
      <c r="A256" t="s">
        <v>20</v>
      </c>
      <c r="B256">
        <v>86</v>
      </c>
      <c r="F256" s="13" t="s">
        <v>14</v>
      </c>
      <c r="G256" s="8">
        <v>76</v>
      </c>
    </row>
    <row r="257" spans="1:7" x14ac:dyDescent="0.2">
      <c r="A257" t="s">
        <v>20</v>
      </c>
      <c r="B257">
        <v>6286</v>
      </c>
      <c r="F257" s="13" t="s">
        <v>14</v>
      </c>
      <c r="G257" s="8">
        <v>4428</v>
      </c>
    </row>
    <row r="258" spans="1:7" x14ac:dyDescent="0.2">
      <c r="A258" t="s">
        <v>20</v>
      </c>
      <c r="B258">
        <v>3727</v>
      </c>
      <c r="F258" s="13" t="s">
        <v>14</v>
      </c>
      <c r="G258" s="8">
        <v>58</v>
      </c>
    </row>
    <row r="259" spans="1:7" x14ac:dyDescent="0.2">
      <c r="A259" t="s">
        <v>20</v>
      </c>
      <c r="B259">
        <v>1605</v>
      </c>
      <c r="F259" s="13" t="s">
        <v>14</v>
      </c>
      <c r="G259" s="8">
        <v>111</v>
      </c>
    </row>
    <row r="260" spans="1:7" x14ac:dyDescent="0.2">
      <c r="A260" t="s">
        <v>20</v>
      </c>
      <c r="B260">
        <v>2120</v>
      </c>
      <c r="F260" s="13" t="s">
        <v>14</v>
      </c>
      <c r="G260" s="8">
        <v>2955</v>
      </c>
    </row>
    <row r="261" spans="1:7" x14ac:dyDescent="0.2">
      <c r="A261" t="s">
        <v>20</v>
      </c>
      <c r="B261">
        <v>50</v>
      </c>
      <c r="F261" s="13" t="s">
        <v>14</v>
      </c>
      <c r="G261" s="8">
        <v>1657</v>
      </c>
    </row>
    <row r="262" spans="1:7" x14ac:dyDescent="0.2">
      <c r="A262" t="s">
        <v>20</v>
      </c>
      <c r="B262">
        <v>2080</v>
      </c>
      <c r="F262" s="13" t="s">
        <v>14</v>
      </c>
      <c r="G262" s="8">
        <v>926</v>
      </c>
    </row>
    <row r="263" spans="1:7" x14ac:dyDescent="0.2">
      <c r="A263" t="s">
        <v>20</v>
      </c>
      <c r="B263">
        <v>2105</v>
      </c>
      <c r="F263" s="13" t="s">
        <v>14</v>
      </c>
      <c r="G263" s="8">
        <v>77</v>
      </c>
    </row>
    <row r="264" spans="1:7" x14ac:dyDescent="0.2">
      <c r="A264" t="s">
        <v>20</v>
      </c>
      <c r="B264">
        <v>2436</v>
      </c>
      <c r="F264" s="13" t="s">
        <v>14</v>
      </c>
      <c r="G264" s="8">
        <v>1748</v>
      </c>
    </row>
    <row r="265" spans="1:7" x14ac:dyDescent="0.2">
      <c r="A265" t="s">
        <v>20</v>
      </c>
      <c r="B265">
        <v>80</v>
      </c>
      <c r="F265" s="13" t="s">
        <v>14</v>
      </c>
      <c r="G265" s="8">
        <v>79</v>
      </c>
    </row>
    <row r="266" spans="1:7" x14ac:dyDescent="0.2">
      <c r="A266" t="s">
        <v>20</v>
      </c>
      <c r="B266">
        <v>42</v>
      </c>
      <c r="F266" s="13" t="s">
        <v>14</v>
      </c>
      <c r="G266" s="8">
        <v>889</v>
      </c>
    </row>
    <row r="267" spans="1:7" x14ac:dyDescent="0.2">
      <c r="A267" t="s">
        <v>20</v>
      </c>
      <c r="B267">
        <v>139</v>
      </c>
      <c r="F267" s="13" t="s">
        <v>14</v>
      </c>
      <c r="G267" s="8">
        <v>56</v>
      </c>
    </row>
    <row r="268" spans="1:7" x14ac:dyDescent="0.2">
      <c r="A268" t="s">
        <v>20</v>
      </c>
      <c r="B268">
        <v>159</v>
      </c>
      <c r="F268" s="13" t="s">
        <v>14</v>
      </c>
      <c r="G268" s="8">
        <v>1</v>
      </c>
    </row>
    <row r="269" spans="1:7" x14ac:dyDescent="0.2">
      <c r="A269" t="s">
        <v>20</v>
      </c>
      <c r="B269">
        <v>381</v>
      </c>
      <c r="F269" s="13" t="s">
        <v>14</v>
      </c>
      <c r="G269" s="8">
        <v>83</v>
      </c>
    </row>
    <row r="270" spans="1:7" x14ac:dyDescent="0.2">
      <c r="A270" t="s">
        <v>20</v>
      </c>
      <c r="B270">
        <v>194</v>
      </c>
      <c r="F270" s="13" t="s">
        <v>14</v>
      </c>
      <c r="G270" s="8">
        <v>2025</v>
      </c>
    </row>
    <row r="271" spans="1:7" x14ac:dyDescent="0.2">
      <c r="A271" t="s">
        <v>20</v>
      </c>
      <c r="B271">
        <v>106</v>
      </c>
      <c r="F271" s="13" t="s">
        <v>14</v>
      </c>
      <c r="G271" s="8">
        <v>14</v>
      </c>
    </row>
    <row r="272" spans="1:7" x14ac:dyDescent="0.2">
      <c r="A272" t="s">
        <v>20</v>
      </c>
      <c r="B272">
        <v>142</v>
      </c>
      <c r="F272" s="13" t="s">
        <v>14</v>
      </c>
      <c r="G272" s="8">
        <v>656</v>
      </c>
    </row>
    <row r="273" spans="1:7" x14ac:dyDescent="0.2">
      <c r="A273" t="s">
        <v>20</v>
      </c>
      <c r="B273">
        <v>211</v>
      </c>
      <c r="F273" s="13" t="s">
        <v>14</v>
      </c>
      <c r="G273" s="8">
        <v>1596</v>
      </c>
    </row>
    <row r="274" spans="1:7" x14ac:dyDescent="0.2">
      <c r="A274" t="s">
        <v>20</v>
      </c>
      <c r="B274">
        <v>2756</v>
      </c>
      <c r="F274" s="13" t="s">
        <v>14</v>
      </c>
      <c r="G274" s="8">
        <v>10</v>
      </c>
    </row>
    <row r="275" spans="1:7" x14ac:dyDescent="0.2">
      <c r="A275" t="s">
        <v>20</v>
      </c>
      <c r="B275">
        <v>173</v>
      </c>
      <c r="F275" s="13" t="s">
        <v>14</v>
      </c>
      <c r="G275" s="8">
        <v>1121</v>
      </c>
    </row>
    <row r="276" spans="1:7" x14ac:dyDescent="0.2">
      <c r="A276" t="s">
        <v>20</v>
      </c>
      <c r="B276">
        <v>87</v>
      </c>
      <c r="F276" s="13" t="s">
        <v>14</v>
      </c>
      <c r="G276" s="8">
        <v>15</v>
      </c>
    </row>
    <row r="277" spans="1:7" x14ac:dyDescent="0.2">
      <c r="A277" t="s">
        <v>20</v>
      </c>
      <c r="B277">
        <v>1572</v>
      </c>
      <c r="F277" s="13" t="s">
        <v>14</v>
      </c>
      <c r="G277" s="8">
        <v>191</v>
      </c>
    </row>
    <row r="278" spans="1:7" x14ac:dyDescent="0.2">
      <c r="A278" t="s">
        <v>20</v>
      </c>
      <c r="B278">
        <v>2346</v>
      </c>
      <c r="F278" s="13" t="s">
        <v>14</v>
      </c>
      <c r="G278" s="8">
        <v>16</v>
      </c>
    </row>
    <row r="279" spans="1:7" x14ac:dyDescent="0.2">
      <c r="A279" t="s">
        <v>20</v>
      </c>
      <c r="B279">
        <v>115</v>
      </c>
      <c r="F279" s="13" t="s">
        <v>14</v>
      </c>
      <c r="G279" s="8">
        <v>17</v>
      </c>
    </row>
    <row r="280" spans="1:7" x14ac:dyDescent="0.2">
      <c r="A280" t="s">
        <v>20</v>
      </c>
      <c r="B280">
        <v>85</v>
      </c>
      <c r="F280" s="13" t="s">
        <v>14</v>
      </c>
      <c r="G280" s="8">
        <v>34</v>
      </c>
    </row>
    <row r="281" spans="1:7" x14ac:dyDescent="0.2">
      <c r="A281" t="s">
        <v>20</v>
      </c>
      <c r="B281">
        <v>144</v>
      </c>
      <c r="F281" s="13" t="s">
        <v>14</v>
      </c>
      <c r="G281" s="8">
        <v>1</v>
      </c>
    </row>
    <row r="282" spans="1:7" x14ac:dyDescent="0.2">
      <c r="A282" t="s">
        <v>20</v>
      </c>
      <c r="B282">
        <v>2443</v>
      </c>
      <c r="F282" s="13" t="s">
        <v>14</v>
      </c>
      <c r="G282" s="8">
        <v>1274</v>
      </c>
    </row>
    <row r="283" spans="1:7" x14ac:dyDescent="0.2">
      <c r="A283" t="s">
        <v>20</v>
      </c>
      <c r="B283">
        <v>64</v>
      </c>
      <c r="F283" s="13" t="s">
        <v>14</v>
      </c>
      <c r="G283" s="8">
        <v>210</v>
      </c>
    </row>
    <row r="284" spans="1:7" x14ac:dyDescent="0.2">
      <c r="A284" t="s">
        <v>20</v>
      </c>
      <c r="B284">
        <v>268</v>
      </c>
      <c r="F284" s="13" t="s">
        <v>14</v>
      </c>
      <c r="G284" s="8">
        <v>248</v>
      </c>
    </row>
    <row r="285" spans="1:7" x14ac:dyDescent="0.2">
      <c r="A285" t="s">
        <v>20</v>
      </c>
      <c r="B285">
        <v>195</v>
      </c>
      <c r="F285" s="13" t="s">
        <v>14</v>
      </c>
      <c r="G285" s="8">
        <v>513</v>
      </c>
    </row>
    <row r="286" spans="1:7" x14ac:dyDescent="0.2">
      <c r="A286" t="s">
        <v>20</v>
      </c>
      <c r="B286">
        <v>186</v>
      </c>
      <c r="F286" s="13" t="s">
        <v>14</v>
      </c>
      <c r="G286" s="8">
        <v>3410</v>
      </c>
    </row>
    <row r="287" spans="1:7" x14ac:dyDescent="0.2">
      <c r="A287" t="s">
        <v>20</v>
      </c>
      <c r="B287">
        <v>460</v>
      </c>
      <c r="F287" s="13" t="s">
        <v>14</v>
      </c>
      <c r="G287" s="8">
        <v>10</v>
      </c>
    </row>
    <row r="288" spans="1:7" x14ac:dyDescent="0.2">
      <c r="A288" t="s">
        <v>20</v>
      </c>
      <c r="B288">
        <v>2528</v>
      </c>
      <c r="F288" s="13" t="s">
        <v>14</v>
      </c>
      <c r="G288" s="8">
        <v>2201</v>
      </c>
    </row>
    <row r="289" spans="1:7" x14ac:dyDescent="0.2">
      <c r="A289" t="s">
        <v>20</v>
      </c>
      <c r="B289">
        <v>3657</v>
      </c>
      <c r="F289" s="13" t="s">
        <v>14</v>
      </c>
      <c r="G289" s="8">
        <v>676</v>
      </c>
    </row>
    <row r="290" spans="1:7" x14ac:dyDescent="0.2">
      <c r="A290" t="s">
        <v>20</v>
      </c>
      <c r="B290">
        <v>131</v>
      </c>
      <c r="F290" s="13" t="s">
        <v>14</v>
      </c>
      <c r="G290" s="8">
        <v>831</v>
      </c>
    </row>
    <row r="291" spans="1:7" x14ac:dyDescent="0.2">
      <c r="A291" t="s">
        <v>20</v>
      </c>
      <c r="B291">
        <v>239</v>
      </c>
      <c r="F291" s="13" t="s">
        <v>14</v>
      </c>
      <c r="G291" s="8">
        <v>859</v>
      </c>
    </row>
    <row r="292" spans="1:7" x14ac:dyDescent="0.2">
      <c r="A292" t="s">
        <v>20</v>
      </c>
      <c r="B292">
        <v>78</v>
      </c>
      <c r="F292" s="13" t="s">
        <v>14</v>
      </c>
      <c r="G292" s="8">
        <v>45</v>
      </c>
    </row>
    <row r="293" spans="1:7" x14ac:dyDescent="0.2">
      <c r="A293" t="s">
        <v>20</v>
      </c>
      <c r="B293">
        <v>1773</v>
      </c>
      <c r="F293" s="13" t="s">
        <v>14</v>
      </c>
      <c r="G293" s="8">
        <v>6</v>
      </c>
    </row>
    <row r="294" spans="1:7" x14ac:dyDescent="0.2">
      <c r="A294" t="s">
        <v>20</v>
      </c>
      <c r="B294">
        <v>32</v>
      </c>
      <c r="F294" s="13" t="s">
        <v>14</v>
      </c>
      <c r="G294" s="8">
        <v>7</v>
      </c>
    </row>
    <row r="295" spans="1:7" x14ac:dyDescent="0.2">
      <c r="A295" t="s">
        <v>20</v>
      </c>
      <c r="B295">
        <v>369</v>
      </c>
      <c r="F295" s="13" t="s">
        <v>14</v>
      </c>
      <c r="G295" s="8">
        <v>31</v>
      </c>
    </row>
    <row r="296" spans="1:7" x14ac:dyDescent="0.2">
      <c r="A296" t="s">
        <v>20</v>
      </c>
      <c r="B296">
        <v>89</v>
      </c>
      <c r="F296" s="13" t="s">
        <v>14</v>
      </c>
      <c r="G296" s="8">
        <v>78</v>
      </c>
    </row>
    <row r="297" spans="1:7" x14ac:dyDescent="0.2">
      <c r="A297" t="s">
        <v>20</v>
      </c>
      <c r="B297">
        <v>147</v>
      </c>
      <c r="F297" s="13" t="s">
        <v>14</v>
      </c>
      <c r="G297" s="8">
        <v>1225</v>
      </c>
    </row>
    <row r="298" spans="1:7" x14ac:dyDescent="0.2">
      <c r="A298" t="s">
        <v>20</v>
      </c>
      <c r="B298">
        <v>126</v>
      </c>
      <c r="F298" s="13" t="s">
        <v>14</v>
      </c>
      <c r="G298" s="8">
        <v>1</v>
      </c>
    </row>
    <row r="299" spans="1:7" x14ac:dyDescent="0.2">
      <c r="A299" t="s">
        <v>20</v>
      </c>
      <c r="B299">
        <v>2218</v>
      </c>
      <c r="F299" s="13" t="s">
        <v>14</v>
      </c>
      <c r="G299" s="8">
        <v>67</v>
      </c>
    </row>
    <row r="300" spans="1:7" x14ac:dyDescent="0.2">
      <c r="A300" t="s">
        <v>20</v>
      </c>
      <c r="B300">
        <v>202</v>
      </c>
      <c r="F300" s="13" t="s">
        <v>14</v>
      </c>
      <c r="G300" s="8">
        <v>19</v>
      </c>
    </row>
    <row r="301" spans="1:7" x14ac:dyDescent="0.2">
      <c r="A301" t="s">
        <v>20</v>
      </c>
      <c r="B301">
        <v>140</v>
      </c>
      <c r="F301" s="13" t="s">
        <v>14</v>
      </c>
      <c r="G301" s="8">
        <v>2108</v>
      </c>
    </row>
    <row r="302" spans="1:7" x14ac:dyDescent="0.2">
      <c r="A302" t="s">
        <v>20</v>
      </c>
      <c r="B302">
        <v>1052</v>
      </c>
      <c r="F302" s="13" t="s">
        <v>14</v>
      </c>
      <c r="G302" s="8">
        <v>679</v>
      </c>
    </row>
    <row r="303" spans="1:7" x14ac:dyDescent="0.2">
      <c r="A303" t="s">
        <v>20</v>
      </c>
      <c r="B303">
        <v>247</v>
      </c>
      <c r="F303" s="13" t="s">
        <v>14</v>
      </c>
      <c r="G303" s="8">
        <v>36</v>
      </c>
    </row>
    <row r="304" spans="1:7" x14ac:dyDescent="0.2">
      <c r="A304" t="s">
        <v>20</v>
      </c>
      <c r="B304">
        <v>84</v>
      </c>
      <c r="F304" s="13" t="s">
        <v>14</v>
      </c>
      <c r="G304" s="8">
        <v>47</v>
      </c>
    </row>
    <row r="305" spans="1:7" x14ac:dyDescent="0.2">
      <c r="A305" t="s">
        <v>20</v>
      </c>
      <c r="B305">
        <v>88</v>
      </c>
      <c r="F305" s="13" t="s">
        <v>14</v>
      </c>
      <c r="G305" s="8">
        <v>70</v>
      </c>
    </row>
    <row r="306" spans="1:7" x14ac:dyDescent="0.2">
      <c r="A306" t="s">
        <v>20</v>
      </c>
      <c r="B306">
        <v>156</v>
      </c>
      <c r="F306" s="13" t="s">
        <v>14</v>
      </c>
      <c r="G306" s="8">
        <v>154</v>
      </c>
    </row>
    <row r="307" spans="1:7" x14ac:dyDescent="0.2">
      <c r="A307" t="s">
        <v>20</v>
      </c>
      <c r="B307">
        <v>2985</v>
      </c>
      <c r="F307" s="13" t="s">
        <v>14</v>
      </c>
      <c r="G307" s="8">
        <v>22</v>
      </c>
    </row>
    <row r="308" spans="1:7" x14ac:dyDescent="0.2">
      <c r="A308" t="s">
        <v>20</v>
      </c>
      <c r="B308">
        <v>762</v>
      </c>
      <c r="F308" s="13" t="s">
        <v>14</v>
      </c>
      <c r="G308" s="8">
        <v>1758</v>
      </c>
    </row>
    <row r="309" spans="1:7" x14ac:dyDescent="0.2">
      <c r="A309" t="s">
        <v>20</v>
      </c>
      <c r="B309">
        <v>554</v>
      </c>
      <c r="F309" s="13" t="s">
        <v>14</v>
      </c>
      <c r="G309" s="8">
        <v>94</v>
      </c>
    </row>
    <row r="310" spans="1:7" x14ac:dyDescent="0.2">
      <c r="A310" t="s">
        <v>20</v>
      </c>
      <c r="B310">
        <v>135</v>
      </c>
      <c r="F310" s="13" t="s">
        <v>14</v>
      </c>
      <c r="G310" s="8">
        <v>33</v>
      </c>
    </row>
    <row r="311" spans="1:7" x14ac:dyDescent="0.2">
      <c r="A311" t="s">
        <v>20</v>
      </c>
      <c r="B311">
        <v>122</v>
      </c>
      <c r="F311" s="13" t="s">
        <v>14</v>
      </c>
      <c r="G311" s="8">
        <v>1</v>
      </c>
    </row>
    <row r="312" spans="1:7" x14ac:dyDescent="0.2">
      <c r="A312" t="s">
        <v>20</v>
      </c>
      <c r="B312">
        <v>221</v>
      </c>
      <c r="F312" s="13" t="s">
        <v>14</v>
      </c>
      <c r="G312" s="8">
        <v>31</v>
      </c>
    </row>
    <row r="313" spans="1:7" x14ac:dyDescent="0.2">
      <c r="A313" t="s">
        <v>20</v>
      </c>
      <c r="B313">
        <v>126</v>
      </c>
      <c r="F313" s="13" t="s">
        <v>14</v>
      </c>
      <c r="G313" s="8">
        <v>35</v>
      </c>
    </row>
    <row r="314" spans="1:7" x14ac:dyDescent="0.2">
      <c r="A314" t="s">
        <v>20</v>
      </c>
      <c r="B314">
        <v>1022</v>
      </c>
      <c r="F314" s="13" t="s">
        <v>14</v>
      </c>
      <c r="G314" s="8">
        <v>63</v>
      </c>
    </row>
    <row r="315" spans="1:7" x14ac:dyDescent="0.2">
      <c r="A315" t="s">
        <v>20</v>
      </c>
      <c r="B315">
        <v>3177</v>
      </c>
      <c r="F315" s="13" t="s">
        <v>14</v>
      </c>
      <c r="G315" s="8">
        <v>526</v>
      </c>
    </row>
    <row r="316" spans="1:7" x14ac:dyDescent="0.2">
      <c r="A316" t="s">
        <v>20</v>
      </c>
      <c r="B316">
        <v>198</v>
      </c>
      <c r="F316" s="13" t="s">
        <v>14</v>
      </c>
      <c r="G316" s="8">
        <v>121</v>
      </c>
    </row>
    <row r="317" spans="1:7" x14ac:dyDescent="0.2">
      <c r="A317" t="s">
        <v>20</v>
      </c>
      <c r="B317">
        <v>85</v>
      </c>
      <c r="F317" s="13" t="s">
        <v>14</v>
      </c>
      <c r="G317" s="8">
        <v>67</v>
      </c>
    </row>
    <row r="318" spans="1:7" x14ac:dyDescent="0.2">
      <c r="A318" t="s">
        <v>20</v>
      </c>
      <c r="B318">
        <v>3596</v>
      </c>
      <c r="F318" s="13" t="s">
        <v>14</v>
      </c>
      <c r="G318" s="8">
        <v>57</v>
      </c>
    </row>
    <row r="319" spans="1:7" x14ac:dyDescent="0.2">
      <c r="A319" t="s">
        <v>20</v>
      </c>
      <c r="B319">
        <v>244</v>
      </c>
      <c r="F319" s="13" t="s">
        <v>14</v>
      </c>
      <c r="G319" s="8">
        <v>1229</v>
      </c>
    </row>
    <row r="320" spans="1:7" x14ac:dyDescent="0.2">
      <c r="A320" t="s">
        <v>20</v>
      </c>
      <c r="B320">
        <v>5180</v>
      </c>
      <c r="F320" s="13" t="s">
        <v>14</v>
      </c>
      <c r="G320" s="8">
        <v>12</v>
      </c>
    </row>
    <row r="321" spans="1:7" x14ac:dyDescent="0.2">
      <c r="A321" t="s">
        <v>20</v>
      </c>
      <c r="B321">
        <v>589</v>
      </c>
      <c r="F321" s="13" t="s">
        <v>14</v>
      </c>
      <c r="G321" s="8">
        <v>452</v>
      </c>
    </row>
    <row r="322" spans="1:7" x14ac:dyDescent="0.2">
      <c r="A322" t="s">
        <v>20</v>
      </c>
      <c r="B322">
        <v>2725</v>
      </c>
      <c r="F322" s="13" t="s">
        <v>14</v>
      </c>
      <c r="G322" s="8">
        <v>1886</v>
      </c>
    </row>
    <row r="323" spans="1:7" x14ac:dyDescent="0.2">
      <c r="A323" t="s">
        <v>20</v>
      </c>
      <c r="B323">
        <v>300</v>
      </c>
      <c r="F323" s="13" t="s">
        <v>14</v>
      </c>
      <c r="G323" s="8">
        <v>1825</v>
      </c>
    </row>
    <row r="324" spans="1:7" x14ac:dyDescent="0.2">
      <c r="A324" t="s">
        <v>20</v>
      </c>
      <c r="B324">
        <v>144</v>
      </c>
      <c r="F324" s="13" t="s">
        <v>14</v>
      </c>
      <c r="G324" s="8">
        <v>31</v>
      </c>
    </row>
    <row r="325" spans="1:7" x14ac:dyDescent="0.2">
      <c r="A325" t="s">
        <v>20</v>
      </c>
      <c r="B325">
        <v>87</v>
      </c>
      <c r="F325" s="13" t="s">
        <v>14</v>
      </c>
      <c r="G325" s="8">
        <v>107</v>
      </c>
    </row>
    <row r="326" spans="1:7" x14ac:dyDescent="0.2">
      <c r="A326" t="s">
        <v>20</v>
      </c>
      <c r="B326">
        <v>3116</v>
      </c>
      <c r="F326" s="13" t="s">
        <v>14</v>
      </c>
      <c r="G326" s="8">
        <v>27</v>
      </c>
    </row>
    <row r="327" spans="1:7" x14ac:dyDescent="0.2">
      <c r="A327" t="s">
        <v>20</v>
      </c>
      <c r="B327">
        <v>909</v>
      </c>
      <c r="F327" s="13" t="s">
        <v>14</v>
      </c>
      <c r="G327" s="8">
        <v>1221</v>
      </c>
    </row>
    <row r="328" spans="1:7" x14ac:dyDescent="0.2">
      <c r="A328" t="s">
        <v>20</v>
      </c>
      <c r="B328">
        <v>1613</v>
      </c>
      <c r="F328" s="13" t="s">
        <v>14</v>
      </c>
      <c r="G328" s="8">
        <v>1</v>
      </c>
    </row>
    <row r="329" spans="1:7" x14ac:dyDescent="0.2">
      <c r="A329" t="s">
        <v>20</v>
      </c>
      <c r="B329">
        <v>136</v>
      </c>
      <c r="F329" s="13" t="s">
        <v>14</v>
      </c>
      <c r="G329" s="8">
        <v>16</v>
      </c>
    </row>
    <row r="330" spans="1:7" x14ac:dyDescent="0.2">
      <c r="A330" t="s">
        <v>20</v>
      </c>
      <c r="B330">
        <v>130</v>
      </c>
      <c r="F330" s="13" t="s">
        <v>14</v>
      </c>
      <c r="G330" s="8">
        <v>41</v>
      </c>
    </row>
    <row r="331" spans="1:7" x14ac:dyDescent="0.2">
      <c r="A331" t="s">
        <v>20</v>
      </c>
      <c r="B331">
        <v>102</v>
      </c>
      <c r="F331" s="13" t="s">
        <v>14</v>
      </c>
      <c r="G331" s="8">
        <v>523</v>
      </c>
    </row>
    <row r="332" spans="1:7" x14ac:dyDescent="0.2">
      <c r="A332" t="s">
        <v>20</v>
      </c>
      <c r="B332">
        <v>4006</v>
      </c>
      <c r="F332" s="13" t="s">
        <v>14</v>
      </c>
      <c r="G332" s="8">
        <v>141</v>
      </c>
    </row>
    <row r="333" spans="1:7" x14ac:dyDescent="0.2">
      <c r="A333" t="s">
        <v>20</v>
      </c>
      <c r="B333">
        <v>1629</v>
      </c>
      <c r="F333" s="13" t="s">
        <v>14</v>
      </c>
      <c r="G333" s="8">
        <v>52</v>
      </c>
    </row>
    <row r="334" spans="1:7" x14ac:dyDescent="0.2">
      <c r="A334" t="s">
        <v>20</v>
      </c>
      <c r="B334">
        <v>2188</v>
      </c>
      <c r="F334" s="13" t="s">
        <v>14</v>
      </c>
      <c r="G334" s="8">
        <v>225</v>
      </c>
    </row>
    <row r="335" spans="1:7" x14ac:dyDescent="0.2">
      <c r="A335" t="s">
        <v>20</v>
      </c>
      <c r="B335">
        <v>2409</v>
      </c>
      <c r="F335" s="13" t="s">
        <v>14</v>
      </c>
      <c r="G335" s="8">
        <v>38</v>
      </c>
    </row>
    <row r="336" spans="1:7" x14ac:dyDescent="0.2">
      <c r="A336" t="s">
        <v>20</v>
      </c>
      <c r="B336">
        <v>194</v>
      </c>
      <c r="F336" s="13" t="s">
        <v>14</v>
      </c>
      <c r="G336" s="8">
        <v>15</v>
      </c>
    </row>
    <row r="337" spans="1:7" x14ac:dyDescent="0.2">
      <c r="A337" t="s">
        <v>20</v>
      </c>
      <c r="B337">
        <v>1140</v>
      </c>
      <c r="F337" s="13" t="s">
        <v>14</v>
      </c>
      <c r="G337" s="8">
        <v>37</v>
      </c>
    </row>
    <row r="338" spans="1:7" x14ac:dyDescent="0.2">
      <c r="A338" t="s">
        <v>20</v>
      </c>
      <c r="B338">
        <v>102</v>
      </c>
      <c r="F338" s="13" t="s">
        <v>14</v>
      </c>
      <c r="G338" s="8">
        <v>112</v>
      </c>
    </row>
    <row r="339" spans="1:7" x14ac:dyDescent="0.2">
      <c r="A339" t="s">
        <v>20</v>
      </c>
      <c r="B339">
        <v>2857</v>
      </c>
      <c r="F339" s="13" t="s">
        <v>14</v>
      </c>
      <c r="G339" s="8">
        <v>21</v>
      </c>
    </row>
    <row r="340" spans="1:7" x14ac:dyDescent="0.2">
      <c r="A340" t="s">
        <v>20</v>
      </c>
      <c r="B340">
        <v>107</v>
      </c>
      <c r="F340" s="13" t="s">
        <v>14</v>
      </c>
      <c r="G340" s="8">
        <v>67</v>
      </c>
    </row>
    <row r="341" spans="1:7" x14ac:dyDescent="0.2">
      <c r="A341" t="s">
        <v>20</v>
      </c>
      <c r="B341">
        <v>160</v>
      </c>
      <c r="F341" s="13" t="s">
        <v>14</v>
      </c>
      <c r="G341" s="8">
        <v>78</v>
      </c>
    </row>
    <row r="342" spans="1:7" x14ac:dyDescent="0.2">
      <c r="A342" t="s">
        <v>20</v>
      </c>
      <c r="B342">
        <v>2230</v>
      </c>
      <c r="F342" s="13" t="s">
        <v>14</v>
      </c>
      <c r="G342" s="8">
        <v>67</v>
      </c>
    </row>
    <row r="343" spans="1:7" x14ac:dyDescent="0.2">
      <c r="A343" t="s">
        <v>20</v>
      </c>
      <c r="B343">
        <v>316</v>
      </c>
      <c r="F343" s="13" t="s">
        <v>14</v>
      </c>
      <c r="G343" s="8">
        <v>263</v>
      </c>
    </row>
    <row r="344" spans="1:7" x14ac:dyDescent="0.2">
      <c r="A344" t="s">
        <v>20</v>
      </c>
      <c r="B344">
        <v>117</v>
      </c>
      <c r="F344" s="13" t="s">
        <v>14</v>
      </c>
      <c r="G344" s="8">
        <v>1691</v>
      </c>
    </row>
    <row r="345" spans="1:7" x14ac:dyDescent="0.2">
      <c r="A345" t="s">
        <v>20</v>
      </c>
      <c r="B345">
        <v>6406</v>
      </c>
      <c r="F345" s="13" t="s">
        <v>14</v>
      </c>
      <c r="G345" s="8">
        <v>181</v>
      </c>
    </row>
    <row r="346" spans="1:7" x14ac:dyDescent="0.2">
      <c r="A346" t="s">
        <v>20</v>
      </c>
      <c r="B346">
        <v>192</v>
      </c>
      <c r="F346" s="13" t="s">
        <v>14</v>
      </c>
      <c r="G346" s="8">
        <v>13</v>
      </c>
    </row>
    <row r="347" spans="1:7" x14ac:dyDescent="0.2">
      <c r="A347" t="s">
        <v>20</v>
      </c>
      <c r="B347">
        <v>26</v>
      </c>
      <c r="F347" s="13" t="s">
        <v>14</v>
      </c>
      <c r="G347" s="8">
        <v>1</v>
      </c>
    </row>
    <row r="348" spans="1:7" x14ac:dyDescent="0.2">
      <c r="A348" t="s">
        <v>20</v>
      </c>
      <c r="B348">
        <v>723</v>
      </c>
      <c r="F348" s="13" t="s">
        <v>14</v>
      </c>
      <c r="G348" s="8">
        <v>21</v>
      </c>
    </row>
    <row r="349" spans="1:7" x14ac:dyDescent="0.2">
      <c r="A349" t="s">
        <v>20</v>
      </c>
      <c r="B349">
        <v>170</v>
      </c>
      <c r="F349" s="13" t="s">
        <v>14</v>
      </c>
      <c r="G349" s="8">
        <v>830</v>
      </c>
    </row>
    <row r="350" spans="1:7" x14ac:dyDescent="0.2">
      <c r="A350" t="s">
        <v>20</v>
      </c>
      <c r="B350">
        <v>238</v>
      </c>
      <c r="F350" s="13" t="s">
        <v>14</v>
      </c>
      <c r="G350" s="8">
        <v>130</v>
      </c>
    </row>
    <row r="351" spans="1:7" x14ac:dyDescent="0.2">
      <c r="A351" t="s">
        <v>20</v>
      </c>
      <c r="B351">
        <v>55</v>
      </c>
      <c r="F351" s="13" t="s">
        <v>14</v>
      </c>
      <c r="G351" s="8">
        <v>55</v>
      </c>
    </row>
    <row r="352" spans="1:7" x14ac:dyDescent="0.2">
      <c r="A352" t="s">
        <v>20</v>
      </c>
      <c r="B352">
        <v>128</v>
      </c>
      <c r="F352" s="13" t="s">
        <v>14</v>
      </c>
      <c r="G352" s="8">
        <v>114</v>
      </c>
    </row>
    <row r="353" spans="1:7" x14ac:dyDescent="0.2">
      <c r="A353" t="s">
        <v>20</v>
      </c>
      <c r="B353">
        <v>2144</v>
      </c>
      <c r="F353" s="13" t="s">
        <v>14</v>
      </c>
      <c r="G353" s="8">
        <v>594</v>
      </c>
    </row>
    <row r="354" spans="1:7" x14ac:dyDescent="0.2">
      <c r="A354" t="s">
        <v>20</v>
      </c>
      <c r="B354">
        <v>2693</v>
      </c>
      <c r="F354" s="13" t="s">
        <v>14</v>
      </c>
      <c r="G354" s="8">
        <v>24</v>
      </c>
    </row>
    <row r="355" spans="1:7" x14ac:dyDescent="0.2">
      <c r="A355" t="s">
        <v>20</v>
      </c>
      <c r="B355">
        <v>432</v>
      </c>
      <c r="F355" s="13" t="s">
        <v>14</v>
      </c>
      <c r="G355" s="8">
        <v>252</v>
      </c>
    </row>
    <row r="356" spans="1:7" x14ac:dyDescent="0.2">
      <c r="A356" t="s">
        <v>20</v>
      </c>
      <c r="B356">
        <v>189</v>
      </c>
      <c r="F356" s="13" t="s">
        <v>14</v>
      </c>
      <c r="G356" s="8">
        <v>67</v>
      </c>
    </row>
    <row r="357" spans="1:7" x14ac:dyDescent="0.2">
      <c r="A357" t="s">
        <v>20</v>
      </c>
      <c r="B357">
        <v>154</v>
      </c>
      <c r="F357" s="13" t="s">
        <v>14</v>
      </c>
      <c r="G357" s="8">
        <v>742</v>
      </c>
    </row>
    <row r="358" spans="1:7" x14ac:dyDescent="0.2">
      <c r="A358" t="s">
        <v>20</v>
      </c>
      <c r="B358">
        <v>96</v>
      </c>
      <c r="F358" s="13" t="s">
        <v>14</v>
      </c>
      <c r="G358" s="8">
        <v>75</v>
      </c>
    </row>
    <row r="359" spans="1:7" x14ac:dyDescent="0.2">
      <c r="A359" t="s">
        <v>20</v>
      </c>
      <c r="B359">
        <v>3063</v>
      </c>
      <c r="F359" s="13" t="s">
        <v>14</v>
      </c>
      <c r="G359" s="8">
        <v>4405</v>
      </c>
    </row>
    <row r="360" spans="1:7" x14ac:dyDescent="0.2">
      <c r="A360" t="s">
        <v>20</v>
      </c>
      <c r="B360">
        <v>2266</v>
      </c>
      <c r="F360" s="13" t="s">
        <v>14</v>
      </c>
      <c r="G360" s="8">
        <v>92</v>
      </c>
    </row>
    <row r="361" spans="1:7" x14ac:dyDescent="0.2">
      <c r="A361" t="s">
        <v>20</v>
      </c>
      <c r="B361">
        <v>194</v>
      </c>
      <c r="F361" s="13" t="s">
        <v>14</v>
      </c>
      <c r="G361" s="8">
        <v>64</v>
      </c>
    </row>
    <row r="362" spans="1:7" x14ac:dyDescent="0.2">
      <c r="A362" t="s">
        <v>20</v>
      </c>
      <c r="B362">
        <v>129</v>
      </c>
      <c r="F362" s="13" t="s">
        <v>14</v>
      </c>
      <c r="G362" s="8">
        <v>64</v>
      </c>
    </row>
    <row r="363" spans="1:7" x14ac:dyDescent="0.2">
      <c r="A363" t="s">
        <v>20</v>
      </c>
      <c r="B363">
        <v>375</v>
      </c>
      <c r="F363" s="13" t="s">
        <v>14</v>
      </c>
      <c r="G363" s="8">
        <v>842</v>
      </c>
    </row>
    <row r="364" spans="1:7" x14ac:dyDescent="0.2">
      <c r="A364" t="s">
        <v>20</v>
      </c>
      <c r="B364">
        <v>409</v>
      </c>
      <c r="F364" s="13" t="s">
        <v>14</v>
      </c>
      <c r="G364" s="8">
        <v>112</v>
      </c>
    </row>
    <row r="365" spans="1:7" x14ac:dyDescent="0.2">
      <c r="A365" t="s">
        <v>20</v>
      </c>
      <c r="B365">
        <v>234</v>
      </c>
      <c r="F365" s="13" t="s">
        <v>14</v>
      </c>
      <c r="G365" s="8">
        <v>374</v>
      </c>
    </row>
    <row r="366" spans="1:7" x14ac:dyDescent="0.2">
      <c r="A366" t="s">
        <v>20</v>
      </c>
      <c r="B366">
        <v>3016</v>
      </c>
    </row>
    <row r="367" spans="1:7" x14ac:dyDescent="0.2">
      <c r="A367" t="s">
        <v>20</v>
      </c>
      <c r="B367">
        <v>264</v>
      </c>
    </row>
    <row r="368" spans="1:7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3" priority="1" operator="containsText" text="live">
      <formula>NOT(ISERROR(SEARCH("live",A1)))</formula>
    </cfRule>
    <cfRule type="containsText" dxfId="2" priority="2" operator="containsText" text="successful">
      <formula>NOT(ISERROR(SEARCH("successful",A1)))</formula>
    </cfRule>
    <cfRule type="containsText" dxfId="1" priority="3" operator="containsText" text="failed">
      <formula>NOT(ISERROR(SEARCH("failed",A1)))</formula>
    </cfRule>
    <cfRule type="containsText" dxfId="0" priority="4" operator="containsText" text="canceled">
      <formula>NOT(ISERROR(SEARCH("canceled",A1)))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Isha Saldhi</cp:lastModifiedBy>
  <dcterms:created xsi:type="dcterms:W3CDTF">2021-09-29T18:52:28Z</dcterms:created>
  <dcterms:modified xsi:type="dcterms:W3CDTF">2023-05-29T04:03:38Z</dcterms:modified>
</cp:coreProperties>
</file>