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ipatel/Downloads/"/>
    </mc:Choice>
  </mc:AlternateContent>
  <xr:revisionPtr revIDLastSave="0" documentId="13_ncr:1_{B047D5B0-7825-7C46-8DCC-C3AECF942460}" xr6:coauthVersionLast="47" xr6:coauthVersionMax="47" xr10:uidLastSave="{00000000-0000-0000-0000-000000000000}"/>
  <bookViews>
    <workbookView xWindow="18280" yWindow="0" windowWidth="10520" windowHeight="18000" tabRatio="500" activeTab="1" xr2:uid="{00000000-000D-0000-FFFF-FFFF00000000}"/>
  </bookViews>
  <sheets>
    <sheet name="1 Sample Tests" sheetId="1" r:id="rId1"/>
    <sheet name="2 Sample Tests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3" l="1"/>
  <c r="L11" i="3"/>
  <c r="L10" i="3"/>
  <c r="I19" i="3"/>
  <c r="I18" i="3"/>
  <c r="I17" i="3"/>
  <c r="H19" i="3"/>
  <c r="H18" i="3"/>
  <c r="H17" i="3"/>
  <c r="H14" i="3"/>
  <c r="H13" i="3"/>
  <c r="H11" i="3"/>
  <c r="H10" i="3"/>
  <c r="H9" i="3"/>
  <c r="I5" i="3"/>
  <c r="I4" i="3"/>
  <c r="H6" i="3"/>
  <c r="H5" i="3"/>
  <c r="H4" i="3"/>
  <c r="E17" i="3"/>
  <c r="E16" i="3"/>
  <c r="E15" i="3"/>
  <c r="D15" i="3"/>
  <c r="D16" i="3"/>
  <c r="D17" i="3"/>
  <c r="C13" i="1"/>
  <c r="D12" i="3"/>
  <c r="D11" i="3"/>
  <c r="D8" i="3"/>
  <c r="G11" i="1"/>
  <c r="G10" i="1"/>
  <c r="H10" i="1" s="1"/>
  <c r="C10" i="1"/>
  <c r="C14" i="1" s="1"/>
  <c r="C9" i="1"/>
  <c r="D9" i="3"/>
  <c r="E9" i="3"/>
  <c r="G9" i="1" l="1"/>
  <c r="H9" i="1" s="1"/>
  <c r="C15" i="1"/>
  <c r="E15" i="1" s="1"/>
  <c r="D15" i="1"/>
  <c r="F15" i="1" s="1"/>
  <c r="E13" i="1"/>
  <c r="D13" i="1"/>
  <c r="F13" i="1" s="1"/>
  <c r="E14" i="1"/>
  <c r="D14" i="1"/>
  <c r="F14" i="1" s="1"/>
  <c r="H11" i="1"/>
</calcChain>
</file>

<file path=xl/sharedStrings.xml><?xml version="1.0" encoding="utf-8"?>
<sst xmlns="http://schemas.openxmlformats.org/spreadsheetml/2006/main" count="72" uniqueCount="35">
  <si>
    <t>Mean</t>
  </si>
  <si>
    <t>Means</t>
  </si>
  <si>
    <t>Data</t>
  </si>
  <si>
    <t>Significance</t>
  </si>
  <si>
    <t>Sample Size</t>
  </si>
  <si>
    <t>Sample Mean</t>
  </si>
  <si>
    <t>Sample Stdev.</t>
  </si>
  <si>
    <t>Hyp. Mean</t>
  </si>
  <si>
    <t>Two Tailed</t>
  </si>
  <si>
    <t>Left Tail</t>
  </si>
  <si>
    <t>Right Tail</t>
  </si>
  <si>
    <t>t_critical</t>
  </si>
  <si>
    <t>p-value</t>
  </si>
  <si>
    <t>df</t>
  </si>
  <si>
    <t>1 Sample Tests</t>
  </si>
  <si>
    <t>Proportions (Exact)</t>
  </si>
  <si>
    <t>Count</t>
  </si>
  <si>
    <t>Hyp. Proportion</t>
  </si>
  <si>
    <t>2 Sample Tests</t>
  </si>
  <si>
    <t>Data 1</t>
  </si>
  <si>
    <t>Data 2</t>
  </si>
  <si>
    <t>Independent Means</t>
  </si>
  <si>
    <t>Std Dev.</t>
  </si>
  <si>
    <t>Variance</t>
  </si>
  <si>
    <t>Mean Difference</t>
  </si>
  <si>
    <t>Sample 1</t>
  </si>
  <si>
    <t>Sample 2</t>
  </si>
  <si>
    <t>Independent Proportions (Exact)</t>
  </si>
  <si>
    <t>Dependent Means</t>
  </si>
  <si>
    <t>Hyp Mean</t>
  </si>
  <si>
    <t>Mean Diff</t>
  </si>
  <si>
    <t>Std Dev. Diff</t>
  </si>
  <si>
    <t>Correl.</t>
  </si>
  <si>
    <t>Test Statistic t_calc</t>
  </si>
  <si>
    <t>standard error = st dev/ sqrt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</si>
</sst>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71" formatCode="0.0000000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4"/>
      <color indexed="12"/>
      <name val="Arial"/>
      <family val="2"/>
    </font>
    <font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3" fillId="0" borderId="2" xfId="0" applyFont="1" applyBorder="1"/>
    <xf numFmtId="0" fontId="0" fillId="0" borderId="0" xfId="0" applyFill="1"/>
    <xf numFmtId="0" fontId="0" fillId="2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9" fontId="0" fillId="2" borderId="0" xfId="2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/>
    <xf numFmtId="0" fontId="0" fillId="0" borderId="1" xfId="0" applyBorder="1" applyAlignment="1">
      <alignment horizontal="center"/>
    </xf>
    <xf numFmtId="166" fontId="3" fillId="0" borderId="2" xfId="0" applyNumberFormat="1" applyFont="1" applyBorder="1"/>
    <xf numFmtId="164" fontId="3" fillId="0" borderId="2" xfId="0" applyNumberFormat="1" applyFont="1" applyBorder="1"/>
    <xf numFmtId="164" fontId="0" fillId="2" borderId="0" xfId="0" applyNumberFormat="1" applyFill="1"/>
    <xf numFmtId="171" fontId="3" fillId="0" borderId="2" xfId="0" applyNumberFormat="1" applyFont="1" applyBorder="1"/>
  </cellXfs>
  <cellStyles count="3">
    <cellStyle name="Normal" xfId="0" builtinId="0"/>
    <cellStyle name="Normal_Estimating Mean.xls" xfId="1" xr:uid="{00000000-0005-0000-0000-000001000000}"/>
    <cellStyle name="Percent" xfId="2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42" workbookViewId="0">
      <selection activeCell="C13" sqref="C13"/>
    </sheetView>
  </sheetViews>
  <sheetFormatPr baseColWidth="10" defaultRowHeight="16" x14ac:dyDescent="0.2"/>
  <cols>
    <col min="2" max="2" width="15" customWidth="1"/>
    <col min="4" max="4" width="12.6640625" customWidth="1"/>
    <col min="5" max="5" width="31.5" bestFit="1" customWidth="1"/>
    <col min="6" max="6" width="16.6640625" bestFit="1" customWidth="1"/>
    <col min="8" max="8" width="16.6640625" bestFit="1" customWidth="1"/>
  </cols>
  <sheetData>
    <row r="1" spans="1:8" ht="18" x14ac:dyDescent="0.2">
      <c r="A1" t="s">
        <v>2</v>
      </c>
      <c r="B1" s="1" t="s">
        <v>14</v>
      </c>
      <c r="F1" s="1"/>
    </row>
    <row r="2" spans="1:8" ht="17" thickBot="1" x14ac:dyDescent="0.25">
      <c r="B2" s="14" t="s">
        <v>1</v>
      </c>
      <c r="C2" s="14"/>
      <c r="F2" s="14" t="s">
        <v>15</v>
      </c>
      <c r="G2" s="14"/>
    </row>
    <row r="3" spans="1:8" x14ac:dyDescent="0.2">
      <c r="B3" s="4" t="s">
        <v>4</v>
      </c>
      <c r="C3" s="8">
        <v>41</v>
      </c>
      <c r="F3" s="4" t="s">
        <v>4</v>
      </c>
      <c r="G3" s="8">
        <v>100</v>
      </c>
    </row>
    <row r="4" spans="1:8" x14ac:dyDescent="0.2">
      <c r="B4" s="4" t="s">
        <v>5</v>
      </c>
      <c r="C4" s="11">
        <v>32500</v>
      </c>
      <c r="F4" s="4" t="s">
        <v>16</v>
      </c>
      <c r="G4" s="8">
        <v>18</v>
      </c>
    </row>
    <row r="5" spans="1:8" x14ac:dyDescent="0.2">
      <c r="B5" s="4" t="s">
        <v>6</v>
      </c>
      <c r="C5" s="8">
        <v>11866</v>
      </c>
      <c r="F5" s="4" t="s">
        <v>17</v>
      </c>
      <c r="G5" s="8">
        <v>0.1</v>
      </c>
    </row>
    <row r="6" spans="1:8" x14ac:dyDescent="0.2">
      <c r="B6" s="4" t="s">
        <v>7</v>
      </c>
      <c r="C6" s="8">
        <v>30000</v>
      </c>
      <c r="F6" s="4" t="s">
        <v>3</v>
      </c>
      <c r="G6" s="10">
        <v>0.05</v>
      </c>
    </row>
    <row r="7" spans="1:8" x14ac:dyDescent="0.2">
      <c r="B7" s="4" t="s">
        <v>3</v>
      </c>
      <c r="C7" s="10">
        <v>0.05</v>
      </c>
    </row>
    <row r="8" spans="1:8" x14ac:dyDescent="0.2">
      <c r="G8" s="5" t="s">
        <v>12</v>
      </c>
    </row>
    <row r="9" spans="1:8" x14ac:dyDescent="0.2">
      <c r="B9" s="4" t="s">
        <v>33</v>
      </c>
      <c r="C9" s="12">
        <f>(C4-C6)/(C5/SQRT(C3))</f>
        <v>1.3490485920766999</v>
      </c>
      <c r="D9" t="s">
        <v>34</v>
      </c>
      <c r="F9" s="4" t="s">
        <v>8</v>
      </c>
      <c r="G9" s="13">
        <f>2*MIN(G10,G11)</f>
        <v>2.0014558524250159E-2</v>
      </c>
      <c r="H9" t="str">
        <f>IF(G9&lt;$G$6,"REJECT H0", "FAIL TO REJECT H0")</f>
        <v>REJECT H0</v>
      </c>
    </row>
    <row r="10" spans="1:8" x14ac:dyDescent="0.2">
      <c r="B10" s="4" t="s">
        <v>13</v>
      </c>
      <c r="C10" s="9">
        <f>C3-1</f>
        <v>40</v>
      </c>
      <c r="F10" s="4" t="s">
        <v>9</v>
      </c>
      <c r="G10" s="13">
        <f>_xlfn.BINOM.DIST(G4,G3,G5,1)</f>
        <v>0.99541924581999552</v>
      </c>
      <c r="H10" t="str">
        <f t="shared" ref="H10:H11" si="0">IF(G10&lt;$G$6,"REJECT H0", "FAIL TO REJECT H0")</f>
        <v>FAIL TO REJECT H0</v>
      </c>
    </row>
    <row r="11" spans="1:8" x14ac:dyDescent="0.2">
      <c r="F11" s="4" t="s">
        <v>10</v>
      </c>
      <c r="G11" s="13">
        <f>1-_xlfn.BINOM.DIST(G4-1,G3,G5,1)</f>
        <v>1.0007279262125079E-2</v>
      </c>
      <c r="H11" t="str">
        <f t="shared" si="0"/>
        <v>REJECT H0</v>
      </c>
    </row>
    <row r="12" spans="1:8" x14ac:dyDescent="0.2">
      <c r="C12" s="5" t="s">
        <v>11</v>
      </c>
      <c r="D12" s="5" t="s">
        <v>12</v>
      </c>
    </row>
    <row r="13" spans="1:8" x14ac:dyDescent="0.2">
      <c r="B13" s="4" t="s">
        <v>8</v>
      </c>
      <c r="C13" s="9" t="str">
        <f>"±"&amp;ROUND(_xlfn.T.INV.2T(C7,C10),5)</f>
        <v>±2.02108</v>
      </c>
      <c r="D13" s="9">
        <f>_xlfn.T.DIST.2T(ABS(C9),C10)</f>
        <v>0.18490902503825676</v>
      </c>
      <c r="E13" t="str">
        <f>IF(ABS(C9)&gt;ABS(ROUND(_xlfn.T.INV.2T(C7,C10),5)),"REJECT H0","FAIL TO REJECT H0")</f>
        <v>FAIL TO REJECT H0</v>
      </c>
      <c r="F13" t="str">
        <f>IF(D13&lt;$C$7,"REJECT H0", "FAIL TO REJECT H0")</f>
        <v>FAIL TO REJECT H0</v>
      </c>
    </row>
    <row r="14" spans="1:8" x14ac:dyDescent="0.2">
      <c r="B14" s="4" t="s">
        <v>9</v>
      </c>
      <c r="C14" s="9">
        <f>_xlfn.T.INV(C7,C10)</f>
        <v>-1.6838510133356521</v>
      </c>
      <c r="D14" s="9">
        <f>_xlfn.T.DIST(C9,C10,1)</f>
        <v>0.9075454874808716</v>
      </c>
      <c r="E14" t="str">
        <f>IF(C9&lt;C14,"REJECT H0", "FAIL TO REJECT H0")</f>
        <v>FAIL TO REJECT H0</v>
      </c>
      <c r="F14" t="str">
        <f t="shared" ref="F14:F15" si="1">IF(D14&lt;$C$7,"REJECT H0", "FAIL TO REJECT H0")</f>
        <v>FAIL TO REJECT H0</v>
      </c>
    </row>
    <row r="15" spans="1:8" x14ac:dyDescent="0.2">
      <c r="B15" s="4" t="s">
        <v>10</v>
      </c>
      <c r="C15" s="9">
        <f>_xlfn.T.INV(1-C7,C10)</f>
        <v>1.6838510133356521</v>
      </c>
      <c r="D15" s="9">
        <f>_xlfn.T.DIST.RT(C9,C10)</f>
        <v>9.2454512519128382E-2</v>
      </c>
      <c r="E15" t="str">
        <f>IF(C9&gt;C15,"REJECT H0", "FAIL TO REJECT H0")</f>
        <v>FAIL TO REJECT H0</v>
      </c>
      <c r="F15" t="str">
        <f t="shared" si="1"/>
        <v>FAIL TO REJECT H0</v>
      </c>
    </row>
  </sheetData>
  <mergeCells count="2">
    <mergeCell ref="B2:C2"/>
    <mergeCell ref="F2:G2"/>
  </mergeCells>
  <conditionalFormatting sqref="E13:F15">
    <cfRule type="cellIs" dxfId="5" priority="6" operator="equal">
      <formula>"RAIL TO REJECT H0"</formula>
    </cfRule>
    <cfRule type="cellIs" dxfId="4" priority="5" operator="equal">
      <formula>"FAIL TO REJECT H0"</formula>
    </cfRule>
    <cfRule type="cellIs" dxfId="3" priority="4" operator="equal">
      <formula>"REJECT H0"</formula>
    </cfRule>
  </conditionalFormatting>
  <conditionalFormatting sqref="H9:H11">
    <cfRule type="cellIs" dxfId="2" priority="1" operator="equal">
      <formula>"REJECT H0"</formula>
    </cfRule>
    <cfRule type="cellIs" dxfId="1" priority="2" operator="equal">
      <formula>"FAIL TO REJECT H0"</formula>
    </cfRule>
    <cfRule type="cellIs" dxfId="0" priority="3" operator="equal">
      <formula>"RAIL TO REJECT H0"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abSelected="1" topLeftCell="J1" zoomScale="150" workbookViewId="0">
      <selection activeCell="K14" sqref="K14"/>
    </sheetView>
  </sheetViews>
  <sheetFormatPr baseColWidth="10" defaultRowHeight="16" x14ac:dyDescent="0.2"/>
  <cols>
    <col min="3" max="3" width="15" customWidth="1"/>
    <col min="9" max="9" width="17.6640625" customWidth="1"/>
  </cols>
  <sheetData>
    <row r="1" spans="1:13" ht="18" x14ac:dyDescent="0.2">
      <c r="A1" t="s">
        <v>19</v>
      </c>
      <c r="B1" t="s">
        <v>20</v>
      </c>
      <c r="C1" s="1" t="s">
        <v>18</v>
      </c>
      <c r="G1" s="1"/>
    </row>
    <row r="2" spans="1:13" ht="17" thickBot="1" x14ac:dyDescent="0.25">
      <c r="A2">
        <v>202</v>
      </c>
      <c r="B2">
        <v>189</v>
      </c>
      <c r="C2" s="14" t="s">
        <v>21</v>
      </c>
      <c r="D2" s="14"/>
      <c r="E2" s="14"/>
      <c r="G2" s="14" t="s">
        <v>28</v>
      </c>
      <c r="H2" s="14"/>
      <c r="I2" s="14"/>
      <c r="K2" s="14" t="s">
        <v>27</v>
      </c>
      <c r="L2" s="14"/>
      <c r="M2" s="14"/>
    </row>
    <row r="3" spans="1:13" x14ac:dyDescent="0.2">
      <c r="A3">
        <v>202</v>
      </c>
      <c r="B3">
        <v>179</v>
      </c>
      <c r="D3" s="2" t="s">
        <v>25</v>
      </c>
      <c r="E3" s="2" t="s">
        <v>26</v>
      </c>
      <c r="H3" s="2" t="s">
        <v>25</v>
      </c>
      <c r="I3" s="2" t="s">
        <v>26</v>
      </c>
      <c r="L3" s="2" t="s">
        <v>25</v>
      </c>
      <c r="M3" s="2" t="s">
        <v>26</v>
      </c>
    </row>
    <row r="4" spans="1:13" x14ac:dyDescent="0.2">
      <c r="A4">
        <v>220</v>
      </c>
      <c r="B4">
        <v>203</v>
      </c>
      <c r="C4" s="4" t="s">
        <v>0</v>
      </c>
      <c r="D4" s="3">
        <v>2.72</v>
      </c>
      <c r="E4" s="3">
        <v>2.88</v>
      </c>
      <c r="G4" s="4" t="s">
        <v>0</v>
      </c>
      <c r="H4" s="3">
        <f>AVERAGE(A:A)</f>
        <v>203.8</v>
      </c>
      <c r="I4" s="3">
        <f>AVERAGE(B:B)</f>
        <v>184.7</v>
      </c>
      <c r="K4" s="4" t="s">
        <v>4</v>
      </c>
      <c r="L4" s="8">
        <v>750</v>
      </c>
      <c r="M4" s="8">
        <v>750</v>
      </c>
    </row>
    <row r="5" spans="1:13" x14ac:dyDescent="0.2">
      <c r="A5">
        <v>207</v>
      </c>
      <c r="B5">
        <v>192</v>
      </c>
      <c r="C5" s="4" t="s">
        <v>22</v>
      </c>
      <c r="D5" s="3">
        <v>0.2</v>
      </c>
      <c r="E5" s="3">
        <v>0.11</v>
      </c>
      <c r="G5" s="4" t="s">
        <v>22</v>
      </c>
      <c r="H5" s="17">
        <f>_xlfn.STDEV.S(A:A)</f>
        <v>15.215489184088399</v>
      </c>
      <c r="I5" s="17">
        <f>_xlfn.STDEV.S(B:B)</f>
        <v>13.565069521057056</v>
      </c>
      <c r="K5" s="4" t="s">
        <v>16</v>
      </c>
      <c r="L5" s="8">
        <v>135</v>
      </c>
      <c r="M5" s="8">
        <v>90</v>
      </c>
    </row>
    <row r="6" spans="1:13" x14ac:dyDescent="0.2">
      <c r="A6">
        <v>194</v>
      </c>
      <c r="B6">
        <v>172</v>
      </c>
      <c r="C6" s="4" t="s">
        <v>4</v>
      </c>
      <c r="D6" s="8">
        <v>22</v>
      </c>
      <c r="E6" s="8">
        <v>22</v>
      </c>
      <c r="G6" s="4" t="s">
        <v>4</v>
      </c>
      <c r="H6" s="8">
        <f>COUNT(A:A)</f>
        <v>10</v>
      </c>
      <c r="I6" s="7"/>
      <c r="K6" s="4" t="s">
        <v>3</v>
      </c>
      <c r="L6" s="10">
        <v>0.01</v>
      </c>
      <c r="M6" s="7"/>
    </row>
    <row r="7" spans="1:13" x14ac:dyDescent="0.2">
      <c r="A7">
        <v>177</v>
      </c>
      <c r="B7">
        <v>161</v>
      </c>
      <c r="C7" s="4" t="s">
        <v>3</v>
      </c>
      <c r="D7" s="10">
        <v>0.01</v>
      </c>
      <c r="E7" s="7"/>
      <c r="G7" s="4" t="s">
        <v>3</v>
      </c>
      <c r="H7" s="10">
        <v>0.05</v>
      </c>
      <c r="I7" s="7"/>
    </row>
    <row r="8" spans="1:13" x14ac:dyDescent="0.2">
      <c r="A8">
        <v>193</v>
      </c>
      <c r="B8">
        <v>174</v>
      </c>
      <c r="C8" s="4" t="s">
        <v>24</v>
      </c>
      <c r="D8">
        <f>D4-E4</f>
        <v>-0.1599999999999997</v>
      </c>
      <c r="G8" s="4" t="s">
        <v>29</v>
      </c>
      <c r="H8" s="8">
        <v>0</v>
      </c>
      <c r="L8" s="5" t="s">
        <v>12</v>
      </c>
    </row>
    <row r="9" spans="1:13" x14ac:dyDescent="0.2">
      <c r="A9">
        <v>202</v>
      </c>
      <c r="B9">
        <v>187</v>
      </c>
      <c r="C9" s="4" t="s">
        <v>23</v>
      </c>
      <c r="D9">
        <f>D5^2</f>
        <v>4.0000000000000008E-2</v>
      </c>
      <c r="E9">
        <f>E5^2</f>
        <v>1.21E-2</v>
      </c>
      <c r="G9" s="4" t="s">
        <v>30</v>
      </c>
      <c r="H9" s="6">
        <f>H4-I4</f>
        <v>19.100000000000023</v>
      </c>
      <c r="K9" s="4" t="s">
        <v>8</v>
      </c>
      <c r="L9" s="13">
        <f>2*MIN(L10,L11)</f>
        <v>1.4248790497108921E-3</v>
      </c>
    </row>
    <row r="10" spans="1:13" x14ac:dyDescent="0.2">
      <c r="A10">
        <v>208</v>
      </c>
      <c r="B10">
        <v>186</v>
      </c>
      <c r="G10" s="4" t="s">
        <v>32</v>
      </c>
      <c r="H10" s="13">
        <f>CORREL(A:A,B:B)</f>
        <v>0.94875489843469185</v>
      </c>
      <c r="K10" s="4" t="s">
        <v>9</v>
      </c>
      <c r="L10" s="13">
        <f>_xlfn.HYPGEOM.DIST(L5,L5+M5,L4,L4+M4,1)</f>
        <v>0.99957413166094855</v>
      </c>
    </row>
    <row r="11" spans="1:13" x14ac:dyDescent="0.2">
      <c r="A11">
        <v>233</v>
      </c>
      <c r="B11">
        <v>204</v>
      </c>
      <c r="C11" s="4" t="s">
        <v>33</v>
      </c>
      <c r="D11" s="16">
        <f>(D4-E4)/SQRT(D9/D6+E9/E6)</f>
        <v>-3.287853525651955</v>
      </c>
      <c r="G11" s="4" t="s">
        <v>31</v>
      </c>
      <c r="H11" s="13">
        <f>SQRT((H5^2+I5^2-2*H10*H5*I5))</f>
        <v>4.8864893101057465</v>
      </c>
      <c r="K11" s="4" t="s">
        <v>10</v>
      </c>
      <c r="L11" s="13">
        <f>1-_xlfn.HYPGEOM.DIST(L5-1,L5+M5,L4,L4+M4,1)</f>
        <v>7.1243952485544604E-4</v>
      </c>
    </row>
    <row r="12" spans="1:13" x14ac:dyDescent="0.2">
      <c r="C12" s="4" t="s">
        <v>13</v>
      </c>
      <c r="D12" s="16">
        <f>ROUNDDOWN(((D9/D6+E9/E6)^2)/((D9/D6)^2/(D6-1)+(E9/E6)^2/(E6-1)),0)</f>
        <v>32</v>
      </c>
    </row>
    <row r="13" spans="1:13" x14ac:dyDescent="0.2">
      <c r="G13" s="4" t="s">
        <v>33</v>
      </c>
      <c r="H13" s="13">
        <f>(H9-H8)/(H11/SQRT(H6))</f>
        <v>12.360510680807984</v>
      </c>
    </row>
    <row r="14" spans="1:13" x14ac:dyDescent="0.2">
      <c r="D14" s="5" t="s">
        <v>11</v>
      </c>
      <c r="E14" s="5" t="s">
        <v>12</v>
      </c>
      <c r="G14" s="4" t="s">
        <v>13</v>
      </c>
      <c r="H14" s="6">
        <f>H6-1</f>
        <v>9</v>
      </c>
    </row>
    <row r="15" spans="1:13" x14ac:dyDescent="0.2">
      <c r="C15" s="4" t="s">
        <v>8</v>
      </c>
      <c r="D15" s="6" t="str">
        <f>"±"&amp;ROUND(_xlfn.T.INV.2T(D7,D12),5)</f>
        <v>±2.73848</v>
      </c>
      <c r="E15" s="6">
        <f>_xlfn.T.DIST.2T(ABS(D11),D12)</f>
        <v>2.4570670260866032E-3</v>
      </c>
    </row>
    <row r="16" spans="1:13" x14ac:dyDescent="0.2">
      <c r="C16" s="4" t="s">
        <v>9</v>
      </c>
      <c r="D16" s="16">
        <f>_xlfn.T.INV(D7,D12)</f>
        <v>-2.4486776336720522</v>
      </c>
      <c r="E16" s="6">
        <f>_xlfn.T.DIST(D11,D12,1)</f>
        <v>1.2285335130433016E-3</v>
      </c>
      <c r="H16" s="5" t="s">
        <v>11</v>
      </c>
      <c r="I16" s="5" t="s">
        <v>12</v>
      </c>
    </row>
    <row r="17" spans="3:9" x14ac:dyDescent="0.2">
      <c r="C17" s="4" t="s">
        <v>10</v>
      </c>
      <c r="D17" s="16">
        <f>_xlfn.T.INV(1-D7,D12)</f>
        <v>2.4486776336720522</v>
      </c>
      <c r="E17" s="6">
        <f>_xlfn.T.DIST.RT(D11,D12)</f>
        <v>0.99877146648695669</v>
      </c>
      <c r="G17" s="4" t="s">
        <v>8</v>
      </c>
      <c r="H17" s="6" t="str">
        <f>"±"&amp;ROUND(_xlfn.T.INV.2T(H7,H14),5)</f>
        <v>±2.26216</v>
      </c>
      <c r="I17" s="15">
        <f>_xlfn.T.DIST.2T(ABS(H13),H14)</f>
        <v>5.9815039521035258E-7</v>
      </c>
    </row>
    <row r="18" spans="3:9" x14ac:dyDescent="0.2">
      <c r="G18" s="4" t="s">
        <v>9</v>
      </c>
      <c r="H18" s="16">
        <f>_xlfn.T.INV(H7,H14)</f>
        <v>-1.8331129326562374</v>
      </c>
      <c r="I18" s="6">
        <f>_xlfn.T.DIST(H13,H14,1)</f>
        <v>0.99999970092480239</v>
      </c>
    </row>
    <row r="19" spans="3:9" x14ac:dyDescent="0.2">
      <c r="G19" s="4" t="s">
        <v>10</v>
      </c>
      <c r="H19" s="16">
        <f>_xlfn.T.INV(1-H7,H14)</f>
        <v>1.8331129326562368</v>
      </c>
      <c r="I19" s="18">
        <f>_xlfn.T.DIST.RT(H13,H14)</f>
        <v>2.9907519760517629E-7</v>
      </c>
    </row>
  </sheetData>
  <mergeCells count="3">
    <mergeCell ref="C2:E2"/>
    <mergeCell ref="K2:M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Sample Tests</vt:lpstr>
      <vt:lpstr>2 Sample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Schaub</dc:creator>
  <cp:lastModifiedBy>Microsoft Office User</cp:lastModifiedBy>
  <dcterms:created xsi:type="dcterms:W3CDTF">2016-09-20T14:44:58Z</dcterms:created>
  <dcterms:modified xsi:type="dcterms:W3CDTF">2021-09-17T17:03:57Z</dcterms:modified>
</cp:coreProperties>
</file>