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tel/Desktop/"/>
    </mc:Choice>
  </mc:AlternateContent>
  <xr:revisionPtr revIDLastSave="0" documentId="13_ncr:1_{72DC094B-FF94-6E46-8345-9E8E14225B8D}" xr6:coauthVersionLast="47" xr6:coauthVersionMax="47" xr10:uidLastSave="{00000000-0000-0000-0000-000000000000}"/>
  <bookViews>
    <workbookView xWindow="0" yWindow="500" windowWidth="28800" windowHeight="16180" activeTab="1" xr2:uid="{9CF0483F-0E5B-4055-80DA-C7C0D6679F57}"/>
  </bookViews>
  <sheets>
    <sheet name="Workforce Scheduling" sheetId="1" r:id="rId1"/>
    <sheet name="Product Transport" sheetId="4" r:id="rId2"/>
    <sheet name="Sheet3" sheetId="5" r:id="rId3"/>
  </sheets>
  <definedNames>
    <definedName name="solver_adj" localSheetId="1" hidden="1">'Product Transport'!$D$5:$F$8</definedName>
    <definedName name="solver_adj" localSheetId="0" hidden="1">'Workforce Scheduling'!$F$6:$M$6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'Product Transport'!$C$29</definedName>
    <definedName name="solver_lhs1" localSheetId="0" hidden="1">'Workforce Scheduling'!$H$7</definedName>
    <definedName name="solver_lhs2" localSheetId="1" hidden="1">'Product Transport'!$C$32</definedName>
    <definedName name="solver_lhs2" localSheetId="0" hidden="1">'Workforce Scheduling'!$N$9:$N$16</definedName>
    <definedName name="solver_lhs3" localSheetId="1" hidden="1">'Product Transport'!$C$35</definedName>
    <definedName name="solver_lhs4" localSheetId="1" hidden="1">'Product Transport'!$C$38</definedName>
    <definedName name="solver_lhs5" localSheetId="1" hidden="1">'Product Transport'!$D$13:$D$15</definedName>
    <definedName name="solver_lhs6" localSheetId="1" hidden="1">'Product Transport'!$D$18:$D$20</definedName>
    <definedName name="solver_lhs7" localSheetId="1" hidden="1">'Product Transport'!$D$23:$D$26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'Product Transport'!$F$40</definedName>
    <definedName name="solver_opt" localSheetId="0" hidden="1">'Workforce Scheduling'!$N$6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'Product Transport'!$E$29</definedName>
    <definedName name="solver_rhs1" localSheetId="0" hidden="1">5</definedName>
    <definedName name="solver_rhs2" localSheetId="1" hidden="1">'Product Transport'!$E$32</definedName>
    <definedName name="solver_rhs2" localSheetId="0" hidden="1">'Workforce Scheduling'!$P$9:$P$16</definedName>
    <definedName name="solver_rhs3" localSheetId="1" hidden="1">'Product Transport'!$E$35</definedName>
    <definedName name="solver_rhs4" localSheetId="1" hidden="1">'Product Transport'!$E$38</definedName>
    <definedName name="solver_rhs5" localSheetId="1" hidden="1">'Product Transport'!$F$13:$F$15</definedName>
    <definedName name="solver_rhs6" localSheetId="1" hidden="1">'Product Transport'!$F$18:$F$20</definedName>
    <definedName name="solver_rhs7" localSheetId="1" hidden="1">'Product Transport'!$F$23:$F$26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4" l="1"/>
  <c r="E29" i="4"/>
  <c r="C38" i="4"/>
  <c r="C35" i="4"/>
  <c r="C32" i="4"/>
  <c r="C29" i="4"/>
  <c r="G8" i="4"/>
  <c r="G7" i="4"/>
  <c r="G6" i="4"/>
  <c r="G5" i="4"/>
  <c r="D15" i="4"/>
  <c r="D14" i="4"/>
  <c r="D13" i="4"/>
  <c r="D19" i="4"/>
  <c r="D18" i="4"/>
  <c r="D26" i="4"/>
  <c r="D25" i="4"/>
  <c r="D24" i="4"/>
  <c r="D23" i="4"/>
  <c r="D20" i="4"/>
  <c r="E38" i="4" l="1"/>
  <c r="E35" i="4"/>
  <c r="F40" i="4"/>
  <c r="H7" i="1"/>
  <c r="N10" i="1"/>
  <c r="N11" i="1"/>
  <c r="N12" i="1"/>
  <c r="N13" i="1"/>
  <c r="N14" i="1"/>
  <c r="N15" i="1"/>
  <c r="N16" i="1"/>
  <c r="N9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>Microsoft Office User</author>
  </authors>
  <commentList>
    <comment ref="D5" authorId="0" shapeId="0" xr:uid="{B00BBA87-27F1-4E5E-BA0F-7179D6DAF2DB}">
      <text>
        <r>
          <rPr>
            <sz val="8"/>
            <color rgb="FF000000"/>
            <rFont val="Tahoma"/>
            <family val="2"/>
          </rPr>
          <t>Variable cell</t>
        </r>
      </text>
    </comment>
    <comment ref="E5" authorId="0" shapeId="0" xr:uid="{6CB14D67-D05C-4DE8-A649-64B7065D63B1}">
      <text>
        <r>
          <rPr>
            <sz val="8"/>
            <color rgb="FF000000"/>
            <rFont val="Tahoma"/>
            <family val="2"/>
          </rPr>
          <t>Variable cell</t>
        </r>
      </text>
    </comment>
    <comment ref="F5" authorId="0" shapeId="0" xr:uid="{5A613E9E-D146-49C9-ACA1-731A55CE414A}">
      <text>
        <r>
          <rPr>
            <sz val="8"/>
            <color rgb="FF000000"/>
            <rFont val="Tahoma"/>
            <family val="2"/>
          </rPr>
          <t>Variable cell</t>
        </r>
      </text>
    </comment>
    <comment ref="G5" authorId="0" shapeId="0" xr:uid="{FBC37609-8570-4EE6-AAE2-1994A758096E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D8" authorId="0" shapeId="0" xr:uid="{09A7AE30-1128-49B7-BC39-7B16D9E853D2}">
      <text>
        <r>
          <rPr>
            <sz val="8"/>
            <color rgb="FF000000"/>
            <rFont val="Tahoma"/>
            <family val="2"/>
          </rPr>
          <t>Variable cell</t>
        </r>
      </text>
    </comment>
    <comment ref="E8" authorId="0" shapeId="0" xr:uid="{FA7DE3E1-4930-4679-90EE-8B5CC3561214}">
      <text>
        <r>
          <rPr>
            <sz val="8"/>
            <color rgb="FF000000"/>
            <rFont val="Tahoma"/>
            <family val="2"/>
          </rPr>
          <t>Variable cell</t>
        </r>
      </text>
    </comment>
    <comment ref="F8" authorId="0" shapeId="0" xr:uid="{B1340F58-1FF7-49DB-A7BE-AFE92306B095}">
      <text>
        <r>
          <rPr>
            <sz val="8"/>
            <color rgb="FF000000"/>
            <rFont val="Tahoma"/>
            <family val="2"/>
          </rPr>
          <t>Variable cell</t>
        </r>
      </text>
    </comment>
    <comment ref="G8" authorId="0" shapeId="0" xr:uid="{B7FE7819-9787-4934-8D0A-73D07185904C}">
      <text>
        <r>
          <rPr>
            <sz val="8"/>
            <color rgb="FF000000"/>
            <rFont val="Tahoma"/>
            <family val="2"/>
          </rPr>
          <t>Constraint cell</t>
        </r>
      </text>
    </comment>
    <comment ref="D13" authorId="1" shapeId="0" xr:uid="{CBB4EDF5-56C8-1B4C-AA8B-66F7C320D760}">
      <text>
        <r>
          <rPr>
            <sz val="10"/>
            <color rgb="FF000000"/>
            <rFont val="Calibri"/>
            <family val="2"/>
          </rPr>
          <t>Constraint Cell</t>
        </r>
      </text>
    </comment>
    <comment ref="D14" authorId="1" shapeId="0" xr:uid="{2C13B260-CC0A-6745-B9AC-31C3455818A7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15" authorId="1" shapeId="0" xr:uid="{CE3D4F9D-392A-7A42-9E4A-1B44AC99D966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18" authorId="1" shapeId="0" xr:uid="{B44E69C0-161D-1A42-85AB-80449CC5D6F8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19" authorId="1" shapeId="0" xr:uid="{4CD8755D-A74C-2F4B-A8DB-49BB92FCB49A}">
      <text>
        <r>
          <rPr>
            <sz val="10"/>
            <color rgb="FF000000"/>
            <rFont val="Tahoma"/>
            <family val="2"/>
          </rPr>
          <t>Constriant Cell</t>
        </r>
      </text>
    </comment>
    <comment ref="D20" authorId="1" shapeId="0" xr:uid="{0393F9D7-A397-2C47-9EF3-FFCA5B2D87C0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23" authorId="1" shapeId="0" xr:uid="{78E6A7F3-282B-4045-9C0C-DE1DD9DE3B3F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24" authorId="1" shapeId="0" xr:uid="{234FE64A-5E71-2044-BBC2-3D1132F6D88B}">
      <text>
        <r>
          <rPr>
            <sz val="10"/>
            <color rgb="FF000000"/>
            <rFont val="Tahoma"/>
            <family val="2"/>
          </rPr>
          <t>Constrint Cell</t>
        </r>
      </text>
    </comment>
    <comment ref="D25" authorId="1" shapeId="0" xr:uid="{02E5003E-3DA3-714E-83C8-DA1D42E4F7F6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D26" authorId="1" shapeId="0" xr:uid="{E7866891-BAEB-F94E-A78D-55E48C30C2C8}">
      <text>
        <r>
          <rPr>
            <sz val="10"/>
            <color rgb="FF000000"/>
            <rFont val="Tahoma"/>
            <family val="2"/>
          </rPr>
          <t>Constraint Cell</t>
        </r>
      </text>
    </comment>
    <comment ref="C29" authorId="1" shapeId="0" xr:uid="{AC4E67EC-5ED3-2849-AA45-B2D741BE08A2}">
      <text>
        <r>
          <rPr>
            <sz val="10"/>
            <color rgb="FF000000"/>
            <rFont val="Tahoma"/>
            <family val="2"/>
          </rPr>
          <t xml:space="preserve">Constraint Cell
</t>
        </r>
      </text>
    </comment>
    <comment ref="C32" authorId="1" shapeId="0" xr:uid="{FBEA16E3-8BB7-F947-B2E6-D1E4AE79F87C}">
      <text>
        <r>
          <rPr>
            <sz val="10"/>
            <color rgb="FF000000"/>
            <rFont val="Tahoma"/>
            <family val="2"/>
          </rPr>
          <t xml:space="preserve">Constraint Cell
</t>
        </r>
      </text>
    </comment>
    <comment ref="C35" authorId="1" shapeId="0" xr:uid="{873B20EA-3B26-5246-9AD7-218D008483DF}">
      <text>
        <r>
          <rPr>
            <sz val="10"/>
            <color rgb="FF000000"/>
            <rFont val="Tahoma"/>
            <family val="2"/>
          </rPr>
          <t xml:space="preserve">Constraint Cell
</t>
        </r>
      </text>
    </comment>
    <comment ref="C38" authorId="1" shapeId="0" xr:uid="{E64A5663-2733-4046-84D6-58D361DD67CA}">
      <text>
        <r>
          <rPr>
            <sz val="10"/>
            <color rgb="FF000000"/>
            <rFont val="Tahoma"/>
            <family val="2"/>
          </rPr>
          <t xml:space="preserve">Constraint Cell
</t>
        </r>
      </text>
    </comment>
    <comment ref="F40" authorId="0" shapeId="0" xr:uid="{2BD3D63A-2D15-4761-99CB-45D8A0B91939}">
      <text>
        <r>
          <rPr>
            <sz val="8"/>
            <color rgb="FF000000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<sst xmlns="http://schemas.openxmlformats.org/spreadsheetml/2006/main" count="90" uniqueCount="50">
  <si>
    <t>Day</t>
  </si>
  <si>
    <t>Minimum</t>
  </si>
  <si>
    <t>Employees</t>
  </si>
  <si>
    <t>Needed</t>
  </si>
  <si>
    <t xml:space="preserve">Specifications </t>
  </si>
  <si>
    <t>Total</t>
  </si>
  <si>
    <t>&gt;=</t>
  </si>
  <si>
    <t>Total Profit</t>
  </si>
  <si>
    <t>&lt;=</t>
  </si>
  <si>
    <t>9AM-10AM</t>
  </si>
  <si>
    <t>10 AM - 11 AM</t>
  </si>
  <si>
    <t>11 AM - 12 PM</t>
  </si>
  <si>
    <t>12 PM - 1 PM</t>
  </si>
  <si>
    <t xml:space="preserve"> </t>
  </si>
  <si>
    <t>1 PM - 2 PM</t>
  </si>
  <si>
    <t>2 PM - 3 PM</t>
  </si>
  <si>
    <t>3 PM - 4 PM</t>
  </si>
  <si>
    <t>4 PM - 5 PM</t>
  </si>
  <si>
    <t>Nr. Of people that are working</t>
  </si>
  <si>
    <t xml:space="preserve">Full Time Break 12 PM </t>
  </si>
  <si>
    <t xml:space="preserve">Full Time Break 1 PM </t>
  </si>
  <si>
    <t>Part Time Start 9 AM</t>
  </si>
  <si>
    <t>Part Time Start 10 AM</t>
  </si>
  <si>
    <t>Part Time Start 11 AM</t>
  </si>
  <si>
    <t>Part Time Start 12 PM</t>
  </si>
  <si>
    <t>Part Time Start 1 PM</t>
  </si>
  <si>
    <t>TOTAL PART TIME</t>
  </si>
  <si>
    <t>Stowage Area</t>
  </si>
  <si>
    <t>Product Type</t>
  </si>
  <si>
    <t>Front</t>
  </si>
  <si>
    <t>Middle</t>
  </si>
  <si>
    <t>Back</t>
  </si>
  <si>
    <t>Ton</t>
  </si>
  <si>
    <t>Profit/</t>
  </si>
  <si>
    <t>Product Stowed</t>
  </si>
  <si>
    <t>Volume Used  In  Area</t>
  </si>
  <si>
    <t>Volume Used Total</t>
  </si>
  <si>
    <t>Volume/</t>
  </si>
  <si>
    <t>Volume Capacity</t>
  </si>
  <si>
    <t>Weight Capacity</t>
  </si>
  <si>
    <t>Weight Used In  Area (tons)</t>
  </si>
  <si>
    <t>Product Stowed Total</t>
  </si>
  <si>
    <t>Amount Avaliable</t>
  </si>
  <si>
    <t>Weight Used</t>
  </si>
  <si>
    <t>Front Weight</t>
  </si>
  <si>
    <t>90% Back Weight</t>
  </si>
  <si>
    <t>110% Back Weight</t>
  </si>
  <si>
    <t>Middle Weight</t>
  </si>
  <si>
    <t>40% Total Weight</t>
  </si>
  <si>
    <t>60% 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</si>
</sst>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4" fillId="0" borderId="2" xfId="1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right"/>
    </xf>
    <xf numFmtId="7" fontId="8" fillId="0" borderId="3" xfId="0" applyNumberFormat="1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7" fontId="8" fillId="0" borderId="12" xfId="0" applyNumberFormat="1" applyFont="1" applyBorder="1" applyAlignment="1">
      <alignment horizontal="center"/>
    </xf>
    <xf numFmtId="7" fontId="8" fillId="0" borderId="8" xfId="0" applyNumberFormat="1" applyFont="1" applyBorder="1" applyAlignment="1">
      <alignment horizontal="center"/>
    </xf>
    <xf numFmtId="7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Continuous"/>
    </xf>
    <xf numFmtId="0" fontId="8" fillId="0" borderId="0" xfId="0" applyFont="1"/>
    <xf numFmtId="0" fontId="8" fillId="0" borderId="12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39" fontId="9" fillId="2" borderId="4" xfId="0" applyNumberFormat="1" applyFont="1" applyFill="1" applyBorder="1" applyAlignment="1">
      <alignment horizontal="center"/>
    </xf>
    <xf numFmtId="39" fontId="9" fillId="2" borderId="5" xfId="0" applyNumberFormat="1" applyFont="1" applyFill="1" applyBorder="1" applyAlignment="1">
      <alignment horizontal="center"/>
    </xf>
    <xf numFmtId="39" fontId="9" fillId="2" borderId="6" xfId="0" applyNumberFormat="1" applyFont="1" applyFill="1" applyBorder="1" applyAlignment="1">
      <alignment horizontal="center"/>
    </xf>
    <xf numFmtId="39" fontId="9" fillId="2" borderId="9" xfId="0" applyNumberFormat="1" applyFont="1" applyFill="1" applyBorder="1" applyAlignment="1">
      <alignment horizontal="center"/>
    </xf>
    <xf numFmtId="39" fontId="9" fillId="2" borderId="10" xfId="0" applyNumberFormat="1" applyFont="1" applyFill="1" applyBorder="1" applyAlignment="1">
      <alignment horizontal="center"/>
    </xf>
    <xf numFmtId="39" fontId="9" fillId="2" borderId="11" xfId="0" applyNumberFormat="1" applyFont="1" applyFill="1" applyBorder="1" applyAlignment="1">
      <alignment horizontal="center"/>
    </xf>
    <xf numFmtId="39" fontId="10" fillId="2" borderId="7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9" fontId="9" fillId="2" borderId="19" xfId="0" applyNumberFormat="1" applyFont="1" applyFill="1" applyBorder="1" applyAlignment="1">
      <alignment horizontal="center"/>
    </xf>
    <xf numFmtId="39" fontId="9" fillId="2" borderId="20" xfId="0" applyNumberFormat="1" applyFont="1" applyFill="1" applyBorder="1" applyAlignment="1">
      <alignment horizontal="center"/>
    </xf>
    <xf numFmtId="39" fontId="9" fillId="2" borderId="21" xfId="0" applyNumberFormat="1" applyFont="1" applyFill="1" applyBorder="1" applyAlignment="1">
      <alignment horizontal="center"/>
    </xf>
    <xf numFmtId="7" fontId="8" fillId="0" borderId="0" xfId="0" applyNumberFormat="1" applyFont="1" applyBorder="1" applyAlignment="1">
      <alignment horizontal="center"/>
    </xf>
    <xf numFmtId="39" fontId="10" fillId="2" borderId="13" xfId="0" applyNumberFormat="1" applyFont="1" applyFill="1" applyBorder="1" applyAlignment="1">
      <alignment horizontal="center"/>
    </xf>
    <xf numFmtId="39" fontId="10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Continuous"/>
    </xf>
    <xf numFmtId="0" fontId="8" fillId="0" borderId="1" xfId="0" applyFont="1" applyBorder="1" applyAlignment="1">
      <alignment horizontal="left"/>
    </xf>
    <xf numFmtId="39" fontId="8" fillId="0" borderId="13" xfId="0" applyNumberFormat="1" applyFont="1" applyBorder="1" applyAlignment="1">
      <alignment horizontal="right"/>
    </xf>
    <xf numFmtId="0" fontId="1" fillId="0" borderId="0" xfId="0" applyFont="1" applyFill="1"/>
    <xf numFmtId="0" fontId="0" fillId="0" borderId="0" xfId="0" applyFill="1"/>
    <xf numFmtId="2" fontId="12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2" fillId="4" borderId="3" xfId="0" applyNumberFormat="1" applyFont="1" applyFill="1" applyBorder="1" applyAlignment="1">
      <alignment horizontal="center"/>
    </xf>
    <xf numFmtId="0" fontId="12" fillId="4" borderId="1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39" fontId="8" fillId="0" borderId="0" xfId="0" applyNumberFormat="1" applyFont="1" applyBorder="1" applyAlignment="1">
      <alignment horizontal="right"/>
    </xf>
    <xf numFmtId="39" fontId="8" fillId="4" borderId="0" xfId="0" applyNumberFormat="1" applyFont="1" applyFill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4" xfId="0" applyFont="1" applyBorder="1" applyAlignment="1">
      <alignment horizontal="centerContinuous"/>
    </xf>
    <xf numFmtId="0" fontId="16" fillId="0" borderId="3" xfId="0" applyFont="1" applyBorder="1"/>
    <xf numFmtId="0" fontId="16" fillId="0" borderId="13" xfId="0" applyFont="1" applyBorder="1"/>
    <xf numFmtId="0" fontId="1" fillId="0" borderId="17" xfId="0" applyFont="1" applyFill="1" applyBorder="1"/>
    <xf numFmtId="0" fontId="1" fillId="0" borderId="16" xfId="0" applyFont="1" applyBorder="1"/>
    <xf numFmtId="0" fontId="16" fillId="0" borderId="0" xfId="0" applyFont="1" applyBorder="1"/>
    <xf numFmtId="0" fontId="16" fillId="0" borderId="0" xfId="0" applyNumberFormat="1" applyFont="1" applyBorder="1" applyAlignment="1">
      <alignment horizontal="right"/>
    </xf>
    <xf numFmtId="0" fontId="16" fillId="0" borderId="13" xfId="0" applyNumberFormat="1" applyFont="1" applyBorder="1" applyAlignment="1">
      <alignment horizontal="right"/>
    </xf>
    <xf numFmtId="0" fontId="18" fillId="0" borderId="3" xfId="0" applyFont="1" applyBorder="1"/>
    <xf numFmtId="39" fontId="8" fillId="0" borderId="3" xfId="0" applyNumberFormat="1" applyFont="1" applyBorder="1" applyAlignment="1">
      <alignment horizontal="right"/>
    </xf>
    <xf numFmtId="39" fontId="8" fillId="3" borderId="13" xfId="0" applyNumberFormat="1" applyFont="1" applyFill="1" applyBorder="1" applyAlignment="1">
      <alignment horizontal="right"/>
    </xf>
    <xf numFmtId="39" fontId="8" fillId="3" borderId="12" xfId="0" applyNumberFormat="1" applyFont="1" applyFill="1" applyBorder="1" applyAlignment="1">
      <alignment horizontal="right"/>
    </xf>
    <xf numFmtId="39" fontId="8" fillId="3" borderId="8" xfId="0" applyNumberFormat="1" applyFont="1" applyFill="1" applyBorder="1" applyAlignment="1">
      <alignment horizontal="right"/>
    </xf>
    <xf numFmtId="37" fontId="11" fillId="2" borderId="22" xfId="0" applyNumberFormat="1" applyFont="1" applyFill="1" applyBorder="1" applyAlignment="1">
      <alignment horizontal="center"/>
    </xf>
    <xf numFmtId="37" fontId="1" fillId="0" borderId="0" xfId="0" applyNumberFormat="1" applyFont="1" applyBorder="1"/>
    <xf numFmtId="39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7" fontId="8" fillId="0" borderId="18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39" fontId="8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37" fontId="1" fillId="0" borderId="0" xfId="0" applyNumberFormat="1" applyFont="1" applyFill="1" applyBorder="1"/>
    <xf numFmtId="0" fontId="16" fillId="0" borderId="13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HW1Q2 - prb3_21" xfId="1" xr:uid="{A6342C59-3537-412A-8C75-A862D6F9B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3CC0-321F-40CE-97E4-A319488E8B62}">
  <dimension ref="A2:P16"/>
  <sheetViews>
    <sheetView topLeftCell="A2" zoomScale="108" zoomScaleNormal="120" workbookViewId="0">
      <selection activeCell="N9" sqref="N9"/>
    </sheetView>
  </sheetViews>
  <sheetFormatPr baseColWidth="10" defaultColWidth="8.83203125" defaultRowHeight="15" x14ac:dyDescent="0.2"/>
  <cols>
    <col min="2" max="2" width="11.83203125" customWidth="1"/>
    <col min="3" max="3" width="11.5" customWidth="1"/>
    <col min="5" max="5" width="11.33203125" bestFit="1" customWidth="1"/>
    <col min="6" max="6" width="17" bestFit="1" customWidth="1"/>
    <col min="7" max="7" width="16.1640625" bestFit="1" customWidth="1"/>
    <col min="8" max="8" width="15.5" bestFit="1" customWidth="1"/>
    <col min="9" max="10" width="16.5" bestFit="1" customWidth="1"/>
    <col min="11" max="11" width="16.33203125" bestFit="1" customWidth="1"/>
    <col min="12" max="13" width="15.33203125" bestFit="1" customWidth="1"/>
  </cols>
  <sheetData>
    <row r="2" spans="1:16" x14ac:dyDescent="0.2">
      <c r="B2" s="1"/>
      <c r="C2" s="2" t="s">
        <v>1</v>
      </c>
    </row>
    <row r="3" spans="1:16" x14ac:dyDescent="0.2">
      <c r="B3" s="1"/>
      <c r="C3" s="2" t="s">
        <v>2</v>
      </c>
    </row>
    <row r="4" spans="1:16" ht="16" thickBot="1" x14ac:dyDescent="0.25">
      <c r="B4" s="3" t="s">
        <v>0</v>
      </c>
      <c r="C4" s="3" t="s">
        <v>3</v>
      </c>
      <c r="F4" s="89" t="s">
        <v>18</v>
      </c>
      <c r="G4" s="89"/>
      <c r="H4" s="89"/>
      <c r="I4" s="89"/>
      <c r="J4" s="89"/>
      <c r="K4" s="89"/>
      <c r="L4" s="89"/>
      <c r="M4" s="89"/>
    </row>
    <row r="5" spans="1:16" ht="16" thickBot="1" x14ac:dyDescent="0.25">
      <c r="B5" s="4" t="s">
        <v>9</v>
      </c>
      <c r="C5" s="4">
        <v>4</v>
      </c>
      <c r="F5" s="8" t="s">
        <v>19</v>
      </c>
      <c r="G5" s="8" t="s">
        <v>20</v>
      </c>
      <c r="H5" s="8" t="s">
        <v>21</v>
      </c>
      <c r="I5" s="8" t="s">
        <v>22</v>
      </c>
      <c r="J5" s="8" t="s">
        <v>23</v>
      </c>
      <c r="K5" s="8" t="s">
        <v>24</v>
      </c>
      <c r="L5" s="8" t="s">
        <v>25</v>
      </c>
      <c r="M5" s="8" t="s">
        <v>25</v>
      </c>
      <c r="N5" s="9" t="s">
        <v>5</v>
      </c>
    </row>
    <row r="6" spans="1:16" x14ac:dyDescent="0.2">
      <c r="B6" s="4" t="s">
        <v>10</v>
      </c>
      <c r="C6" s="4">
        <v>3</v>
      </c>
      <c r="F6" s="5">
        <v>2.3333333333333335</v>
      </c>
      <c r="G6" s="5">
        <v>3.3333333333333335</v>
      </c>
      <c r="H6" s="5">
        <v>0</v>
      </c>
      <c r="I6" s="5">
        <v>0</v>
      </c>
      <c r="J6" s="5">
        <v>2.6666666666666665</v>
      </c>
      <c r="K6" s="5">
        <v>0</v>
      </c>
      <c r="L6" s="5">
        <v>0</v>
      </c>
      <c r="M6" s="5">
        <v>2.333333333333333</v>
      </c>
      <c r="N6" s="6">
        <f>((24*8)*SUM(F6:G6))+((15*3)*(SUM(H6:M6)))</f>
        <v>1313</v>
      </c>
    </row>
    <row r="7" spans="1:16" x14ac:dyDescent="0.2">
      <c r="B7" s="4" t="s">
        <v>11</v>
      </c>
      <c r="C7" s="4">
        <v>4</v>
      </c>
      <c r="G7" t="s">
        <v>26</v>
      </c>
      <c r="H7">
        <f xml:space="preserve"> SUM(H6:M6)</f>
        <v>5</v>
      </c>
    </row>
    <row r="8" spans="1:16" x14ac:dyDescent="0.2">
      <c r="B8" s="4" t="s">
        <v>12</v>
      </c>
      <c r="C8" s="4">
        <v>6</v>
      </c>
    </row>
    <row r="9" spans="1:16" x14ac:dyDescent="0.2">
      <c r="A9" t="s">
        <v>13</v>
      </c>
      <c r="B9" s="4" t="s">
        <v>14</v>
      </c>
      <c r="C9" s="4">
        <v>5</v>
      </c>
      <c r="E9" s="4" t="s">
        <v>9</v>
      </c>
      <c r="F9">
        <v>1</v>
      </c>
      <c r="G9">
        <v>1</v>
      </c>
      <c r="H9">
        <v>1</v>
      </c>
      <c r="N9" s="7">
        <f>SUMPRODUCT(F9:M9,$F$6:$M$6)</f>
        <v>5.666666666666667</v>
      </c>
      <c r="O9" t="s">
        <v>6</v>
      </c>
      <c r="P9" s="4">
        <v>4</v>
      </c>
    </row>
    <row r="10" spans="1:16" x14ac:dyDescent="0.2">
      <c r="B10" s="4" t="s">
        <v>15</v>
      </c>
      <c r="C10" s="4">
        <v>6</v>
      </c>
      <c r="E10" s="4" t="s">
        <v>10</v>
      </c>
      <c r="F10">
        <v>1</v>
      </c>
      <c r="G10">
        <v>1</v>
      </c>
      <c r="H10">
        <v>1</v>
      </c>
      <c r="I10">
        <v>1</v>
      </c>
      <c r="N10" s="7">
        <f t="shared" ref="N10:N16" si="0">SUMPRODUCT(F10:M10,$F$6:$M$6)</f>
        <v>5.666666666666667</v>
      </c>
      <c r="O10" t="s">
        <v>6</v>
      </c>
      <c r="P10" s="4">
        <v>3</v>
      </c>
    </row>
    <row r="11" spans="1:16" x14ac:dyDescent="0.2">
      <c r="B11" s="10" t="s">
        <v>16</v>
      </c>
      <c r="C11" s="10">
        <v>8</v>
      </c>
      <c r="E11" s="4" t="s">
        <v>11</v>
      </c>
      <c r="F11">
        <v>1</v>
      </c>
      <c r="G11">
        <v>1</v>
      </c>
      <c r="H11">
        <v>1</v>
      </c>
      <c r="I11">
        <v>1</v>
      </c>
      <c r="J11">
        <v>1</v>
      </c>
      <c r="N11" s="7">
        <f t="shared" si="0"/>
        <v>8.3333333333333339</v>
      </c>
      <c r="O11" t="s">
        <v>6</v>
      </c>
      <c r="P11" s="4">
        <v>4</v>
      </c>
    </row>
    <row r="12" spans="1:16" ht="16" thickBot="1" x14ac:dyDescent="0.25">
      <c r="B12" s="32" t="s">
        <v>17</v>
      </c>
      <c r="C12" s="33">
        <v>8</v>
      </c>
      <c r="E12" s="4" t="s">
        <v>12</v>
      </c>
      <c r="G12">
        <v>1</v>
      </c>
      <c r="I12">
        <v>1</v>
      </c>
      <c r="J12">
        <v>1</v>
      </c>
      <c r="K12">
        <v>1</v>
      </c>
      <c r="N12" s="7">
        <f t="shared" si="0"/>
        <v>6</v>
      </c>
      <c r="O12" t="s">
        <v>6</v>
      </c>
      <c r="P12" s="4">
        <v>6</v>
      </c>
    </row>
    <row r="13" spans="1:16" x14ac:dyDescent="0.2">
      <c r="E13" s="4" t="s">
        <v>14</v>
      </c>
      <c r="F13">
        <v>1</v>
      </c>
      <c r="J13">
        <v>1</v>
      </c>
      <c r="K13">
        <v>1</v>
      </c>
      <c r="L13">
        <v>1</v>
      </c>
      <c r="N13" s="7">
        <f t="shared" si="0"/>
        <v>5</v>
      </c>
      <c r="O13" t="s">
        <v>6</v>
      </c>
      <c r="P13" s="4">
        <v>5</v>
      </c>
    </row>
    <row r="14" spans="1:16" x14ac:dyDescent="0.2">
      <c r="E14" s="4" t="s">
        <v>15</v>
      </c>
      <c r="F14">
        <v>1</v>
      </c>
      <c r="G14">
        <v>1</v>
      </c>
      <c r="K14">
        <v>1</v>
      </c>
      <c r="L14">
        <v>1</v>
      </c>
      <c r="M14">
        <v>1</v>
      </c>
      <c r="N14" s="7">
        <f t="shared" si="0"/>
        <v>8</v>
      </c>
      <c r="O14" t="s">
        <v>6</v>
      </c>
      <c r="P14" s="4">
        <v>6</v>
      </c>
    </row>
    <row r="15" spans="1:16" x14ac:dyDescent="0.2">
      <c r="E15" s="10" t="s">
        <v>16</v>
      </c>
      <c r="F15">
        <v>1</v>
      </c>
      <c r="G15">
        <v>1</v>
      </c>
      <c r="L15">
        <v>1</v>
      </c>
      <c r="M15">
        <v>1</v>
      </c>
      <c r="N15" s="7">
        <f t="shared" si="0"/>
        <v>8</v>
      </c>
      <c r="O15" t="s">
        <v>6</v>
      </c>
      <c r="P15" s="10">
        <v>8</v>
      </c>
    </row>
    <row r="16" spans="1:16" ht="16" thickBot="1" x14ac:dyDescent="0.25">
      <c r="E16" s="32" t="s">
        <v>17</v>
      </c>
      <c r="F16">
        <v>1</v>
      </c>
      <c r="G16">
        <v>1</v>
      </c>
      <c r="M16">
        <v>1</v>
      </c>
      <c r="N16" s="7">
        <f t="shared" si="0"/>
        <v>8</v>
      </c>
      <c r="O16" t="s">
        <v>6</v>
      </c>
      <c r="P16" s="33">
        <v>8</v>
      </c>
    </row>
  </sheetData>
  <mergeCells count="1">
    <mergeCell ref="F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55F6-EE5D-6B40-8EB4-456997238BD6}">
  <dimension ref="C2:J41"/>
  <sheetViews>
    <sheetView tabSelected="1" zoomScale="75" zoomScaleNormal="100" workbookViewId="0">
      <selection activeCell="H16" sqref="H16"/>
    </sheetView>
  </sheetViews>
  <sheetFormatPr baseColWidth="10" defaultColWidth="8.83203125" defaultRowHeight="15" x14ac:dyDescent="0.2"/>
  <cols>
    <col min="2" max="2" width="16.83203125" customWidth="1"/>
    <col min="3" max="3" width="23.5" bestFit="1" customWidth="1"/>
    <col min="4" max="4" width="18.83203125" bestFit="1" customWidth="1"/>
    <col min="5" max="5" width="16.5" bestFit="1" customWidth="1"/>
    <col min="6" max="6" width="15.5" bestFit="1" customWidth="1"/>
    <col min="7" max="7" width="14" bestFit="1" customWidth="1"/>
    <col min="8" max="8" width="11.5" bestFit="1" customWidth="1"/>
    <col min="10" max="10" width="12.33203125" customWidth="1"/>
    <col min="11" max="11" width="13.83203125" bestFit="1" customWidth="1"/>
    <col min="12" max="12" width="6.83203125" bestFit="1" customWidth="1"/>
    <col min="13" max="13" width="8.83203125" customWidth="1"/>
  </cols>
  <sheetData>
    <row r="2" spans="3:10" x14ac:dyDescent="0.2">
      <c r="C2" s="11"/>
      <c r="D2" s="12" t="s">
        <v>27</v>
      </c>
      <c r="E2" s="12"/>
      <c r="F2" s="12"/>
      <c r="G2" s="11"/>
      <c r="H2" s="11"/>
    </row>
    <row r="3" spans="3:10" x14ac:dyDescent="0.2">
      <c r="C3" s="11"/>
      <c r="D3" s="12"/>
      <c r="E3" s="12"/>
      <c r="F3" s="12"/>
      <c r="G3" s="13" t="s">
        <v>34</v>
      </c>
      <c r="H3" s="13" t="s">
        <v>33</v>
      </c>
      <c r="I3" s="40" t="s">
        <v>37</v>
      </c>
    </row>
    <row r="4" spans="3:10" ht="16" thickBot="1" x14ac:dyDescent="0.25">
      <c r="C4" s="14" t="s">
        <v>28</v>
      </c>
      <c r="D4" s="13" t="s">
        <v>29</v>
      </c>
      <c r="E4" s="13" t="s">
        <v>30</v>
      </c>
      <c r="F4" s="13" t="s">
        <v>31</v>
      </c>
      <c r="G4" s="13" t="s">
        <v>5</v>
      </c>
      <c r="H4" s="13" t="s">
        <v>32</v>
      </c>
      <c r="I4" s="13" t="s">
        <v>32</v>
      </c>
    </row>
    <row r="5" spans="3:10" ht="16" thickBot="1" x14ac:dyDescent="0.25">
      <c r="C5" s="15">
        <v>1</v>
      </c>
      <c r="D5" s="25">
        <v>1198.9473684210539</v>
      </c>
      <c r="E5" s="26">
        <v>379.99999999999807</v>
      </c>
      <c r="F5" s="27">
        <v>3221.0526315789475</v>
      </c>
      <c r="G5" s="31">
        <f>SUM(D5:F5)</f>
        <v>4800</v>
      </c>
      <c r="H5" s="16">
        <v>70</v>
      </c>
      <c r="I5" s="41">
        <v>40</v>
      </c>
    </row>
    <row r="6" spans="3:10" ht="16" thickBot="1" x14ac:dyDescent="0.25">
      <c r="C6" s="23">
        <v>2</v>
      </c>
      <c r="D6" s="34">
        <v>0</v>
      </c>
      <c r="E6" s="35">
        <v>2500.0000000000032</v>
      </c>
      <c r="F6" s="36">
        <v>0</v>
      </c>
      <c r="G6" s="31">
        <f>SUM(D6:F6)</f>
        <v>2500.0000000000032</v>
      </c>
      <c r="H6" s="18">
        <v>50</v>
      </c>
      <c r="I6" s="42">
        <v>25</v>
      </c>
    </row>
    <row r="7" spans="3:10" ht="16" thickBot="1" x14ac:dyDescent="0.25">
      <c r="C7" s="23">
        <v>3</v>
      </c>
      <c r="D7" s="34">
        <v>0</v>
      </c>
      <c r="E7" s="35">
        <v>1200</v>
      </c>
      <c r="F7" s="36">
        <v>0</v>
      </c>
      <c r="G7" s="31">
        <f>SUM(D7:F7)</f>
        <v>1200</v>
      </c>
      <c r="H7" s="18">
        <v>60</v>
      </c>
      <c r="I7" s="42">
        <v>60</v>
      </c>
    </row>
    <row r="8" spans="3:10" ht="16" thickBot="1" x14ac:dyDescent="0.25">
      <c r="C8" s="17">
        <v>4</v>
      </c>
      <c r="D8" s="28">
        <v>1700</v>
      </c>
      <c r="E8" s="29">
        <v>0</v>
      </c>
      <c r="F8" s="30">
        <v>0</v>
      </c>
      <c r="G8" s="38">
        <f>SUM(D8:F8)</f>
        <v>1700</v>
      </c>
      <c r="H8" s="19">
        <v>80</v>
      </c>
      <c r="I8" s="43">
        <v>55</v>
      </c>
    </row>
    <row r="9" spans="3:10" x14ac:dyDescent="0.2">
      <c r="C9" s="14"/>
      <c r="D9" s="20"/>
      <c r="E9" s="20"/>
      <c r="F9" s="20"/>
      <c r="G9" s="11"/>
      <c r="H9" s="11"/>
    </row>
    <row r="10" spans="3:10" x14ac:dyDescent="0.2">
      <c r="C10" s="14"/>
      <c r="D10" s="12" t="s">
        <v>4</v>
      </c>
      <c r="E10" s="12"/>
      <c r="F10" s="12"/>
      <c r="G10" s="11"/>
      <c r="H10" s="11"/>
    </row>
    <row r="11" spans="3:10" ht="16" thickBot="1" x14ac:dyDescent="0.25">
      <c r="C11" s="45"/>
      <c r="D11" s="21"/>
      <c r="E11" s="44"/>
      <c r="F11" s="44"/>
      <c r="G11" s="51"/>
      <c r="H11" s="11"/>
    </row>
    <row r="12" spans="3:10" ht="16" thickBot="1" x14ac:dyDescent="0.25">
      <c r="C12" s="17" t="s">
        <v>35</v>
      </c>
      <c r="D12" s="79" t="s">
        <v>36</v>
      </c>
      <c r="E12" s="76"/>
      <c r="F12" s="63" t="s">
        <v>38</v>
      </c>
      <c r="G12" s="51"/>
      <c r="H12" s="51"/>
      <c r="I12" s="52"/>
      <c r="J12" s="52"/>
    </row>
    <row r="13" spans="3:10" ht="16" thickBot="1" x14ac:dyDescent="0.25">
      <c r="C13" s="24" t="s">
        <v>29</v>
      </c>
      <c r="D13" s="80">
        <f>SUMPRODUCT(D5:D8,$I$5:$I$8)</f>
        <v>141457.89473684214</v>
      </c>
      <c r="E13" s="82" t="s">
        <v>8</v>
      </c>
      <c r="F13" s="53">
        <v>145000</v>
      </c>
      <c r="G13" s="78"/>
      <c r="H13" s="39"/>
      <c r="I13" s="50"/>
      <c r="J13" s="49"/>
    </row>
    <row r="14" spans="3:10" ht="16" thickBot="1" x14ac:dyDescent="0.25">
      <c r="C14" s="24" t="s">
        <v>30</v>
      </c>
      <c r="D14" s="80">
        <f>SUMPRODUCT(E5:E8,$I$5:$I$8)</f>
        <v>149700</v>
      </c>
      <c r="E14" s="82" t="s">
        <v>8</v>
      </c>
      <c r="F14" s="54">
        <v>180000</v>
      </c>
      <c r="G14" s="78"/>
      <c r="H14" s="39"/>
      <c r="I14" s="50"/>
      <c r="J14" s="49"/>
    </row>
    <row r="15" spans="3:10" ht="16" thickBot="1" x14ac:dyDescent="0.25">
      <c r="C15" s="24" t="s">
        <v>31</v>
      </c>
      <c r="D15" s="80">
        <f>SUMPRODUCT(F5:F8,$I$5:$I$8)</f>
        <v>128842.10526315789</v>
      </c>
      <c r="E15" s="82" t="s">
        <v>8</v>
      </c>
      <c r="F15" s="54">
        <v>155000</v>
      </c>
      <c r="G15" s="78"/>
      <c r="H15" s="39"/>
      <c r="I15" s="50"/>
      <c r="J15" s="49"/>
    </row>
    <row r="16" spans="3:10" ht="16" thickBot="1" x14ac:dyDescent="0.25">
      <c r="C16" s="58"/>
      <c r="D16" s="57"/>
      <c r="E16" s="75"/>
      <c r="F16" s="22"/>
      <c r="G16" s="78"/>
      <c r="H16" s="39"/>
      <c r="I16" s="50"/>
      <c r="J16" s="49"/>
    </row>
    <row r="17" spans="3:10" ht="16" thickBot="1" x14ac:dyDescent="0.25">
      <c r="C17" s="17" t="s">
        <v>40</v>
      </c>
      <c r="D17" s="59" t="s">
        <v>43</v>
      </c>
      <c r="E17" s="75"/>
      <c r="F17" s="79" t="s">
        <v>39</v>
      </c>
      <c r="G17" s="62"/>
      <c r="H17" s="39"/>
      <c r="I17" s="50"/>
      <c r="J17" s="49"/>
    </row>
    <row r="18" spans="3:10" ht="16" thickBot="1" x14ac:dyDescent="0.25">
      <c r="C18" s="24" t="s">
        <v>29</v>
      </c>
      <c r="D18" s="69">
        <f>SUM(D5:D8)</f>
        <v>2898.9473684210539</v>
      </c>
      <c r="E18" s="75" t="s">
        <v>8</v>
      </c>
      <c r="F18" s="61">
        <v>3000</v>
      </c>
      <c r="G18" s="78"/>
      <c r="H18" s="39"/>
      <c r="I18" s="50"/>
      <c r="J18" s="49"/>
    </row>
    <row r="19" spans="3:10" ht="16" thickBot="1" x14ac:dyDescent="0.25">
      <c r="C19" s="24" t="s">
        <v>30</v>
      </c>
      <c r="D19" s="69">
        <f>SUM(E5:E8)</f>
        <v>4080.0000000000014</v>
      </c>
      <c r="E19" s="75" t="s">
        <v>8</v>
      </c>
      <c r="F19" s="60">
        <v>6000</v>
      </c>
      <c r="G19" s="78"/>
      <c r="H19" s="39"/>
      <c r="I19" s="50"/>
      <c r="J19" s="49"/>
    </row>
    <row r="20" spans="3:10" ht="16" thickBot="1" x14ac:dyDescent="0.25">
      <c r="C20" s="24" t="s">
        <v>31</v>
      </c>
      <c r="D20" s="69">
        <f>SUM(F5:F8)</f>
        <v>3221.0526315789475</v>
      </c>
      <c r="E20" s="75" t="s">
        <v>8</v>
      </c>
      <c r="F20" s="61">
        <v>4000</v>
      </c>
      <c r="G20" s="78"/>
      <c r="H20" s="39"/>
      <c r="I20" s="50"/>
      <c r="J20" s="49"/>
    </row>
    <row r="21" spans="3:10" ht="16" thickBot="1" x14ac:dyDescent="0.25">
      <c r="C21" s="55"/>
      <c r="D21" s="56"/>
      <c r="E21" s="75"/>
      <c r="F21" s="64"/>
      <c r="G21" s="78"/>
      <c r="H21" s="39"/>
      <c r="I21" s="50"/>
      <c r="J21" s="49"/>
    </row>
    <row r="22" spans="3:10" ht="16" thickBot="1" x14ac:dyDescent="0.25">
      <c r="C22" s="15" t="s">
        <v>28</v>
      </c>
      <c r="D22" s="46" t="s">
        <v>41</v>
      </c>
      <c r="E22" s="76"/>
      <c r="F22" s="67" t="s">
        <v>42</v>
      </c>
      <c r="G22" s="78"/>
      <c r="H22" s="39"/>
      <c r="I22" s="50"/>
      <c r="J22" s="49"/>
    </row>
    <row r="23" spans="3:10" ht="16" thickBot="1" x14ac:dyDescent="0.25">
      <c r="C23" s="15">
        <v>1</v>
      </c>
      <c r="D23" s="70">
        <f>SUM(D5:F5)</f>
        <v>4800</v>
      </c>
      <c r="E23" s="76" t="s">
        <v>8</v>
      </c>
      <c r="F23" s="66">
        <v>4800</v>
      </c>
      <c r="G23" s="78"/>
      <c r="H23" s="39"/>
      <c r="I23" s="50"/>
      <c r="J23" s="49"/>
    </row>
    <row r="24" spans="3:10" ht="16" thickBot="1" x14ac:dyDescent="0.25">
      <c r="C24" s="24">
        <v>2</v>
      </c>
      <c r="D24" s="69">
        <f>SUM(D6:F6)</f>
        <v>2500.0000000000032</v>
      </c>
      <c r="E24" s="76" t="s">
        <v>8</v>
      </c>
      <c r="F24" s="66">
        <v>2500</v>
      </c>
      <c r="G24" s="78"/>
      <c r="H24" s="39"/>
      <c r="I24" s="50"/>
      <c r="J24" s="49"/>
    </row>
    <row r="25" spans="3:10" ht="16" thickBot="1" x14ac:dyDescent="0.25">
      <c r="C25" s="24">
        <v>3</v>
      </c>
      <c r="D25" s="69">
        <f>SUM(D7:F7)</f>
        <v>1200</v>
      </c>
      <c r="E25" s="76" t="s">
        <v>8</v>
      </c>
      <c r="F25" s="66">
        <v>1200</v>
      </c>
      <c r="G25" s="78"/>
      <c r="H25" s="39"/>
      <c r="I25" s="50"/>
      <c r="J25" s="49"/>
    </row>
    <row r="26" spans="3:10" ht="14" customHeight="1" thickBot="1" x14ac:dyDescent="0.25">
      <c r="C26" s="24">
        <v>4</v>
      </c>
      <c r="D26" s="69">
        <f>SUM(D8:F8)</f>
        <v>1700</v>
      </c>
      <c r="E26" s="77" t="s">
        <v>8</v>
      </c>
      <c r="F26" s="66">
        <v>1700</v>
      </c>
      <c r="G26" s="11"/>
      <c r="H26" s="51"/>
      <c r="I26" s="52"/>
      <c r="J26" s="52"/>
    </row>
    <row r="27" spans="3:10" ht="14" customHeight="1" thickBot="1" x14ac:dyDescent="0.25">
      <c r="C27" s="55"/>
      <c r="D27" s="74"/>
      <c r="E27" s="37"/>
      <c r="F27" s="65"/>
      <c r="G27" s="11"/>
      <c r="H27" s="51"/>
      <c r="I27" s="52"/>
      <c r="J27" s="52"/>
    </row>
    <row r="28" spans="3:10" ht="14" customHeight="1" thickBot="1" x14ac:dyDescent="0.25">
      <c r="C28" s="24" t="s">
        <v>44</v>
      </c>
      <c r="D28" s="74"/>
      <c r="E28" s="41" t="s">
        <v>45</v>
      </c>
      <c r="F28" s="65"/>
      <c r="G28" s="11"/>
      <c r="H28" s="51"/>
      <c r="I28" s="52"/>
      <c r="J28" s="52"/>
    </row>
    <row r="29" spans="3:10" ht="14" customHeight="1" thickBot="1" x14ac:dyDescent="0.25">
      <c r="C29" s="71">
        <f>SUM(D5:D8)</f>
        <v>2898.9473684210539</v>
      </c>
      <c r="D29" s="81" t="s">
        <v>6</v>
      </c>
      <c r="E29" s="84">
        <f>0.9*SUM(F5:F8)</f>
        <v>2898.9473684210529</v>
      </c>
      <c r="F29" s="65"/>
      <c r="G29" s="11"/>
      <c r="H29" s="51"/>
      <c r="I29" s="52"/>
      <c r="J29" s="52"/>
    </row>
    <row r="30" spans="3:10" ht="14" customHeight="1" thickBot="1" x14ac:dyDescent="0.25">
      <c r="C30" s="56"/>
      <c r="D30" s="74"/>
      <c r="E30" s="85"/>
      <c r="F30" s="65"/>
      <c r="G30" s="11"/>
      <c r="H30" s="51"/>
      <c r="I30" s="52"/>
      <c r="J30" s="52"/>
    </row>
    <row r="31" spans="3:10" ht="14" customHeight="1" thickBot="1" x14ac:dyDescent="0.25">
      <c r="C31" s="68" t="s">
        <v>44</v>
      </c>
      <c r="D31" s="74"/>
      <c r="E31" s="86" t="s">
        <v>46</v>
      </c>
      <c r="F31" s="65"/>
      <c r="G31" s="11"/>
      <c r="H31" s="51"/>
      <c r="I31" s="52"/>
      <c r="J31" s="52"/>
    </row>
    <row r="32" spans="3:10" ht="14" customHeight="1" thickBot="1" x14ac:dyDescent="0.25">
      <c r="C32" s="69">
        <f>SUM(D5:D8)</f>
        <v>2898.9473684210539</v>
      </c>
      <c r="D32" s="81" t="s">
        <v>8</v>
      </c>
      <c r="E32" s="87">
        <f>1.1*SUM(F5:F8)</f>
        <v>3543.1578947368425</v>
      </c>
      <c r="F32" s="65"/>
      <c r="G32" s="11"/>
      <c r="H32" s="51"/>
      <c r="I32" s="52"/>
      <c r="J32" s="52"/>
    </row>
    <row r="33" spans="3:10" ht="14" customHeight="1" thickBot="1" x14ac:dyDescent="0.25">
      <c r="C33" s="74"/>
      <c r="D33" s="81"/>
      <c r="E33" s="88"/>
      <c r="F33" s="65"/>
      <c r="G33" s="11"/>
      <c r="H33" s="51"/>
      <c r="I33" s="52"/>
      <c r="J33" s="52"/>
    </row>
    <row r="34" spans="3:10" ht="14" customHeight="1" thickBot="1" x14ac:dyDescent="0.25">
      <c r="C34" s="24" t="s">
        <v>47</v>
      </c>
      <c r="D34" s="74"/>
      <c r="E34" s="41" t="s">
        <v>48</v>
      </c>
      <c r="F34" s="65"/>
      <c r="G34" s="11"/>
      <c r="H34" s="51"/>
      <c r="I34" s="52"/>
      <c r="J34" s="52"/>
    </row>
    <row r="35" spans="3:10" ht="14" customHeight="1" thickBot="1" x14ac:dyDescent="0.25">
      <c r="C35" s="71">
        <f>SUM(E5:E8)</f>
        <v>4080.0000000000014</v>
      </c>
      <c r="D35" s="81" t="s">
        <v>6</v>
      </c>
      <c r="E35" s="84">
        <f>0.4*SUM(G5:G8)</f>
        <v>4080.0000000000018</v>
      </c>
      <c r="F35" s="65"/>
      <c r="G35" s="11"/>
      <c r="H35" s="51"/>
      <c r="I35" s="52"/>
      <c r="J35" s="52"/>
    </row>
    <row r="36" spans="3:10" ht="14" customHeight="1" thickBot="1" x14ac:dyDescent="0.25">
      <c r="C36" s="56"/>
      <c r="D36" s="74"/>
      <c r="E36" s="85"/>
      <c r="F36" s="65"/>
      <c r="G36" s="11"/>
      <c r="H36" s="51"/>
      <c r="I36" s="52"/>
      <c r="J36" s="52"/>
    </row>
    <row r="37" spans="3:10" ht="14" customHeight="1" thickBot="1" x14ac:dyDescent="0.25">
      <c r="C37" s="68" t="s">
        <v>47</v>
      </c>
      <c r="D37" s="74"/>
      <c r="E37" s="86" t="s">
        <v>49</v>
      </c>
      <c r="F37" s="65"/>
      <c r="G37" s="11"/>
      <c r="H37" s="51"/>
      <c r="I37" s="52"/>
      <c r="J37" s="52"/>
    </row>
    <row r="38" spans="3:10" ht="16" thickBot="1" x14ac:dyDescent="0.25">
      <c r="C38" s="69">
        <f>SUM(E5:E8)</f>
        <v>4080.0000000000014</v>
      </c>
      <c r="D38" s="81" t="s">
        <v>8</v>
      </c>
      <c r="E38" s="87">
        <f>0.6*SUM(G5:G8)</f>
        <v>6120.0000000000018</v>
      </c>
      <c r="F38" s="73"/>
      <c r="G38" s="11"/>
      <c r="H38" s="51"/>
      <c r="I38" s="52"/>
      <c r="J38" s="52"/>
    </row>
    <row r="39" spans="3:10" s="48" customFormat="1" x14ac:dyDescent="0.2">
      <c r="C39" s="74"/>
      <c r="D39" s="81"/>
      <c r="E39" s="88"/>
      <c r="F39" s="83"/>
      <c r="G39" s="47"/>
      <c r="H39" s="51"/>
      <c r="I39" s="52"/>
      <c r="J39" s="52"/>
    </row>
    <row r="40" spans="3:10" ht="16" thickBot="1" x14ac:dyDescent="0.25">
      <c r="C40" s="22" t="s">
        <v>7</v>
      </c>
      <c r="E40" s="11"/>
      <c r="F40" s="72">
        <f>SUMPRODUCT(G5:G8,H5:H8)</f>
        <v>669000.00000000023</v>
      </c>
      <c r="H40" s="11"/>
    </row>
    <row r="41" spans="3:10" ht="16" thickTop="1" x14ac:dyDescent="0.2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4A17-9193-904D-9733-0F48F7E43AB9}">
  <dimension ref="A1"/>
  <sheetViews>
    <sheetView workbookViewId="0">
      <selection activeCell="E29" sqref="E2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Workforce Scheduling</vt:lpstr>
      <vt:lpstr>Product Transport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Vossen</dc:creator>
  <cp:lastModifiedBy>Microsoft Office User</cp:lastModifiedBy>
  <dcterms:created xsi:type="dcterms:W3CDTF">2021-11-01T21:21:09Z</dcterms:created>
  <dcterms:modified xsi:type="dcterms:W3CDTF">2021-11-10T23:19:29Z</dcterms:modified>
</cp:coreProperties>
</file>