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ishikaprashar/Desktop/Avocados_SUMIFS_AVERAGEIFS_Mini_Case_Study_A4A/"/>
    </mc:Choice>
  </mc:AlternateContent>
  <xr:revisionPtr revIDLastSave="0" documentId="13_ncr:1_{A83CC184-2C91-0C47-831C-D0AB57B06543}" xr6:coauthVersionLast="47" xr6:coauthVersionMax="47" xr10:uidLastSave="{00000000-0000-0000-0000-000000000000}"/>
  <bookViews>
    <workbookView xWindow="0" yWindow="460" windowWidth="24640" windowHeight="16400" activeTab="1" xr2:uid="{0BA63DD4-C331-42C3-B925-003958714913}"/>
  </bookViews>
  <sheets>
    <sheet name="Avocado_Sale_Data_Albany" sheetId="3" r:id="rId1"/>
    <sheet name="Avocado_Mini_IFS_Exercises" sheetId="2" r:id="rId2"/>
  </sheets>
  <definedNames>
    <definedName name="_xlnm._FilterDatabase" localSheetId="0" hidden="1">Avocado_Sale_Data_Albany!$A$1:$N$1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0" i="2" l="1"/>
  <c r="C50" i="2"/>
  <c r="D50" i="2"/>
  <c r="E50" i="2"/>
  <c r="N50" i="2" s="1"/>
  <c r="F50" i="2"/>
  <c r="G50" i="2"/>
  <c r="H50" i="2"/>
  <c r="I50" i="2"/>
  <c r="J50" i="2"/>
  <c r="K50" i="2"/>
  <c r="L50" i="2"/>
  <c r="M50" i="2"/>
  <c r="N48" i="2"/>
  <c r="N49" i="2"/>
  <c r="C49" i="2"/>
  <c r="D49" i="2"/>
  <c r="E49" i="2"/>
  <c r="F49" i="2"/>
  <c r="G49" i="2"/>
  <c r="H49" i="2"/>
  <c r="I49" i="2"/>
  <c r="J49" i="2"/>
  <c r="K49" i="2"/>
  <c r="L49" i="2"/>
  <c r="M49" i="2"/>
  <c r="B49" i="2"/>
  <c r="M48" i="2"/>
  <c r="C48" i="2"/>
  <c r="D48" i="2"/>
  <c r="E48" i="2"/>
  <c r="F48" i="2"/>
  <c r="G48" i="2"/>
  <c r="H48" i="2"/>
  <c r="I48" i="2"/>
  <c r="J48" i="2"/>
  <c r="K48" i="2"/>
  <c r="L48" i="2"/>
  <c r="B48" i="2"/>
  <c r="C38" i="2"/>
  <c r="D38" i="2"/>
  <c r="E38" i="2"/>
  <c r="F38" i="2"/>
  <c r="G38" i="2"/>
  <c r="H38" i="2"/>
  <c r="I38" i="2"/>
  <c r="J38" i="2"/>
  <c r="K38" i="2"/>
  <c r="L38" i="2"/>
  <c r="M38" i="2"/>
  <c r="M37" i="2"/>
  <c r="C37" i="2"/>
  <c r="D37" i="2"/>
  <c r="E37" i="2"/>
  <c r="F37" i="2"/>
  <c r="G37" i="2"/>
  <c r="H37" i="2"/>
  <c r="H39" i="2" s="1"/>
  <c r="I37" i="2"/>
  <c r="J37" i="2"/>
  <c r="K37" i="2"/>
  <c r="L37" i="2"/>
  <c r="L39" i="2" s="1"/>
  <c r="C36" i="2"/>
  <c r="D36" i="2"/>
  <c r="E36" i="2"/>
  <c r="F36" i="2"/>
  <c r="G36" i="2"/>
  <c r="H36" i="2"/>
  <c r="I36" i="2"/>
  <c r="J36" i="2"/>
  <c r="K36" i="2"/>
  <c r="L36" i="2"/>
  <c r="M36" i="2"/>
  <c r="B38" i="2"/>
  <c r="B37" i="2"/>
  <c r="B36" i="2"/>
  <c r="B33" i="2"/>
  <c r="C33" i="2"/>
  <c r="D33" i="2"/>
  <c r="E33" i="2"/>
  <c r="F33" i="2"/>
  <c r="G33" i="2"/>
  <c r="H33" i="2"/>
  <c r="I33" i="2"/>
  <c r="J33" i="2"/>
  <c r="K33" i="2"/>
  <c r="L33" i="2"/>
  <c r="M33" i="2"/>
  <c r="M32" i="2"/>
  <c r="C32" i="2"/>
  <c r="D32" i="2"/>
  <c r="E32" i="2"/>
  <c r="F32" i="2"/>
  <c r="G32" i="2"/>
  <c r="H32" i="2"/>
  <c r="I32" i="2"/>
  <c r="J32" i="2"/>
  <c r="K32" i="2"/>
  <c r="L32" i="2"/>
  <c r="B32" i="2"/>
  <c r="C31" i="2"/>
  <c r="D31" i="2"/>
  <c r="E31" i="2"/>
  <c r="F31" i="2"/>
  <c r="G31" i="2"/>
  <c r="H31" i="2"/>
  <c r="H34" i="2" s="1"/>
  <c r="I31" i="2"/>
  <c r="I34" i="2" s="1"/>
  <c r="J31" i="2"/>
  <c r="K31" i="2"/>
  <c r="L31" i="2"/>
  <c r="M31" i="2"/>
  <c r="M34" i="2" s="1"/>
  <c r="B31" i="2"/>
  <c r="C39" i="2"/>
  <c r="D39" i="2"/>
  <c r="E39" i="2"/>
  <c r="G39" i="2"/>
  <c r="K39" i="2"/>
  <c r="C34" i="2"/>
  <c r="D34" i="2"/>
  <c r="E34" i="2"/>
  <c r="G34" i="2"/>
  <c r="K34" i="2"/>
  <c r="L34" i="2"/>
  <c r="B26" i="2"/>
  <c r="C26" i="2"/>
  <c r="D26" i="2"/>
  <c r="E26" i="2"/>
  <c r="F26" i="2"/>
  <c r="G26" i="2"/>
  <c r="H26" i="2"/>
  <c r="I26" i="2"/>
  <c r="J26" i="2"/>
  <c r="K26" i="2"/>
  <c r="L26" i="2"/>
  <c r="M26" i="2"/>
  <c r="N23" i="2"/>
  <c r="N24" i="2"/>
  <c r="N25" i="2"/>
  <c r="N26" i="2"/>
  <c r="M25" i="2"/>
  <c r="C25" i="2"/>
  <c r="D25" i="2"/>
  <c r="E25" i="2"/>
  <c r="F25" i="2"/>
  <c r="G25" i="2"/>
  <c r="H25" i="2"/>
  <c r="I25" i="2"/>
  <c r="J25" i="2"/>
  <c r="K25" i="2"/>
  <c r="L25" i="2"/>
  <c r="B25" i="2"/>
  <c r="C24" i="2"/>
  <c r="D24" i="2"/>
  <c r="E24" i="2"/>
  <c r="F24" i="2"/>
  <c r="G24" i="2"/>
  <c r="H24" i="2"/>
  <c r="I24" i="2"/>
  <c r="J24" i="2"/>
  <c r="K24" i="2"/>
  <c r="L24" i="2"/>
  <c r="M24" i="2"/>
  <c r="B24" i="2"/>
  <c r="C23" i="2"/>
  <c r="D23" i="2"/>
  <c r="E23" i="2"/>
  <c r="F23" i="2"/>
  <c r="G23" i="2"/>
  <c r="H23" i="2"/>
  <c r="I23" i="2"/>
  <c r="J23" i="2"/>
  <c r="K23" i="2"/>
  <c r="L23" i="2"/>
  <c r="M23" i="2"/>
  <c r="B23" i="2"/>
  <c r="B21" i="2"/>
  <c r="C21" i="2"/>
  <c r="D21" i="2"/>
  <c r="E21" i="2"/>
  <c r="F21" i="2"/>
  <c r="G21" i="2"/>
  <c r="H21" i="2"/>
  <c r="I21" i="2"/>
  <c r="J21" i="2"/>
  <c r="K21" i="2"/>
  <c r="L21" i="2"/>
  <c r="M21" i="2"/>
  <c r="N18" i="2"/>
  <c r="N19" i="2"/>
  <c r="N20" i="2"/>
  <c r="N21" i="2"/>
  <c r="C20" i="2"/>
  <c r="D20" i="2"/>
  <c r="E20" i="2"/>
  <c r="F20" i="2"/>
  <c r="G20" i="2"/>
  <c r="H20" i="2"/>
  <c r="I20" i="2"/>
  <c r="J20" i="2"/>
  <c r="K20" i="2"/>
  <c r="L20" i="2"/>
  <c r="M20" i="2"/>
  <c r="B20" i="2"/>
  <c r="C19" i="2"/>
  <c r="D19" i="2"/>
  <c r="E19" i="2"/>
  <c r="F19" i="2"/>
  <c r="G19" i="2"/>
  <c r="H19" i="2"/>
  <c r="I19" i="2"/>
  <c r="J19" i="2"/>
  <c r="K19" i="2"/>
  <c r="L19" i="2"/>
  <c r="M19" i="2"/>
  <c r="B19" i="2"/>
  <c r="C18" i="2"/>
  <c r="D18" i="2"/>
  <c r="E18" i="2"/>
  <c r="F18" i="2"/>
  <c r="G18" i="2"/>
  <c r="H18" i="2"/>
  <c r="I18" i="2"/>
  <c r="J18" i="2"/>
  <c r="K18" i="2"/>
  <c r="L18" i="2"/>
  <c r="M18" i="2"/>
  <c r="B18" i="2"/>
  <c r="N38" i="2" l="1"/>
  <c r="F39" i="2"/>
  <c r="I39" i="2"/>
  <c r="M39" i="2"/>
  <c r="N37" i="2"/>
  <c r="J39" i="2"/>
  <c r="B39" i="2"/>
  <c r="N36" i="2"/>
  <c r="N33" i="2"/>
  <c r="J34" i="2"/>
  <c r="F34" i="2"/>
  <c r="N32" i="2"/>
  <c r="B34" i="2"/>
  <c r="N31" i="2"/>
  <c r="N39" i="2" l="1"/>
  <c r="N3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7FE9BA-308F-428C-9A67-BBB8488C010E}"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<sst xmlns="http://schemas.openxmlformats.org/spreadsheetml/2006/main" count="297" uniqueCount="49">
  <si>
    <t>Date</t>
  </si>
  <si>
    <t>AveragePrice</t>
  </si>
  <si>
    <t>Total Volume</t>
  </si>
  <si>
    <t>Total Bags</t>
  </si>
  <si>
    <t>Small Bags</t>
  </si>
  <si>
    <t>Large Bags</t>
  </si>
  <si>
    <t>XLarge Bags</t>
  </si>
  <si>
    <t>region</t>
  </si>
  <si>
    <t>conventional</t>
  </si>
  <si>
    <t>Albany</t>
  </si>
  <si>
    <t>organic</t>
  </si>
  <si>
    <t>Month</t>
  </si>
  <si>
    <t>January</t>
  </si>
  <si>
    <t>February</t>
  </si>
  <si>
    <t>March</t>
  </si>
  <si>
    <t>April</t>
  </si>
  <si>
    <t>May</t>
  </si>
  <si>
    <t>June</t>
  </si>
  <si>
    <t>July</t>
  </si>
  <si>
    <t>August</t>
  </si>
  <si>
    <t>September</t>
  </si>
  <si>
    <t>October</t>
  </si>
  <si>
    <t>November</t>
  </si>
  <si>
    <t>December</t>
  </si>
  <si>
    <t>Conventional Avocados</t>
  </si>
  <si>
    <t>Organic Avocados</t>
  </si>
  <si>
    <t>Total</t>
  </si>
  <si>
    <t>YTD Total</t>
  </si>
  <si>
    <t>Aurella's Avos</t>
  </si>
  <si>
    <t>We're looking forward to the great work you'll do!</t>
  </si>
  <si>
    <t>Hint: Remember the SUMIFS Syntax that we've highlighted here: =SUMIFS(Sum_Range, Criteria_Range_1, Criteria_To_Look_Up…)</t>
  </si>
  <si>
    <t>Conventional</t>
  </si>
  <si>
    <t>Organic</t>
  </si>
  <si>
    <t>YTD Average</t>
  </si>
  <si>
    <t>Hint: Remember the AVERAGEIFS Syntax that we've highlighted here: =AVERAGEIFS(Average_Range, Criteria_Range_1, Criteria_To_Look_Up…). It's important to remember that you shouldn't average an average.</t>
  </si>
  <si>
    <t>Monthly Average</t>
  </si>
  <si>
    <t>And We're Done!</t>
  </si>
  <si>
    <t>You've now demonstrated your budding mastery of Excel's SUMIFS/AVERAGEIFS Functions! Keep up the amazing work!</t>
  </si>
  <si>
    <t>Haas</t>
  </si>
  <si>
    <t>Reed</t>
  </si>
  <si>
    <t>Zutano</t>
  </si>
  <si>
    <t>Growth_Type</t>
  </si>
  <si>
    <t>Year</t>
  </si>
  <si>
    <t>At Aurella's Avos we're committed to delivering excellent quality produce at affordable prices that families, businesses and generally everyone can enjoy.</t>
  </si>
  <si>
    <r>
      <t xml:space="preserve">We produce both organic and conventional Avocado's across three varieties; Hass Avocados, Reed and Zutanos. The growth method is either organic or conventional. </t>
    </r>
    <r>
      <rPr>
        <b/>
        <u/>
        <sz val="12"/>
        <color theme="9" tint="-0.499984740745262"/>
        <rFont val="Arial"/>
        <family val="2"/>
      </rPr>
      <t xml:space="preserve">We've recently got the Production and Sales Data for the 2017 Period. </t>
    </r>
  </si>
  <si>
    <t>Seeing as you've done an excellent job, we'd like you to summarise this data for us and do some basic analysis for us regarding the total production figures and weekly average quantity of Avocados Sold Per Month.</t>
  </si>
  <si>
    <t>Hass</t>
  </si>
  <si>
    <t>Q1. Using your SUMIFS capabilities, complete the Production Volumes Summary Table for the Haas, Reed and Zutano Avocados Over the 2017 Period.</t>
  </si>
  <si>
    <t xml:space="preserve">Q2. Using your AVERAGEIFS capabilities, calculate the Average Weekly Quantity of Avocados Sold for both Conventional and Organic Varieties for each month over the 2017 Period.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</si>
</sst>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Red]\-&quot;$&quot;#,##0.00"/>
  </numFmts>
  <fonts count="12" x14ac:knownFonts="1">
    <font>
      <sz val="11"/>
      <color theme="1"/>
      <name val="Calibri"/>
      <family val="2"/>
      <scheme val="minor"/>
    </font>
    <font>
      <sz val="11"/>
      <color theme="1"/>
      <name val="Arial"/>
      <family val="2"/>
    </font>
    <font>
      <b/>
      <sz val="11"/>
      <color theme="1"/>
      <name val="Arial"/>
      <family val="2"/>
    </font>
    <font>
      <b/>
      <sz val="11"/>
      <color theme="9" tint="-0.499984740745262"/>
      <name val="Arial"/>
      <family val="2"/>
    </font>
    <font>
      <b/>
      <sz val="12"/>
      <color theme="9" tint="-0.499984740745262"/>
      <name val="Arial"/>
      <family val="2"/>
    </font>
    <font>
      <b/>
      <sz val="26"/>
      <color theme="9" tint="-0.499984740745262"/>
      <name val="Arial"/>
      <family val="2"/>
    </font>
    <font>
      <sz val="12"/>
      <color theme="9" tint="-0.499984740745262"/>
      <name val="Arial"/>
      <family val="2"/>
    </font>
    <font>
      <sz val="8"/>
      <name val="Calibri"/>
      <family val="2"/>
      <scheme val="minor"/>
    </font>
    <font>
      <b/>
      <sz val="11"/>
      <color rgb="FFEF628B"/>
      <name val="Arial"/>
      <family val="2"/>
    </font>
    <font>
      <sz val="11"/>
      <color rgb="FFEF628B"/>
      <name val="Calibri"/>
      <family val="2"/>
      <scheme val="minor"/>
    </font>
    <font>
      <b/>
      <sz val="14"/>
      <color theme="9" tint="-0.499984740745262"/>
      <name val="Calibri"/>
      <family val="2"/>
      <scheme val="minor"/>
    </font>
    <font>
      <b/>
      <u/>
      <sz val="12"/>
      <color theme="9" tint="-0.499984740745262"/>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2" tint="-9.9978637043366805E-2"/>
        <bgColor indexed="64"/>
      </patternFill>
    </fill>
  </fills>
  <borders count="11">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1">
    <xf numFmtId="0" fontId="0" fillId="0" borderId="0"/>
  </cellStyleXfs>
  <cellXfs count="40">
    <xf numFmtId="0" fontId="0" fillId="0" borderId="0" xfId="0"/>
    <xf numFmtId="0" fontId="1" fillId="0" borderId="0" xfId="0" applyFont="1"/>
    <xf numFmtId="14" fontId="1" fillId="0" borderId="0" xfId="0" applyNumberFormat="1" applyFont="1"/>
    <xf numFmtId="4" fontId="1" fillId="0" borderId="0" xfId="0" applyNumberFormat="1" applyFont="1"/>
    <xf numFmtId="1" fontId="1" fillId="0" borderId="0" xfId="0" applyNumberFormat="1" applyFont="1"/>
    <xf numFmtId="0" fontId="2"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1" fillId="2" borderId="0" xfId="0" applyFont="1" applyFill="1"/>
    <xf numFmtId="0" fontId="3" fillId="2" borderId="0" xfId="0" applyFont="1" applyFill="1" applyAlignment="1">
      <alignment horizontal="center"/>
    </xf>
    <xf numFmtId="1" fontId="3" fillId="2" borderId="0" xfId="0" applyNumberFormat="1" applyFont="1" applyFill="1" applyAlignment="1">
      <alignment horizontal="center"/>
    </xf>
    <xf numFmtId="4" fontId="1" fillId="3" borderId="8" xfId="0" applyNumberFormat="1" applyFont="1" applyFill="1" applyBorder="1"/>
    <xf numFmtId="3" fontId="1" fillId="0" borderId="1" xfId="0" applyNumberFormat="1" applyFont="1" applyBorder="1"/>
    <xf numFmtId="4" fontId="1" fillId="3" borderId="2" xfId="0" applyNumberFormat="1" applyFont="1" applyFill="1" applyBorder="1"/>
    <xf numFmtId="3" fontId="1" fillId="3" borderId="5" xfId="0" applyNumberFormat="1" applyFont="1" applyFill="1" applyBorder="1"/>
    <xf numFmtId="3" fontId="1" fillId="3" borderId="3" xfId="0" applyNumberFormat="1" applyFont="1" applyFill="1" applyBorder="1"/>
    <xf numFmtId="0" fontId="8" fillId="0" borderId="0" xfId="0" applyFont="1"/>
    <xf numFmtId="0" fontId="9" fillId="0" borderId="0" xfId="0" applyFont="1"/>
    <xf numFmtId="164" fontId="1" fillId="0" borderId="1" xfId="0" applyNumberFormat="1" applyFont="1" applyBorder="1"/>
    <xf numFmtId="164" fontId="1" fillId="3" borderId="8" xfId="0" applyNumberFormat="1" applyFont="1" applyFill="1" applyBorder="1"/>
    <xf numFmtId="1" fontId="3" fillId="0" borderId="0" xfId="0" applyNumberFormat="1" applyFont="1" applyAlignment="1">
      <alignment horizontal="center"/>
    </xf>
    <xf numFmtId="3" fontId="1" fillId="0" borderId="0" xfId="0" applyNumberFormat="1" applyFont="1"/>
    <xf numFmtId="0" fontId="10" fillId="0" borderId="0" xfId="0" applyFont="1"/>
    <xf numFmtId="14" fontId="2" fillId="4" borderId="0" xfId="0" applyNumberFormat="1" applyFont="1" applyFill="1"/>
    <xf numFmtId="0" fontId="2" fillId="4" borderId="0" xfId="0" applyFont="1" applyFill="1"/>
    <xf numFmtId="4" fontId="2" fillId="4" borderId="0" xfId="0" applyNumberFormat="1" applyFont="1" applyFill="1"/>
    <xf numFmtId="1" fontId="2" fillId="4" borderId="0" xfId="0" applyNumberFormat="1" applyFont="1" applyFill="1"/>
    <xf numFmtId="0" fontId="4" fillId="0" borderId="0" xfId="0" applyFont="1" applyAlignment="1">
      <alignment wrapText="1"/>
    </xf>
    <xf numFmtId="0" fontId="0" fillId="0" borderId="0" xfId="0"/>
    <xf numFmtId="0" fontId="6" fillId="0" borderId="0" xfId="0" applyFont="1" applyAlignment="1">
      <alignment wrapText="1"/>
    </xf>
    <xf numFmtId="0" fontId="6" fillId="0" borderId="0" xfId="0" applyFont="1"/>
    <xf numFmtId="3" fontId="1" fillId="3" borderId="8" xfId="0" applyNumberFormat="1" applyFont="1" applyFill="1" applyBorder="1"/>
    <xf numFmtId="3" fontId="1" fillId="3" borderId="9" xfId="0" applyNumberFormat="1" applyFont="1" applyFill="1" applyBorder="1"/>
    <xf numFmtId="3" fontId="1" fillId="3" borderId="2" xfId="0" applyNumberFormat="1" applyFont="1" applyFill="1" applyBorder="1"/>
    <xf numFmtId="3" fontId="1" fillId="3" borderId="4" xfId="0" applyNumberFormat="1" applyFont="1" applyFill="1" applyBorder="1"/>
    <xf numFmtId="3" fontId="1" fillId="3" borderId="10" xfId="0" applyNumberFormat="1" applyFont="1" applyFill="1" applyBorder="1"/>
    <xf numFmtId="3" fontId="1" fillId="3" borderId="6" xfId="0" applyNumberFormat="1" applyFont="1" applyFill="1" applyBorder="1"/>
    <xf numFmtId="3" fontId="1" fillId="3" borderId="7" xfId="0" applyNumberFormat="1" applyFont="1" applyFill="1" applyBorder="1"/>
  </cellXfs>
  <cellStyles count="1">
    <cellStyle name="Normal" xfId="0" builtinId="0"/>
  </cellStyles>
  <dxfs count="16">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1" formatCode="0"/>
    </dxf>
    <dxf>
      <font>
        <b val="0"/>
        <i val="0"/>
        <strike val="0"/>
        <condense val="0"/>
        <extend val="0"/>
        <outline val="0"/>
        <shadow val="0"/>
        <u val="none"/>
        <vertAlign val="baseline"/>
        <sz val="11"/>
        <color theme="1"/>
        <name val="Arial"/>
        <family val="2"/>
        <scheme val="none"/>
      </font>
      <numFmt numFmtId="1" formatCode="0"/>
    </dxf>
    <dxf>
      <font>
        <b val="0"/>
        <i val="0"/>
        <strike val="0"/>
        <condense val="0"/>
        <extend val="0"/>
        <outline val="0"/>
        <shadow val="0"/>
        <u val="none"/>
        <vertAlign val="baseline"/>
        <sz val="11"/>
        <color theme="1"/>
        <name val="Arial"/>
        <family val="2"/>
        <scheme val="none"/>
      </font>
      <numFmt numFmtId="1" formatCode="0"/>
    </dxf>
    <dxf>
      <font>
        <b val="0"/>
        <i val="0"/>
        <strike val="0"/>
        <condense val="0"/>
        <extend val="0"/>
        <outline val="0"/>
        <shadow val="0"/>
        <u val="none"/>
        <vertAlign val="baseline"/>
        <sz val="11"/>
        <color theme="1"/>
        <name val="Arial"/>
        <family val="2"/>
        <scheme val="none"/>
      </font>
      <numFmt numFmtId="1" formatCode="0"/>
    </dxf>
    <dxf>
      <font>
        <b val="0"/>
        <i val="0"/>
        <strike val="0"/>
        <condense val="0"/>
        <extend val="0"/>
        <outline val="0"/>
        <shadow val="0"/>
        <u val="none"/>
        <vertAlign val="baseline"/>
        <sz val="11"/>
        <color theme="1"/>
        <name val="Arial"/>
        <family val="2"/>
        <scheme val="none"/>
      </font>
      <numFmt numFmtId="1" formatCode="0"/>
    </dxf>
    <dxf>
      <font>
        <b val="0"/>
        <i val="0"/>
        <strike val="0"/>
        <condense val="0"/>
        <extend val="0"/>
        <outline val="0"/>
        <shadow val="0"/>
        <u val="none"/>
        <vertAlign val="baseline"/>
        <sz val="11"/>
        <color theme="1"/>
        <name val="Arial"/>
        <family val="2"/>
        <scheme val="none"/>
      </font>
      <numFmt numFmtId="1" formatCode="0"/>
    </dxf>
    <dxf>
      <font>
        <b val="0"/>
        <i val="0"/>
        <strike val="0"/>
        <condense val="0"/>
        <extend val="0"/>
        <outline val="0"/>
        <shadow val="0"/>
        <u val="none"/>
        <vertAlign val="baseline"/>
        <sz val="11"/>
        <color theme="1"/>
        <name val="Arial"/>
        <family val="2"/>
        <scheme val="none"/>
      </font>
      <numFmt numFmtId="1" formatCode="0"/>
    </dxf>
    <dxf>
      <font>
        <b val="0"/>
        <i val="0"/>
        <strike val="0"/>
        <condense val="0"/>
        <extend val="0"/>
        <outline val="0"/>
        <shadow val="0"/>
        <u val="none"/>
        <vertAlign val="baseline"/>
        <sz val="11"/>
        <color theme="1"/>
        <name val="Arial"/>
        <family val="2"/>
        <scheme val="none"/>
      </font>
      <numFmt numFmtId="1" formatCode="0"/>
    </dxf>
    <dxf>
      <font>
        <b val="0"/>
        <i val="0"/>
        <strike val="0"/>
        <condense val="0"/>
        <extend val="0"/>
        <outline val="0"/>
        <shadow val="0"/>
        <u val="none"/>
        <vertAlign val="baseline"/>
        <sz val="11"/>
        <color theme="1"/>
        <name val="Arial"/>
        <family val="2"/>
        <scheme val="none"/>
      </font>
      <numFmt numFmtId="4" formatCode="#,##0.00"/>
    </dxf>
    <dxf>
      <font>
        <b val="0"/>
        <i val="0"/>
        <strike val="0"/>
        <condense val="0"/>
        <extend val="0"/>
        <outline val="0"/>
        <shadow val="0"/>
        <u val="none"/>
        <vertAlign val="baseline"/>
        <sz val="11"/>
        <color theme="1"/>
        <name val="Arial"/>
        <family val="2"/>
        <scheme val="none"/>
      </font>
      <numFmt numFmtId="4" formatCode="#,##0.00"/>
    </dxf>
    <dxf>
      <font>
        <b val="0"/>
        <i val="0"/>
        <strike val="0"/>
        <condense val="0"/>
        <extend val="0"/>
        <outline val="0"/>
        <shadow val="0"/>
        <u val="none"/>
        <vertAlign val="baseline"/>
        <sz val="11"/>
        <color theme="1"/>
        <name val="Arial"/>
        <family val="2"/>
        <scheme val="none"/>
      </font>
      <numFmt numFmtId="4" formatCode="#,##0.00"/>
    </dxf>
    <dxf>
      <font>
        <b val="0"/>
        <i val="0"/>
        <strike val="0"/>
        <condense val="0"/>
        <extend val="0"/>
        <outline val="0"/>
        <shadow val="0"/>
        <u val="none"/>
        <vertAlign val="baseline"/>
        <sz val="11"/>
        <color theme="1"/>
        <name val="Arial"/>
        <family val="2"/>
        <scheme val="none"/>
      </font>
      <numFmt numFmtId="4" formatCode="#,##0.00"/>
    </dxf>
    <dxf>
      <font>
        <b val="0"/>
        <i val="0"/>
        <strike val="0"/>
        <condense val="0"/>
        <extend val="0"/>
        <outline val="0"/>
        <shadow val="0"/>
        <u val="none"/>
        <vertAlign val="baseline"/>
        <sz val="11"/>
        <color theme="1"/>
        <name val="Arial"/>
        <family val="2"/>
        <scheme val="none"/>
      </font>
      <numFmt numFmtId="165" formatCode="d/mm/yyyy"/>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numFmt numFmtId="1" formatCode="0"/>
      <fill>
        <patternFill patternType="solid">
          <fgColor indexed="64"/>
          <bgColor theme="2" tint="-9.9978637043366805E-2"/>
        </patternFill>
      </fill>
    </dxf>
  </dxfs>
  <tableStyles count="0" defaultTableStyle="TableStyleMedium2" defaultPivotStyle="PivotStyleLight16"/>
  <colors>
    <mruColors>
      <color rgb="FFD597FF"/>
      <color rgb="FFEF62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4</xdr:col>
      <xdr:colOff>209550</xdr:colOff>
      <xdr:row>9</xdr:row>
      <xdr:rowOff>26035</xdr:rowOff>
    </xdr:to>
    <xdr:pic>
      <xdr:nvPicPr>
        <xdr:cNvPr id="2" name="Picture 1">
          <a:extLst>
            <a:ext uri="{FF2B5EF4-FFF2-40B4-BE49-F238E27FC236}">
              <a16:creationId xmlns:a16="http://schemas.microsoft.com/office/drawing/2014/main" id="{F0CC9C16-616A-4B04-81B0-B4FDCD88D2E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0"/>
          <a:ext cx="4124325" cy="2235835"/>
        </a:xfrm>
        <a:prstGeom prst="rect">
          <a:avLst/>
        </a:prstGeom>
      </xdr:spPr>
    </xdr:pic>
    <xdr:clientData/>
  </xdr:twoCellAnchor>
  <xdr:twoCellAnchor editAs="oneCell">
    <xdr:from>
      <xdr:col>4</xdr:col>
      <xdr:colOff>276225</xdr:colOff>
      <xdr:row>0</xdr:row>
      <xdr:rowOff>76200</xdr:rowOff>
    </xdr:from>
    <xdr:to>
      <xdr:col>7</xdr:col>
      <xdr:colOff>219079</xdr:colOff>
      <xdr:row>1</xdr:row>
      <xdr:rowOff>28576</xdr:rowOff>
    </xdr:to>
    <xdr:pic>
      <xdr:nvPicPr>
        <xdr:cNvPr id="4" name="Picture 3">
          <a:extLst>
            <a:ext uri="{FF2B5EF4-FFF2-40B4-BE49-F238E27FC236}">
              <a16:creationId xmlns:a16="http://schemas.microsoft.com/office/drawing/2014/main" id="{A019EAF6-B581-8972-A8AC-65565B121FE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0525" y="76200"/>
          <a:ext cx="2209804" cy="3810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FE62D4-FFC9-406A-A3A3-B8D428147D5D}" name="Table1" displayName="Table1" ref="A1:N107" totalsRowShown="0" headerRowDxfId="15" dataDxfId="14">
  <autoFilter ref="A1:N107" xr:uid="{ECFE62D4-FFC9-406A-A3A3-B8D428147D5D}"/>
  <tableColumns count="14">
    <tableColumn id="1" xr3:uid="{BA788774-174A-4BF0-B2CE-794C94235EC1}" name="Date" dataDxfId="13"/>
    <tableColumn id="2" xr3:uid="{DCA70D95-E02F-4DD8-BFF7-AF9E72BD2677}" name="Month" dataDxfId="12"/>
    <tableColumn id="3" xr3:uid="{BA1D441E-1A33-4C5D-933A-C41F0D8B4BCF}" name="AveragePrice" dataDxfId="11"/>
    <tableColumn id="4" xr3:uid="{1B3209C1-DF01-49CD-A7C9-7D87B4E798B4}" name="Total Volume" dataDxfId="10"/>
    <tableColumn id="5" xr3:uid="{5D093DBB-ED57-448D-80C4-5E57984C34A1}" name="Haas" dataDxfId="9"/>
    <tableColumn id="6" xr3:uid="{97019D5E-3F59-4CD1-8F6D-B809255F0620}" name="Reed" dataDxfId="8"/>
    <tableColumn id="7" xr3:uid="{4E4D52B3-B9BB-4185-BB42-D0DA07BC9580}" name="Zutano" dataDxfId="7"/>
    <tableColumn id="8" xr3:uid="{3636C3C2-3348-47E4-88F0-57F22125FC63}" name="Total Bags" dataDxfId="6"/>
    <tableColumn id="9" xr3:uid="{FAF63AFD-2A8B-486F-8181-126A4DDA2FB5}" name="Small Bags" dataDxfId="5"/>
    <tableColumn id="10" xr3:uid="{74C67CB3-05E0-4244-9ABB-9B3148674F32}" name="Large Bags" dataDxfId="4"/>
    <tableColumn id="11" xr3:uid="{031FCFC5-AC5A-4981-B29E-46A13F52B9A4}" name="XLarge Bags" dataDxfId="3"/>
    <tableColumn id="12" xr3:uid="{E9DB7D70-3952-4C98-BFDC-5204ADB027DC}" name="Growth_Type" dataDxfId="2"/>
    <tableColumn id="13" xr3:uid="{D75E2A97-9F32-444D-B56A-7918470D84E4}" name="Year" dataDxfId="1"/>
    <tableColumn id="14" xr3:uid="{C19EB506-B25D-4056-A21B-3C201539FE8D}" name="reg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26F7-632F-4F75-A1ED-6BB428ED12A3}">
  <sheetPr>
    <tabColor rgb="FF92D050"/>
  </sheetPr>
  <dimension ref="A1:N107"/>
  <sheetViews>
    <sheetView workbookViewId="0">
      <selection activeCell="F16" sqref="F16"/>
    </sheetView>
  </sheetViews>
  <sheetFormatPr baseColWidth="10" defaultColWidth="8.83203125" defaultRowHeight="15" x14ac:dyDescent="0.2"/>
  <cols>
    <col min="1" max="1" width="11.33203125" bestFit="1" customWidth="1"/>
    <col min="2" max="2" width="9.5" customWidth="1"/>
    <col min="3" max="3" width="16.83203125" customWidth="1"/>
    <col min="4" max="4" width="16.33203125" customWidth="1"/>
    <col min="5" max="5" width="9" bestFit="1" customWidth="1"/>
    <col min="6" max="6" width="8.5" customWidth="1"/>
    <col min="7" max="7" width="10" customWidth="1"/>
    <col min="8" max="8" width="14" customWidth="1"/>
    <col min="9" max="9" width="14.33203125" customWidth="1"/>
    <col min="10" max="10" width="14.6640625" customWidth="1"/>
    <col min="11" max="11" width="16.1640625" customWidth="1"/>
    <col min="12" max="12" width="16.6640625" customWidth="1"/>
    <col min="13" max="13" width="7.83203125" customWidth="1"/>
    <col min="14" max="14" width="9.6640625" customWidth="1"/>
  </cols>
  <sheetData>
    <row r="1" spans="1:14" x14ac:dyDescent="0.2">
      <c r="A1" s="25" t="s">
        <v>0</v>
      </c>
      <c r="B1" s="25" t="s">
        <v>11</v>
      </c>
      <c r="C1" s="26" t="s">
        <v>1</v>
      </c>
      <c r="D1" s="26" t="s">
        <v>2</v>
      </c>
      <c r="E1" s="27" t="s">
        <v>38</v>
      </c>
      <c r="F1" s="28" t="s">
        <v>39</v>
      </c>
      <c r="G1" s="28" t="s">
        <v>40</v>
      </c>
      <c r="H1" s="28" t="s">
        <v>3</v>
      </c>
      <c r="I1" s="28" t="s">
        <v>4</v>
      </c>
      <c r="J1" s="28" t="s">
        <v>5</v>
      </c>
      <c r="K1" s="28" t="s">
        <v>6</v>
      </c>
      <c r="L1" s="28" t="s">
        <v>41</v>
      </c>
      <c r="M1" s="28" t="s">
        <v>42</v>
      </c>
      <c r="N1" s="26" t="s">
        <v>7</v>
      </c>
    </row>
    <row r="2" spans="1:14" x14ac:dyDescent="0.2">
      <c r="A2" s="2">
        <v>42736</v>
      </c>
      <c r="B2" s="3">
        <v>1</v>
      </c>
      <c r="C2" s="3">
        <v>1.47</v>
      </c>
      <c r="D2" s="3">
        <v>129948.23</v>
      </c>
      <c r="E2" s="3">
        <v>4845.7700000000004</v>
      </c>
      <c r="F2" s="4">
        <v>117027.41</v>
      </c>
      <c r="G2" s="4">
        <v>200.36</v>
      </c>
      <c r="H2" s="4">
        <v>7874.69</v>
      </c>
      <c r="I2" s="4">
        <v>7866.86</v>
      </c>
      <c r="J2" s="4">
        <v>7.83</v>
      </c>
      <c r="K2" s="4">
        <v>0</v>
      </c>
      <c r="L2" s="4" t="s">
        <v>8</v>
      </c>
      <c r="M2" s="4">
        <v>2017</v>
      </c>
      <c r="N2" s="1" t="s">
        <v>9</v>
      </c>
    </row>
    <row r="3" spans="1:14" x14ac:dyDescent="0.2">
      <c r="A3" s="2">
        <v>42736</v>
      </c>
      <c r="B3" s="3">
        <v>1</v>
      </c>
      <c r="C3" s="3">
        <v>1.87</v>
      </c>
      <c r="D3" s="3">
        <v>1376.7</v>
      </c>
      <c r="E3" s="3">
        <v>71.650000000000006</v>
      </c>
      <c r="F3" s="4">
        <v>192.63</v>
      </c>
      <c r="G3" s="4">
        <v>0</v>
      </c>
      <c r="H3" s="4">
        <v>1112.42</v>
      </c>
      <c r="I3" s="4">
        <v>1112.42</v>
      </c>
      <c r="J3" s="4">
        <v>0</v>
      </c>
      <c r="K3" s="4">
        <v>0</v>
      </c>
      <c r="L3" s="4" t="s">
        <v>10</v>
      </c>
      <c r="M3" s="4">
        <v>2017</v>
      </c>
      <c r="N3" s="1" t="s">
        <v>9</v>
      </c>
    </row>
    <row r="4" spans="1:14" x14ac:dyDescent="0.2">
      <c r="A4" s="2">
        <v>42743</v>
      </c>
      <c r="B4" s="3">
        <v>1</v>
      </c>
      <c r="C4" s="3">
        <v>1.55</v>
      </c>
      <c r="D4" s="3">
        <v>91728.18</v>
      </c>
      <c r="E4" s="3">
        <v>3355.47</v>
      </c>
      <c r="F4" s="4">
        <v>75641.23</v>
      </c>
      <c r="G4" s="4">
        <v>56.91</v>
      </c>
      <c r="H4" s="4">
        <v>12674.57</v>
      </c>
      <c r="I4" s="4">
        <v>12606.67</v>
      </c>
      <c r="J4" s="4">
        <v>67.900000000000006</v>
      </c>
      <c r="K4" s="4">
        <v>0</v>
      </c>
      <c r="L4" s="4" t="s">
        <v>8</v>
      </c>
      <c r="M4" s="4">
        <v>2017</v>
      </c>
      <c r="N4" s="1" t="s">
        <v>9</v>
      </c>
    </row>
    <row r="5" spans="1:14" x14ac:dyDescent="0.2">
      <c r="A5" s="2">
        <v>42743</v>
      </c>
      <c r="B5" s="3">
        <v>1</v>
      </c>
      <c r="C5" s="3">
        <v>1.94</v>
      </c>
      <c r="D5" s="3">
        <v>2229.52</v>
      </c>
      <c r="E5" s="3">
        <v>63.46</v>
      </c>
      <c r="F5" s="4">
        <v>478.31</v>
      </c>
      <c r="G5" s="4">
        <v>0</v>
      </c>
      <c r="H5" s="4">
        <v>1687.75</v>
      </c>
      <c r="I5" s="4">
        <v>1687.75</v>
      </c>
      <c r="J5" s="4">
        <v>0</v>
      </c>
      <c r="K5" s="4">
        <v>0</v>
      </c>
      <c r="L5" s="4" t="s">
        <v>10</v>
      </c>
      <c r="M5" s="4">
        <v>2017</v>
      </c>
      <c r="N5" s="1" t="s">
        <v>9</v>
      </c>
    </row>
    <row r="6" spans="1:14" x14ac:dyDescent="0.2">
      <c r="A6" s="2">
        <v>42750</v>
      </c>
      <c r="B6" s="3">
        <v>1</v>
      </c>
      <c r="C6" s="3">
        <v>1.55</v>
      </c>
      <c r="D6" s="3">
        <v>88526.26</v>
      </c>
      <c r="E6" s="3">
        <v>3327.65</v>
      </c>
      <c r="F6" s="4">
        <v>71956.77</v>
      </c>
      <c r="G6" s="4">
        <v>607.03</v>
      </c>
      <c r="H6" s="4">
        <v>12634.81</v>
      </c>
      <c r="I6" s="4">
        <v>12574.72</v>
      </c>
      <c r="J6" s="4">
        <v>60.09</v>
      </c>
      <c r="K6" s="4">
        <v>0</v>
      </c>
      <c r="L6" s="4" t="s">
        <v>8</v>
      </c>
      <c r="M6" s="4">
        <v>2017</v>
      </c>
      <c r="N6" s="1" t="s">
        <v>9</v>
      </c>
    </row>
    <row r="7" spans="1:14" x14ac:dyDescent="0.2">
      <c r="A7" s="2">
        <v>42750</v>
      </c>
      <c r="B7" s="3">
        <v>1</v>
      </c>
      <c r="C7" s="3">
        <v>1.84</v>
      </c>
      <c r="D7" s="3">
        <v>1982.65</v>
      </c>
      <c r="E7" s="3">
        <v>82.3</v>
      </c>
      <c r="F7" s="4">
        <v>328.02</v>
      </c>
      <c r="G7" s="4">
        <v>0</v>
      </c>
      <c r="H7" s="4">
        <v>1572.33</v>
      </c>
      <c r="I7" s="4">
        <v>1572.33</v>
      </c>
      <c r="J7" s="4">
        <v>0</v>
      </c>
      <c r="K7" s="4">
        <v>0</v>
      </c>
      <c r="L7" s="4" t="s">
        <v>10</v>
      </c>
      <c r="M7" s="4">
        <v>2017</v>
      </c>
      <c r="N7" s="1" t="s">
        <v>9</v>
      </c>
    </row>
    <row r="8" spans="1:14" x14ac:dyDescent="0.2">
      <c r="A8" s="2">
        <v>42757</v>
      </c>
      <c r="B8" s="3">
        <v>1</v>
      </c>
      <c r="C8" s="3">
        <v>1.59</v>
      </c>
      <c r="D8" s="3">
        <v>128679.24</v>
      </c>
      <c r="E8" s="3">
        <v>4119.9399999999996</v>
      </c>
      <c r="F8" s="4">
        <v>111173.08</v>
      </c>
      <c r="G8" s="4">
        <v>2191.71</v>
      </c>
      <c r="H8" s="4">
        <v>11194.51</v>
      </c>
      <c r="I8" s="4">
        <v>11060.19</v>
      </c>
      <c r="J8" s="4">
        <v>125.5</v>
      </c>
      <c r="K8" s="4">
        <v>8.82</v>
      </c>
      <c r="L8" s="4" t="s">
        <v>8</v>
      </c>
      <c r="M8" s="4">
        <v>2017</v>
      </c>
      <c r="N8" s="1" t="s">
        <v>9</v>
      </c>
    </row>
    <row r="9" spans="1:14" x14ac:dyDescent="0.2">
      <c r="A9" s="2">
        <v>42757</v>
      </c>
      <c r="B9" s="3">
        <v>1</v>
      </c>
      <c r="C9" s="3">
        <v>1.82</v>
      </c>
      <c r="D9" s="3">
        <v>1897.07</v>
      </c>
      <c r="E9" s="3">
        <v>78.83</v>
      </c>
      <c r="F9" s="4">
        <v>128.24</v>
      </c>
      <c r="G9" s="4">
        <v>0</v>
      </c>
      <c r="H9" s="4">
        <v>1690</v>
      </c>
      <c r="I9" s="4">
        <v>1690</v>
      </c>
      <c r="J9" s="4">
        <v>0</v>
      </c>
      <c r="K9" s="4">
        <v>0</v>
      </c>
      <c r="L9" s="4" t="s">
        <v>10</v>
      </c>
      <c r="M9" s="4">
        <v>2017</v>
      </c>
      <c r="N9" s="1" t="s">
        <v>9</v>
      </c>
    </row>
    <row r="10" spans="1:14" x14ac:dyDescent="0.2">
      <c r="A10" s="2">
        <v>42764</v>
      </c>
      <c r="B10" s="3">
        <v>1</v>
      </c>
      <c r="C10" s="3">
        <v>1.31</v>
      </c>
      <c r="D10" s="3">
        <v>95424.59</v>
      </c>
      <c r="E10" s="3">
        <v>3844.62</v>
      </c>
      <c r="F10" s="4">
        <v>78315.149999999994</v>
      </c>
      <c r="G10" s="4">
        <v>484.56</v>
      </c>
      <c r="H10" s="4">
        <v>12780.26</v>
      </c>
      <c r="I10" s="4">
        <v>12393.84</v>
      </c>
      <c r="J10" s="4">
        <v>382.06</v>
      </c>
      <c r="K10" s="4">
        <v>4.3600000000000003</v>
      </c>
      <c r="L10" s="4" t="s">
        <v>8</v>
      </c>
      <c r="M10" s="4">
        <v>2017</v>
      </c>
      <c r="N10" s="1" t="s">
        <v>9</v>
      </c>
    </row>
    <row r="11" spans="1:14" x14ac:dyDescent="0.2">
      <c r="A11" s="2">
        <v>42764</v>
      </c>
      <c r="B11" s="3">
        <v>1</v>
      </c>
      <c r="C11" s="3">
        <v>1.86</v>
      </c>
      <c r="D11" s="3">
        <v>1795.81</v>
      </c>
      <c r="E11" s="3">
        <v>32.53</v>
      </c>
      <c r="F11" s="4">
        <v>123.14</v>
      </c>
      <c r="G11" s="4">
        <v>0</v>
      </c>
      <c r="H11" s="4">
        <v>1640.14</v>
      </c>
      <c r="I11" s="4">
        <v>1640.14</v>
      </c>
      <c r="J11" s="4">
        <v>0</v>
      </c>
      <c r="K11" s="4">
        <v>0</v>
      </c>
      <c r="L11" s="4" t="s">
        <v>10</v>
      </c>
      <c r="M11" s="4">
        <v>2017</v>
      </c>
      <c r="N11" s="1" t="s">
        <v>9</v>
      </c>
    </row>
    <row r="12" spans="1:14" x14ac:dyDescent="0.2">
      <c r="A12" s="2">
        <v>42771</v>
      </c>
      <c r="B12" s="3">
        <v>2</v>
      </c>
      <c r="C12" s="3">
        <v>1.49</v>
      </c>
      <c r="D12" s="3">
        <v>183549.08</v>
      </c>
      <c r="E12" s="3">
        <v>5666.6</v>
      </c>
      <c r="F12" s="4">
        <v>165530.03</v>
      </c>
      <c r="G12" s="4">
        <v>2119.02</v>
      </c>
      <c r="H12" s="4">
        <v>10233.43</v>
      </c>
      <c r="I12" s="4">
        <v>10047.32</v>
      </c>
      <c r="J12" s="4">
        <v>186.11</v>
      </c>
      <c r="K12" s="4">
        <v>0</v>
      </c>
      <c r="L12" s="4" t="s">
        <v>8</v>
      </c>
      <c r="M12" s="4">
        <v>2017</v>
      </c>
      <c r="N12" s="1" t="s">
        <v>9</v>
      </c>
    </row>
    <row r="13" spans="1:14" x14ac:dyDescent="0.2">
      <c r="A13" s="2">
        <v>42771</v>
      </c>
      <c r="B13" s="3">
        <v>2</v>
      </c>
      <c r="C13" s="3">
        <v>1.72</v>
      </c>
      <c r="D13" s="3">
        <v>1753.35</v>
      </c>
      <c r="E13" s="3">
        <v>26.75</v>
      </c>
      <c r="F13" s="4">
        <v>223.33</v>
      </c>
      <c r="G13" s="4">
        <v>0</v>
      </c>
      <c r="H13" s="4">
        <v>1503.27</v>
      </c>
      <c r="I13" s="4">
        <v>1503.27</v>
      </c>
      <c r="J13" s="4">
        <v>0</v>
      </c>
      <c r="K13" s="4">
        <v>0</v>
      </c>
      <c r="L13" s="4" t="s">
        <v>10</v>
      </c>
      <c r="M13" s="4">
        <v>2017</v>
      </c>
      <c r="N13" s="1" t="s">
        <v>9</v>
      </c>
    </row>
    <row r="14" spans="1:14" x14ac:dyDescent="0.2">
      <c r="A14" s="2">
        <v>42778</v>
      </c>
      <c r="B14" s="3">
        <v>2</v>
      </c>
      <c r="C14" s="3">
        <v>1.42</v>
      </c>
      <c r="D14" s="3">
        <v>97215.94</v>
      </c>
      <c r="E14" s="3">
        <v>3808.43</v>
      </c>
      <c r="F14" s="4">
        <v>81070.44</v>
      </c>
      <c r="G14" s="4">
        <v>175.6</v>
      </c>
      <c r="H14" s="4">
        <v>12161.47</v>
      </c>
      <c r="I14" s="4">
        <v>11650.91</v>
      </c>
      <c r="J14" s="4">
        <v>510.56</v>
      </c>
      <c r="K14" s="4">
        <v>0</v>
      </c>
      <c r="L14" s="4" t="s">
        <v>8</v>
      </c>
      <c r="M14" s="4">
        <v>2017</v>
      </c>
      <c r="N14" s="1" t="s">
        <v>9</v>
      </c>
    </row>
    <row r="15" spans="1:14" x14ac:dyDescent="0.2">
      <c r="A15" s="2">
        <v>42778</v>
      </c>
      <c r="B15" s="3">
        <v>2</v>
      </c>
      <c r="C15" s="3">
        <v>1.78</v>
      </c>
      <c r="D15" s="3">
        <v>1806.4</v>
      </c>
      <c r="E15" s="3">
        <v>119.52</v>
      </c>
      <c r="F15" s="4">
        <v>170.57</v>
      </c>
      <c r="G15" s="4">
        <v>0</v>
      </c>
      <c r="H15" s="4">
        <v>1516.31</v>
      </c>
      <c r="I15" s="4">
        <v>1516.31</v>
      </c>
      <c r="J15" s="4">
        <v>0</v>
      </c>
      <c r="K15" s="4">
        <v>0</v>
      </c>
      <c r="L15" s="4" t="s">
        <v>10</v>
      </c>
      <c r="M15" s="4">
        <v>2017</v>
      </c>
      <c r="N15" s="1" t="s">
        <v>9</v>
      </c>
    </row>
    <row r="16" spans="1:14" x14ac:dyDescent="0.2">
      <c r="A16" s="2">
        <v>42785</v>
      </c>
      <c r="B16" s="3">
        <v>2</v>
      </c>
      <c r="C16" s="3">
        <v>1.67</v>
      </c>
      <c r="D16" s="3">
        <v>95475.07</v>
      </c>
      <c r="E16" s="3">
        <v>2702.57</v>
      </c>
      <c r="F16" s="4">
        <v>81691.539999999994</v>
      </c>
      <c r="G16" s="4">
        <v>125.48</v>
      </c>
      <c r="H16" s="4">
        <v>10955.48</v>
      </c>
      <c r="I16" s="4">
        <v>10784.07</v>
      </c>
      <c r="J16" s="4">
        <v>171.41</v>
      </c>
      <c r="K16" s="4">
        <v>0</v>
      </c>
      <c r="L16" s="4" t="s">
        <v>8</v>
      </c>
      <c r="M16" s="4">
        <v>2017</v>
      </c>
      <c r="N16" s="1" t="s">
        <v>9</v>
      </c>
    </row>
    <row r="17" spans="1:14" x14ac:dyDescent="0.2">
      <c r="A17" s="2">
        <v>42785</v>
      </c>
      <c r="B17" s="3">
        <v>2</v>
      </c>
      <c r="C17" s="3">
        <v>1.67</v>
      </c>
      <c r="D17" s="3">
        <v>2523.56</v>
      </c>
      <c r="E17" s="3">
        <v>1049.5</v>
      </c>
      <c r="F17" s="4">
        <v>141.41</v>
      </c>
      <c r="G17" s="4">
        <v>0</v>
      </c>
      <c r="H17" s="4">
        <v>1332.65</v>
      </c>
      <c r="I17" s="4">
        <v>1332.65</v>
      </c>
      <c r="J17" s="4">
        <v>0</v>
      </c>
      <c r="K17" s="4">
        <v>0</v>
      </c>
      <c r="L17" s="4" t="s">
        <v>10</v>
      </c>
      <c r="M17" s="4">
        <v>2017</v>
      </c>
      <c r="N17" s="1" t="s">
        <v>9</v>
      </c>
    </row>
    <row r="18" spans="1:14" x14ac:dyDescent="0.2">
      <c r="A18" s="2">
        <v>42792</v>
      </c>
      <c r="B18" s="3">
        <v>2</v>
      </c>
      <c r="C18" s="3">
        <v>1.4</v>
      </c>
      <c r="D18" s="3">
        <v>88371.09</v>
      </c>
      <c r="E18" s="3">
        <v>3190.28</v>
      </c>
      <c r="F18" s="4">
        <v>73959.759999999995</v>
      </c>
      <c r="G18" s="4">
        <v>71.2</v>
      </c>
      <c r="H18" s="4">
        <v>11149.85</v>
      </c>
      <c r="I18" s="4">
        <v>10910.4</v>
      </c>
      <c r="J18" s="4">
        <v>239.45</v>
      </c>
      <c r="K18" s="4">
        <v>0</v>
      </c>
      <c r="L18" s="4" t="s">
        <v>8</v>
      </c>
      <c r="M18" s="4">
        <v>2017</v>
      </c>
      <c r="N18" s="1" t="s">
        <v>9</v>
      </c>
    </row>
    <row r="19" spans="1:14" x14ac:dyDescent="0.2">
      <c r="A19" s="2">
        <v>42792</v>
      </c>
      <c r="B19" s="3">
        <v>2</v>
      </c>
      <c r="C19" s="3">
        <v>1.71</v>
      </c>
      <c r="D19" s="3">
        <v>2185.96</v>
      </c>
      <c r="E19" s="3">
        <v>508.31</v>
      </c>
      <c r="F19" s="4">
        <v>240.1</v>
      </c>
      <c r="G19" s="4">
        <v>0</v>
      </c>
      <c r="H19" s="4">
        <v>1437.55</v>
      </c>
      <c r="I19" s="4">
        <v>1437.55</v>
      </c>
      <c r="J19" s="4">
        <v>0</v>
      </c>
      <c r="K19" s="4">
        <v>0</v>
      </c>
      <c r="L19" s="4" t="s">
        <v>10</v>
      </c>
      <c r="M19" s="4">
        <v>2017</v>
      </c>
      <c r="N19" s="1" t="s">
        <v>9</v>
      </c>
    </row>
    <row r="20" spans="1:14" x14ac:dyDescent="0.2">
      <c r="A20" s="2">
        <v>42799</v>
      </c>
      <c r="B20" s="3">
        <v>3</v>
      </c>
      <c r="C20" s="3">
        <v>1.18</v>
      </c>
      <c r="D20" s="3">
        <v>107354.25</v>
      </c>
      <c r="E20" s="3">
        <v>3123.26</v>
      </c>
      <c r="F20" s="4">
        <v>90784.49</v>
      </c>
      <c r="G20" s="4">
        <v>57.86</v>
      </c>
      <c r="H20" s="4">
        <v>13388.64</v>
      </c>
      <c r="I20" s="4">
        <v>13277.29</v>
      </c>
      <c r="J20" s="4">
        <v>111.35</v>
      </c>
      <c r="K20" s="4">
        <v>0</v>
      </c>
      <c r="L20" s="4" t="s">
        <v>8</v>
      </c>
      <c r="M20" s="4">
        <v>2017</v>
      </c>
      <c r="N20" s="1" t="s">
        <v>9</v>
      </c>
    </row>
    <row r="21" spans="1:14" x14ac:dyDescent="0.2">
      <c r="A21" s="2">
        <v>42799</v>
      </c>
      <c r="B21" s="3">
        <v>3</v>
      </c>
      <c r="C21" s="3">
        <v>1.84</v>
      </c>
      <c r="D21" s="3">
        <v>2228.14</v>
      </c>
      <c r="E21" s="3">
        <v>241</v>
      </c>
      <c r="F21" s="4">
        <v>208.79</v>
      </c>
      <c r="G21" s="4">
        <v>0</v>
      </c>
      <c r="H21" s="4">
        <v>1778.35</v>
      </c>
      <c r="I21" s="4">
        <v>1778.35</v>
      </c>
      <c r="J21" s="4">
        <v>0</v>
      </c>
      <c r="K21" s="4">
        <v>0</v>
      </c>
      <c r="L21" s="4" t="s">
        <v>10</v>
      </c>
      <c r="M21" s="4">
        <v>2017</v>
      </c>
      <c r="N21" s="1" t="s">
        <v>9</v>
      </c>
    </row>
    <row r="22" spans="1:14" x14ac:dyDescent="0.2">
      <c r="A22" s="2">
        <v>42806</v>
      </c>
      <c r="B22" s="3">
        <v>3</v>
      </c>
      <c r="C22" s="3">
        <v>1.54</v>
      </c>
      <c r="D22" s="3">
        <v>95713.29</v>
      </c>
      <c r="E22" s="3">
        <v>2046.8</v>
      </c>
      <c r="F22" s="4">
        <v>67162.63</v>
      </c>
      <c r="G22" s="4">
        <v>89.32</v>
      </c>
      <c r="H22" s="4">
        <v>26414.54</v>
      </c>
      <c r="I22" s="4">
        <v>10990.08</v>
      </c>
      <c r="J22" s="4">
        <v>15424.46</v>
      </c>
      <c r="K22" s="4">
        <v>0</v>
      </c>
      <c r="L22" s="4" t="s">
        <v>8</v>
      </c>
      <c r="M22" s="4">
        <v>2017</v>
      </c>
      <c r="N22" s="1" t="s">
        <v>9</v>
      </c>
    </row>
    <row r="23" spans="1:14" x14ac:dyDescent="0.2">
      <c r="A23" s="2">
        <v>42806</v>
      </c>
      <c r="B23" s="3">
        <v>3</v>
      </c>
      <c r="C23" s="3">
        <v>1.97</v>
      </c>
      <c r="D23" s="3">
        <v>2001.95</v>
      </c>
      <c r="E23" s="3">
        <v>123.51</v>
      </c>
      <c r="F23" s="4">
        <v>206.64</v>
      </c>
      <c r="G23" s="4">
        <v>0</v>
      </c>
      <c r="H23" s="4">
        <v>1671.8</v>
      </c>
      <c r="I23" s="4">
        <v>1671.8</v>
      </c>
      <c r="J23" s="4">
        <v>0</v>
      </c>
      <c r="K23" s="4">
        <v>0</v>
      </c>
      <c r="L23" s="4" t="s">
        <v>10</v>
      </c>
      <c r="M23" s="4">
        <v>2017</v>
      </c>
      <c r="N23" s="1" t="s">
        <v>9</v>
      </c>
    </row>
    <row r="24" spans="1:14" x14ac:dyDescent="0.2">
      <c r="A24" s="2">
        <v>42813</v>
      </c>
      <c r="B24" s="3">
        <v>3</v>
      </c>
      <c r="C24" s="3">
        <v>1.6</v>
      </c>
      <c r="D24" s="3">
        <v>92774.61</v>
      </c>
      <c r="E24" s="3">
        <v>2332.96</v>
      </c>
      <c r="F24" s="4">
        <v>72033.149999999994</v>
      </c>
      <c r="G24" s="4">
        <v>140.57</v>
      </c>
      <c r="H24" s="4">
        <v>18267.93</v>
      </c>
      <c r="I24" s="4">
        <v>8302.27</v>
      </c>
      <c r="J24" s="4">
        <v>9965.66</v>
      </c>
      <c r="K24" s="4">
        <v>0</v>
      </c>
      <c r="L24" s="4" t="s">
        <v>8</v>
      </c>
      <c r="M24" s="4">
        <v>2017</v>
      </c>
      <c r="N24" s="1" t="s">
        <v>9</v>
      </c>
    </row>
    <row r="25" spans="1:14" x14ac:dyDescent="0.2">
      <c r="A25" s="2">
        <v>42813</v>
      </c>
      <c r="B25" s="3">
        <v>3</v>
      </c>
      <c r="C25" s="3">
        <v>1.87</v>
      </c>
      <c r="D25" s="3">
        <v>2763.38</v>
      </c>
      <c r="E25" s="3">
        <v>503.14</v>
      </c>
      <c r="F25" s="4">
        <v>175.98</v>
      </c>
      <c r="G25" s="4">
        <v>0</v>
      </c>
      <c r="H25" s="4">
        <v>2084.2600000000002</v>
      </c>
      <c r="I25" s="4">
        <v>2084.2600000000002</v>
      </c>
      <c r="J25" s="4">
        <v>0</v>
      </c>
      <c r="K25" s="4">
        <v>0</v>
      </c>
      <c r="L25" s="4" t="s">
        <v>10</v>
      </c>
      <c r="M25" s="4">
        <v>2017</v>
      </c>
      <c r="N25" s="1" t="s">
        <v>9</v>
      </c>
    </row>
    <row r="26" spans="1:14" x14ac:dyDescent="0.2">
      <c r="A26" s="2">
        <v>42820</v>
      </c>
      <c r="B26" s="3">
        <v>3</v>
      </c>
      <c r="C26" s="3">
        <v>1.1599999999999999</v>
      </c>
      <c r="D26" s="3">
        <v>122951.65</v>
      </c>
      <c r="E26" s="3">
        <v>3184.29</v>
      </c>
      <c r="F26" s="4">
        <v>100854.22</v>
      </c>
      <c r="G26" s="4">
        <v>70.17</v>
      </c>
      <c r="H26" s="4">
        <v>18842.97</v>
      </c>
      <c r="I26" s="4">
        <v>7252.7</v>
      </c>
      <c r="J26" s="4">
        <v>11590.27</v>
      </c>
      <c r="K26" s="4">
        <v>0</v>
      </c>
      <c r="L26" s="4" t="s">
        <v>8</v>
      </c>
      <c r="M26" s="4">
        <v>2017</v>
      </c>
      <c r="N26" s="1" t="s">
        <v>9</v>
      </c>
    </row>
    <row r="27" spans="1:14" x14ac:dyDescent="0.2">
      <c r="A27" s="2">
        <v>42820</v>
      </c>
      <c r="B27" s="3">
        <v>3</v>
      </c>
      <c r="C27" s="3">
        <v>2.02</v>
      </c>
      <c r="D27" s="3">
        <v>2250.2199999999998</v>
      </c>
      <c r="E27" s="3">
        <v>166.49</v>
      </c>
      <c r="F27" s="4">
        <v>263.32</v>
      </c>
      <c r="G27" s="4">
        <v>0</v>
      </c>
      <c r="H27" s="4">
        <v>1820.41</v>
      </c>
      <c r="I27" s="4">
        <v>1820.41</v>
      </c>
      <c r="J27" s="4">
        <v>0</v>
      </c>
      <c r="K27" s="4">
        <v>0</v>
      </c>
      <c r="L27" s="4" t="s">
        <v>10</v>
      </c>
      <c r="M27" s="4">
        <v>2017</v>
      </c>
      <c r="N27" s="1" t="s">
        <v>9</v>
      </c>
    </row>
    <row r="28" spans="1:14" x14ac:dyDescent="0.2">
      <c r="A28" s="2">
        <v>42827</v>
      </c>
      <c r="B28" s="3">
        <v>4</v>
      </c>
      <c r="C28" s="3">
        <v>1.62</v>
      </c>
      <c r="D28" s="3">
        <v>92621.11</v>
      </c>
      <c r="E28" s="3">
        <v>4530.8</v>
      </c>
      <c r="F28" s="4">
        <v>68015.37</v>
      </c>
      <c r="G28" s="4">
        <v>97.26</v>
      </c>
      <c r="H28" s="4">
        <v>19977.68</v>
      </c>
      <c r="I28" s="4">
        <v>6332.44</v>
      </c>
      <c r="J28" s="4">
        <v>13645.24</v>
      </c>
      <c r="K28" s="4">
        <v>0</v>
      </c>
      <c r="L28" s="4" t="s">
        <v>8</v>
      </c>
      <c r="M28" s="4">
        <v>2017</v>
      </c>
      <c r="N28" s="1" t="s">
        <v>9</v>
      </c>
    </row>
    <row r="29" spans="1:14" x14ac:dyDescent="0.2">
      <c r="A29" s="2">
        <v>42827</v>
      </c>
      <c r="B29" s="3">
        <v>4</v>
      </c>
      <c r="C29" s="3">
        <v>1.86</v>
      </c>
      <c r="D29" s="3">
        <v>3492.87</v>
      </c>
      <c r="E29" s="3">
        <v>885.46</v>
      </c>
      <c r="F29" s="4">
        <v>362.37</v>
      </c>
      <c r="G29" s="4">
        <v>0</v>
      </c>
      <c r="H29" s="4">
        <v>2245.04</v>
      </c>
      <c r="I29" s="4">
        <v>2245.04</v>
      </c>
      <c r="J29" s="4">
        <v>0</v>
      </c>
      <c r="K29" s="4">
        <v>0</v>
      </c>
      <c r="L29" s="4" t="s">
        <v>10</v>
      </c>
      <c r="M29" s="4">
        <v>2017</v>
      </c>
      <c r="N29" s="1" t="s">
        <v>9</v>
      </c>
    </row>
    <row r="30" spans="1:14" x14ac:dyDescent="0.2">
      <c r="A30" s="2">
        <v>42834</v>
      </c>
      <c r="B30" s="3">
        <v>4</v>
      </c>
      <c r="C30" s="3">
        <v>1.54</v>
      </c>
      <c r="D30" s="3">
        <v>105436.11</v>
      </c>
      <c r="E30" s="3">
        <v>3708.13</v>
      </c>
      <c r="F30" s="4">
        <v>87775.86</v>
      </c>
      <c r="G30" s="4">
        <v>44.28</v>
      </c>
      <c r="H30" s="4">
        <v>13907.84</v>
      </c>
      <c r="I30" s="4">
        <v>7121.61</v>
      </c>
      <c r="J30" s="4">
        <v>6786.23</v>
      </c>
      <c r="K30" s="4">
        <v>0</v>
      </c>
      <c r="L30" s="4" t="s">
        <v>8</v>
      </c>
      <c r="M30" s="4">
        <v>2017</v>
      </c>
      <c r="N30" s="1" t="s">
        <v>9</v>
      </c>
    </row>
    <row r="31" spans="1:14" x14ac:dyDescent="0.2">
      <c r="A31" s="2">
        <v>42834</v>
      </c>
      <c r="B31" s="3">
        <v>4</v>
      </c>
      <c r="C31" s="3">
        <v>1.92</v>
      </c>
      <c r="D31" s="3">
        <v>2209.8200000000002</v>
      </c>
      <c r="E31" s="3">
        <v>159.65</v>
      </c>
      <c r="F31" s="4">
        <v>189.67</v>
      </c>
      <c r="G31" s="4">
        <v>0</v>
      </c>
      <c r="H31" s="4">
        <v>1860.5</v>
      </c>
      <c r="I31" s="4">
        <v>1860.5</v>
      </c>
      <c r="J31" s="4">
        <v>0</v>
      </c>
      <c r="K31" s="4">
        <v>0</v>
      </c>
      <c r="L31" s="4" t="s">
        <v>10</v>
      </c>
      <c r="M31" s="4">
        <v>2017</v>
      </c>
      <c r="N31" s="1" t="s">
        <v>9</v>
      </c>
    </row>
    <row r="32" spans="1:14" x14ac:dyDescent="0.2">
      <c r="A32" s="2">
        <v>42841</v>
      </c>
      <c r="B32" s="3">
        <v>4</v>
      </c>
      <c r="C32" s="3">
        <v>1.62</v>
      </c>
      <c r="D32" s="3">
        <v>90487.05</v>
      </c>
      <c r="E32" s="3">
        <v>4362.9799999999996</v>
      </c>
      <c r="F32" s="4">
        <v>71957.73</v>
      </c>
      <c r="G32" s="4">
        <v>161.28</v>
      </c>
      <c r="H32" s="4">
        <v>14005.06</v>
      </c>
      <c r="I32" s="4">
        <v>7179.98</v>
      </c>
      <c r="J32" s="4">
        <v>6825.08</v>
      </c>
      <c r="K32" s="4">
        <v>0</v>
      </c>
      <c r="L32" s="4" t="s">
        <v>8</v>
      </c>
      <c r="M32" s="4">
        <v>2017</v>
      </c>
      <c r="N32" s="1" t="s">
        <v>9</v>
      </c>
    </row>
    <row r="33" spans="1:14" x14ac:dyDescent="0.2">
      <c r="A33" s="2">
        <v>42841</v>
      </c>
      <c r="B33" s="3">
        <v>4</v>
      </c>
      <c r="C33" s="3">
        <v>1.85</v>
      </c>
      <c r="D33" s="3">
        <v>2886.48</v>
      </c>
      <c r="E33" s="3">
        <v>265.82</v>
      </c>
      <c r="F33" s="4">
        <v>203.84</v>
      </c>
      <c r="G33" s="4">
        <v>0</v>
      </c>
      <c r="H33" s="4">
        <v>2416.8200000000002</v>
      </c>
      <c r="I33" s="4">
        <v>2416.8200000000002</v>
      </c>
      <c r="J33" s="4">
        <v>0</v>
      </c>
      <c r="K33" s="4">
        <v>0</v>
      </c>
      <c r="L33" s="4" t="s">
        <v>10</v>
      </c>
      <c r="M33" s="4">
        <v>2017</v>
      </c>
      <c r="N33" s="1" t="s">
        <v>9</v>
      </c>
    </row>
    <row r="34" spans="1:14" x14ac:dyDescent="0.2">
      <c r="A34" s="2">
        <v>42848</v>
      </c>
      <c r="B34" s="3">
        <v>4</v>
      </c>
      <c r="C34" s="3">
        <v>1.34</v>
      </c>
      <c r="D34" s="3">
        <v>89327.1</v>
      </c>
      <c r="E34" s="3">
        <v>4437.5</v>
      </c>
      <c r="F34" s="4">
        <v>61512.84</v>
      </c>
      <c r="G34" s="4">
        <v>84.45</v>
      </c>
      <c r="H34" s="4">
        <v>23292.31</v>
      </c>
      <c r="I34" s="4">
        <v>8236.01</v>
      </c>
      <c r="J34" s="4">
        <v>15056.3</v>
      </c>
      <c r="K34" s="4">
        <v>0</v>
      </c>
      <c r="L34" s="4" t="s">
        <v>8</v>
      </c>
      <c r="M34" s="4">
        <v>2017</v>
      </c>
      <c r="N34" s="1" t="s">
        <v>9</v>
      </c>
    </row>
    <row r="35" spans="1:14" x14ac:dyDescent="0.2">
      <c r="A35" s="2">
        <v>42848</v>
      </c>
      <c r="B35" s="3">
        <v>4</v>
      </c>
      <c r="C35" s="3">
        <v>1.92</v>
      </c>
      <c r="D35" s="3">
        <v>2087.6</v>
      </c>
      <c r="E35" s="3">
        <v>110.25</v>
      </c>
      <c r="F35" s="4">
        <v>182.56</v>
      </c>
      <c r="G35" s="4">
        <v>0</v>
      </c>
      <c r="H35" s="4">
        <v>1794.79</v>
      </c>
      <c r="I35" s="4">
        <v>1794.79</v>
      </c>
      <c r="J35" s="4">
        <v>0</v>
      </c>
      <c r="K35" s="4">
        <v>0</v>
      </c>
      <c r="L35" s="4" t="s">
        <v>10</v>
      </c>
      <c r="M35" s="4">
        <v>2017</v>
      </c>
      <c r="N35" s="1" t="s">
        <v>9</v>
      </c>
    </row>
    <row r="36" spans="1:14" x14ac:dyDescent="0.2">
      <c r="A36" s="2">
        <v>42855</v>
      </c>
      <c r="B36" s="3">
        <v>4</v>
      </c>
      <c r="C36" s="3">
        <v>1.1299999999999999</v>
      </c>
      <c r="D36" s="3">
        <v>124926.39</v>
      </c>
      <c r="E36" s="3">
        <v>2573.11</v>
      </c>
      <c r="F36" s="4">
        <v>99451.520000000004</v>
      </c>
      <c r="G36" s="4">
        <v>81.89</v>
      </c>
      <c r="H36" s="4">
        <v>22819.87</v>
      </c>
      <c r="I36" s="4">
        <v>10547.36</v>
      </c>
      <c r="J36" s="4">
        <v>12272.51</v>
      </c>
      <c r="K36" s="4">
        <v>0</v>
      </c>
      <c r="L36" s="4" t="s">
        <v>8</v>
      </c>
      <c r="M36" s="4">
        <v>2017</v>
      </c>
      <c r="N36" s="1" t="s">
        <v>9</v>
      </c>
    </row>
    <row r="37" spans="1:14" x14ac:dyDescent="0.2">
      <c r="A37" s="2">
        <v>42855</v>
      </c>
      <c r="B37" s="3">
        <v>4</v>
      </c>
      <c r="C37" s="3">
        <v>1.74</v>
      </c>
      <c r="D37" s="3">
        <v>3046.63</v>
      </c>
      <c r="E37" s="3">
        <v>388.81</v>
      </c>
      <c r="F37" s="4">
        <v>280.27999999999997</v>
      </c>
      <c r="G37" s="4">
        <v>0</v>
      </c>
      <c r="H37" s="4">
        <v>2377.54</v>
      </c>
      <c r="I37" s="4">
        <v>2377.54</v>
      </c>
      <c r="J37" s="4">
        <v>0</v>
      </c>
      <c r="K37" s="4">
        <v>0</v>
      </c>
      <c r="L37" s="4" t="s">
        <v>10</v>
      </c>
      <c r="M37" s="4">
        <v>2017</v>
      </c>
      <c r="N37" s="1" t="s">
        <v>9</v>
      </c>
    </row>
    <row r="38" spans="1:14" x14ac:dyDescent="0.2">
      <c r="A38" s="2">
        <v>42862</v>
      </c>
      <c r="B38" s="3">
        <v>5</v>
      </c>
      <c r="C38" s="3">
        <v>1.47</v>
      </c>
      <c r="D38" s="3">
        <v>127193.26</v>
      </c>
      <c r="E38" s="3">
        <v>2473.5300000000002</v>
      </c>
      <c r="F38" s="4">
        <v>87791.87</v>
      </c>
      <c r="G38" s="4">
        <v>121.07</v>
      </c>
      <c r="H38" s="4">
        <v>36806.79</v>
      </c>
      <c r="I38" s="4">
        <v>9600.81</v>
      </c>
      <c r="J38" s="4">
        <v>27205.98</v>
      </c>
      <c r="K38" s="4">
        <v>0</v>
      </c>
      <c r="L38" s="4" t="s">
        <v>8</v>
      </c>
      <c r="M38" s="4">
        <v>2017</v>
      </c>
      <c r="N38" s="1" t="s">
        <v>9</v>
      </c>
    </row>
    <row r="39" spans="1:14" x14ac:dyDescent="0.2">
      <c r="A39" s="2">
        <v>42862</v>
      </c>
      <c r="B39" s="3">
        <v>5</v>
      </c>
      <c r="C39" s="3">
        <v>1.79</v>
      </c>
      <c r="D39" s="3">
        <v>2897.23</v>
      </c>
      <c r="E39" s="3">
        <v>89.53</v>
      </c>
      <c r="F39" s="4">
        <v>315.14</v>
      </c>
      <c r="G39" s="4">
        <v>0</v>
      </c>
      <c r="H39" s="4">
        <v>2492.56</v>
      </c>
      <c r="I39" s="4">
        <v>2492.56</v>
      </c>
      <c r="J39" s="4">
        <v>0</v>
      </c>
      <c r="K39" s="4">
        <v>0</v>
      </c>
      <c r="L39" s="4" t="s">
        <v>10</v>
      </c>
      <c r="M39" s="4">
        <v>2017</v>
      </c>
      <c r="N39" s="1" t="s">
        <v>9</v>
      </c>
    </row>
    <row r="40" spans="1:14" x14ac:dyDescent="0.2">
      <c r="A40" s="2">
        <v>42869</v>
      </c>
      <c r="B40" s="3">
        <v>5</v>
      </c>
      <c r="C40" s="3">
        <v>1.77</v>
      </c>
      <c r="D40" s="3">
        <v>96750.67</v>
      </c>
      <c r="E40" s="3">
        <v>2804.86</v>
      </c>
      <c r="F40" s="4">
        <v>80469.48</v>
      </c>
      <c r="G40" s="4">
        <v>196.39</v>
      </c>
      <c r="H40" s="4">
        <v>13279.94</v>
      </c>
      <c r="I40" s="4">
        <v>5727.85</v>
      </c>
      <c r="J40" s="4">
        <v>7552.09</v>
      </c>
      <c r="K40" s="4">
        <v>0</v>
      </c>
      <c r="L40" s="4" t="s">
        <v>8</v>
      </c>
      <c r="M40" s="4">
        <v>2017</v>
      </c>
      <c r="N40" s="1" t="s">
        <v>9</v>
      </c>
    </row>
    <row r="41" spans="1:14" x14ac:dyDescent="0.2">
      <c r="A41" s="2">
        <v>42869</v>
      </c>
      <c r="B41" s="3">
        <v>5</v>
      </c>
      <c r="C41" s="3">
        <v>1.57</v>
      </c>
      <c r="D41" s="3">
        <v>4270.28</v>
      </c>
      <c r="E41" s="3">
        <v>44.12</v>
      </c>
      <c r="F41" s="4">
        <v>450.74</v>
      </c>
      <c r="G41" s="4">
        <v>0</v>
      </c>
      <c r="H41" s="4">
        <v>3775.42</v>
      </c>
      <c r="I41" s="4">
        <v>3775.42</v>
      </c>
      <c r="J41" s="4">
        <v>0</v>
      </c>
      <c r="K41" s="4">
        <v>0</v>
      </c>
      <c r="L41" s="4" t="s">
        <v>10</v>
      </c>
      <c r="M41" s="4">
        <v>2017</v>
      </c>
      <c r="N41" s="1" t="s">
        <v>9</v>
      </c>
    </row>
    <row r="42" spans="1:14" x14ac:dyDescent="0.2">
      <c r="A42" s="2">
        <v>42876</v>
      </c>
      <c r="B42" s="3">
        <v>5</v>
      </c>
      <c r="C42" s="3">
        <v>1.38</v>
      </c>
      <c r="D42" s="3">
        <v>100256.85</v>
      </c>
      <c r="E42" s="3">
        <v>2307.02</v>
      </c>
      <c r="F42" s="4">
        <v>86817.51</v>
      </c>
      <c r="G42" s="4">
        <v>334.01</v>
      </c>
      <c r="H42" s="4">
        <v>10798.31</v>
      </c>
      <c r="I42" s="4">
        <v>5338.56</v>
      </c>
      <c r="J42" s="4">
        <v>5203.08</v>
      </c>
      <c r="K42" s="4">
        <v>256.67</v>
      </c>
      <c r="L42" s="4" t="s">
        <v>8</v>
      </c>
      <c r="M42" s="4">
        <v>2017</v>
      </c>
      <c r="N42" s="1" t="s">
        <v>9</v>
      </c>
    </row>
    <row r="43" spans="1:14" x14ac:dyDescent="0.2">
      <c r="A43" s="2">
        <v>42876</v>
      </c>
      <c r="B43" s="3">
        <v>5</v>
      </c>
      <c r="C43" s="3">
        <v>1.84</v>
      </c>
      <c r="D43" s="3">
        <v>3184.37</v>
      </c>
      <c r="E43" s="3">
        <v>20.329999999999998</v>
      </c>
      <c r="F43" s="4">
        <v>385.05</v>
      </c>
      <c r="G43" s="4">
        <v>0</v>
      </c>
      <c r="H43" s="4">
        <v>2778.99</v>
      </c>
      <c r="I43" s="4">
        <v>2778.99</v>
      </c>
      <c r="J43" s="4">
        <v>0</v>
      </c>
      <c r="K43" s="4">
        <v>0</v>
      </c>
      <c r="L43" s="4" t="s">
        <v>10</v>
      </c>
      <c r="M43" s="4">
        <v>2017</v>
      </c>
      <c r="N43" s="1" t="s">
        <v>9</v>
      </c>
    </row>
    <row r="44" spans="1:14" x14ac:dyDescent="0.2">
      <c r="A44" s="2">
        <v>42883</v>
      </c>
      <c r="B44" s="3">
        <v>5</v>
      </c>
      <c r="C44" s="3">
        <v>1.8</v>
      </c>
      <c r="D44" s="3">
        <v>121869.11</v>
      </c>
      <c r="E44" s="3">
        <v>2345.65</v>
      </c>
      <c r="F44" s="4">
        <v>106690.16</v>
      </c>
      <c r="G44" s="4">
        <v>105.74</v>
      </c>
      <c r="H44" s="4">
        <v>12727.56</v>
      </c>
      <c r="I44" s="4">
        <v>6141.75</v>
      </c>
      <c r="J44" s="4">
        <v>6029.14</v>
      </c>
      <c r="K44" s="4">
        <v>556.66999999999996</v>
      </c>
      <c r="L44" s="4" t="s">
        <v>8</v>
      </c>
      <c r="M44" s="4">
        <v>2017</v>
      </c>
      <c r="N44" s="1" t="s">
        <v>9</v>
      </c>
    </row>
    <row r="45" spans="1:14" x14ac:dyDescent="0.2">
      <c r="A45" s="2">
        <v>42883</v>
      </c>
      <c r="B45" s="3">
        <v>5</v>
      </c>
      <c r="C45" s="3">
        <v>1.87</v>
      </c>
      <c r="D45" s="3">
        <v>3365.45</v>
      </c>
      <c r="E45" s="3">
        <v>11.93</v>
      </c>
      <c r="F45" s="4">
        <v>344.88</v>
      </c>
      <c r="G45" s="4">
        <v>0</v>
      </c>
      <c r="H45" s="4">
        <v>3008.64</v>
      </c>
      <c r="I45" s="4">
        <v>3008.64</v>
      </c>
      <c r="J45" s="4">
        <v>0</v>
      </c>
      <c r="K45" s="4">
        <v>0</v>
      </c>
      <c r="L45" s="4" t="s">
        <v>10</v>
      </c>
      <c r="M45" s="4">
        <v>2017</v>
      </c>
      <c r="N45" s="1" t="s">
        <v>9</v>
      </c>
    </row>
    <row r="46" spans="1:14" x14ac:dyDescent="0.2">
      <c r="A46" s="2">
        <v>42890</v>
      </c>
      <c r="B46" s="3">
        <v>6</v>
      </c>
      <c r="C46" s="3">
        <v>1.7</v>
      </c>
      <c r="D46" s="3">
        <v>84842.97</v>
      </c>
      <c r="E46" s="3">
        <v>1923.04</v>
      </c>
      <c r="F46" s="4">
        <v>72573.09</v>
      </c>
      <c r="G46" s="4">
        <v>100.07</v>
      </c>
      <c r="H46" s="4">
        <v>10246.77</v>
      </c>
      <c r="I46" s="4">
        <v>2834.14</v>
      </c>
      <c r="J46" s="4">
        <v>6342.63</v>
      </c>
      <c r="K46" s="4">
        <v>1070</v>
      </c>
      <c r="L46" s="4" t="s">
        <v>8</v>
      </c>
      <c r="M46" s="4">
        <v>2017</v>
      </c>
      <c r="N46" s="1" t="s">
        <v>9</v>
      </c>
    </row>
    <row r="47" spans="1:14" x14ac:dyDescent="0.2">
      <c r="A47" s="2">
        <v>42890</v>
      </c>
      <c r="B47" s="3">
        <v>6</v>
      </c>
      <c r="C47" s="3">
        <v>1.63</v>
      </c>
      <c r="D47" s="3">
        <v>3771.39</v>
      </c>
      <c r="E47" s="3">
        <v>54.47</v>
      </c>
      <c r="F47" s="4">
        <v>352.85</v>
      </c>
      <c r="G47" s="4">
        <v>0</v>
      </c>
      <c r="H47" s="4">
        <v>3364.07</v>
      </c>
      <c r="I47" s="4">
        <v>3364.07</v>
      </c>
      <c r="J47" s="4">
        <v>0</v>
      </c>
      <c r="K47" s="4">
        <v>0</v>
      </c>
      <c r="L47" s="4" t="s">
        <v>10</v>
      </c>
      <c r="M47" s="4">
        <v>2017</v>
      </c>
      <c r="N47" s="1" t="s">
        <v>9</v>
      </c>
    </row>
    <row r="48" spans="1:14" x14ac:dyDescent="0.2">
      <c r="A48" s="2">
        <v>42897</v>
      </c>
      <c r="B48" s="3">
        <v>6</v>
      </c>
      <c r="C48" s="3">
        <v>1.65</v>
      </c>
      <c r="D48" s="3">
        <v>91949.26</v>
      </c>
      <c r="E48" s="3">
        <v>1989.84</v>
      </c>
      <c r="F48" s="4">
        <v>76736.87</v>
      </c>
      <c r="G48" s="4">
        <v>364.68</v>
      </c>
      <c r="H48" s="4">
        <v>12857.87</v>
      </c>
      <c r="I48" s="4">
        <v>2704.43</v>
      </c>
      <c r="J48" s="4">
        <v>8235.11</v>
      </c>
      <c r="K48" s="4">
        <v>1918.33</v>
      </c>
      <c r="L48" s="4" t="s">
        <v>8</v>
      </c>
      <c r="M48" s="4">
        <v>2017</v>
      </c>
      <c r="N48" s="1" t="s">
        <v>9</v>
      </c>
    </row>
    <row r="49" spans="1:14" x14ac:dyDescent="0.2">
      <c r="A49" s="2">
        <v>42897</v>
      </c>
      <c r="B49" s="3">
        <v>6</v>
      </c>
      <c r="C49" s="3">
        <v>2.04</v>
      </c>
      <c r="D49" s="3">
        <v>2719.24</v>
      </c>
      <c r="E49" s="3">
        <v>21.33</v>
      </c>
      <c r="F49" s="4">
        <v>248.87</v>
      </c>
      <c r="G49" s="4">
        <v>0</v>
      </c>
      <c r="H49" s="4">
        <v>2449.04</v>
      </c>
      <c r="I49" s="4">
        <v>2449.04</v>
      </c>
      <c r="J49" s="4">
        <v>0</v>
      </c>
      <c r="K49" s="4">
        <v>0</v>
      </c>
      <c r="L49" s="4" t="s">
        <v>10</v>
      </c>
      <c r="M49" s="4">
        <v>2017</v>
      </c>
      <c r="N49" s="1" t="s">
        <v>9</v>
      </c>
    </row>
    <row r="50" spans="1:14" x14ac:dyDescent="0.2">
      <c r="A50" s="2">
        <v>42904</v>
      </c>
      <c r="B50" s="3">
        <v>6</v>
      </c>
      <c r="C50" s="3">
        <v>1.58</v>
      </c>
      <c r="D50" s="3">
        <v>97079.34</v>
      </c>
      <c r="E50" s="3">
        <v>2454.0100000000002</v>
      </c>
      <c r="F50" s="4">
        <v>82154.429999999993</v>
      </c>
      <c r="G50" s="4">
        <v>723.07</v>
      </c>
      <c r="H50" s="4">
        <v>11747.83</v>
      </c>
      <c r="I50" s="4">
        <v>3875.12</v>
      </c>
      <c r="J50" s="4">
        <v>6697.71</v>
      </c>
      <c r="K50" s="4">
        <v>1175</v>
      </c>
      <c r="L50" s="4" t="s">
        <v>8</v>
      </c>
      <c r="M50" s="4">
        <v>2017</v>
      </c>
      <c r="N50" s="1" t="s">
        <v>9</v>
      </c>
    </row>
    <row r="51" spans="1:14" x14ac:dyDescent="0.2">
      <c r="A51" s="2">
        <v>42904</v>
      </c>
      <c r="B51" s="3">
        <v>6</v>
      </c>
      <c r="C51" s="3">
        <v>2.0299999999999998</v>
      </c>
      <c r="D51" s="3">
        <v>3185.1</v>
      </c>
      <c r="E51" s="3">
        <v>366.52</v>
      </c>
      <c r="F51" s="4">
        <v>266.88</v>
      </c>
      <c r="G51" s="4">
        <v>0</v>
      </c>
      <c r="H51" s="4">
        <v>2551.6999999999998</v>
      </c>
      <c r="I51" s="4">
        <v>2551.6999999999998</v>
      </c>
      <c r="J51" s="4">
        <v>0</v>
      </c>
      <c r="K51" s="4">
        <v>0</v>
      </c>
      <c r="L51" s="4" t="s">
        <v>10</v>
      </c>
      <c r="M51" s="4">
        <v>2017</v>
      </c>
      <c r="N51" s="1" t="s">
        <v>9</v>
      </c>
    </row>
    <row r="52" spans="1:14" x14ac:dyDescent="0.2">
      <c r="A52" s="2">
        <v>42911</v>
      </c>
      <c r="B52" s="3">
        <v>6</v>
      </c>
      <c r="C52" s="3">
        <v>1.53</v>
      </c>
      <c r="D52" s="3">
        <v>89303.039999999994</v>
      </c>
      <c r="E52" s="3">
        <v>2224.67</v>
      </c>
      <c r="F52" s="4">
        <v>74282.58</v>
      </c>
      <c r="G52" s="4">
        <v>129.85</v>
      </c>
      <c r="H52" s="4">
        <v>12665.94</v>
      </c>
      <c r="I52" s="4">
        <v>4686.34</v>
      </c>
      <c r="J52" s="4">
        <v>6874.6</v>
      </c>
      <c r="K52" s="4">
        <v>1105</v>
      </c>
      <c r="L52" s="4" t="s">
        <v>8</v>
      </c>
      <c r="M52" s="4">
        <v>2017</v>
      </c>
      <c r="N52" s="1" t="s">
        <v>9</v>
      </c>
    </row>
    <row r="53" spans="1:14" x14ac:dyDescent="0.2">
      <c r="A53" s="2">
        <v>42911</v>
      </c>
      <c r="B53" s="3">
        <v>6</v>
      </c>
      <c r="C53" s="3">
        <v>2.13</v>
      </c>
      <c r="D53" s="3">
        <v>2898.81</v>
      </c>
      <c r="E53" s="3">
        <v>142.46</v>
      </c>
      <c r="F53" s="4">
        <v>295.60000000000002</v>
      </c>
      <c r="G53" s="4">
        <v>0</v>
      </c>
      <c r="H53" s="4">
        <v>2460.75</v>
      </c>
      <c r="I53" s="4">
        <v>2460.75</v>
      </c>
      <c r="J53" s="4">
        <v>0</v>
      </c>
      <c r="K53" s="4">
        <v>0</v>
      </c>
      <c r="L53" s="4" t="s">
        <v>10</v>
      </c>
      <c r="M53" s="4">
        <v>2017</v>
      </c>
      <c r="N53" s="1" t="s">
        <v>9</v>
      </c>
    </row>
    <row r="54" spans="1:14" x14ac:dyDescent="0.2">
      <c r="A54" s="2">
        <v>42918</v>
      </c>
      <c r="B54" s="3">
        <v>7</v>
      </c>
      <c r="C54" s="3">
        <v>1.56</v>
      </c>
      <c r="D54" s="3">
        <v>98282.07</v>
      </c>
      <c r="E54" s="3">
        <v>2808.47</v>
      </c>
      <c r="F54" s="4">
        <v>79968.240000000005</v>
      </c>
      <c r="G54" s="4">
        <v>741.19</v>
      </c>
      <c r="H54" s="4">
        <v>14764.17</v>
      </c>
      <c r="I54" s="4">
        <v>6549.32</v>
      </c>
      <c r="J54" s="4">
        <v>6584.85</v>
      </c>
      <c r="K54" s="4">
        <v>1630</v>
      </c>
      <c r="L54" s="4" t="s">
        <v>8</v>
      </c>
      <c r="M54" s="4">
        <v>2017</v>
      </c>
      <c r="N54" s="1" t="s">
        <v>9</v>
      </c>
    </row>
    <row r="55" spans="1:14" x14ac:dyDescent="0.2">
      <c r="A55" s="2">
        <v>42918</v>
      </c>
      <c r="B55" s="3">
        <v>7</v>
      </c>
      <c r="C55" s="3">
        <v>2.0299999999999998</v>
      </c>
      <c r="D55" s="3">
        <v>2268.86</v>
      </c>
      <c r="E55" s="3">
        <v>59.41</v>
      </c>
      <c r="F55" s="4">
        <v>278.04000000000002</v>
      </c>
      <c r="G55" s="4">
        <v>0</v>
      </c>
      <c r="H55" s="4">
        <v>1931.41</v>
      </c>
      <c r="I55" s="4">
        <v>1931.41</v>
      </c>
      <c r="J55" s="4">
        <v>0</v>
      </c>
      <c r="K55" s="4">
        <v>0</v>
      </c>
      <c r="L55" s="4" t="s">
        <v>10</v>
      </c>
      <c r="M55" s="4">
        <v>2017</v>
      </c>
      <c r="N55" s="1" t="s">
        <v>9</v>
      </c>
    </row>
    <row r="56" spans="1:14" x14ac:dyDescent="0.2">
      <c r="A56" s="2">
        <v>42925</v>
      </c>
      <c r="B56" s="3">
        <v>7</v>
      </c>
      <c r="C56" s="3">
        <v>1.52</v>
      </c>
      <c r="D56" s="3">
        <v>101331.41</v>
      </c>
      <c r="E56" s="3">
        <v>2899.46</v>
      </c>
      <c r="F56" s="4">
        <v>81929.02</v>
      </c>
      <c r="G56" s="4">
        <v>494.51</v>
      </c>
      <c r="H56" s="4">
        <v>16008.42</v>
      </c>
      <c r="I56" s="4">
        <v>8213.25</v>
      </c>
      <c r="J56" s="4">
        <v>5210.17</v>
      </c>
      <c r="K56" s="4">
        <v>2585</v>
      </c>
      <c r="L56" s="4" t="s">
        <v>8</v>
      </c>
      <c r="M56" s="4">
        <v>2017</v>
      </c>
      <c r="N56" s="1" t="s">
        <v>9</v>
      </c>
    </row>
    <row r="57" spans="1:14" x14ac:dyDescent="0.2">
      <c r="A57" s="2">
        <v>42925</v>
      </c>
      <c r="B57" s="3">
        <v>7</v>
      </c>
      <c r="C57" s="3">
        <v>2</v>
      </c>
      <c r="D57" s="3">
        <v>1883.1</v>
      </c>
      <c r="E57" s="3">
        <v>38.06</v>
      </c>
      <c r="F57" s="4">
        <v>187.9</v>
      </c>
      <c r="G57" s="4">
        <v>0</v>
      </c>
      <c r="H57" s="4">
        <v>1657.14</v>
      </c>
      <c r="I57" s="4">
        <v>1657.14</v>
      </c>
      <c r="J57" s="4">
        <v>0</v>
      </c>
      <c r="K57" s="4">
        <v>0</v>
      </c>
      <c r="L57" s="4" t="s">
        <v>10</v>
      </c>
      <c r="M57" s="4">
        <v>2017</v>
      </c>
      <c r="N57" s="1" t="s">
        <v>9</v>
      </c>
    </row>
    <row r="58" spans="1:14" x14ac:dyDescent="0.2">
      <c r="A58" s="2">
        <v>42932</v>
      </c>
      <c r="B58" s="3">
        <v>7</v>
      </c>
      <c r="C58" s="3">
        <v>1.39</v>
      </c>
      <c r="D58" s="3">
        <v>102461.61</v>
      </c>
      <c r="E58" s="3">
        <v>2468.7800000000002</v>
      </c>
      <c r="F58" s="4">
        <v>86707.66</v>
      </c>
      <c r="G58" s="4">
        <v>2546.08</v>
      </c>
      <c r="H58" s="4">
        <v>10739.09</v>
      </c>
      <c r="I58" s="4">
        <v>4950.13</v>
      </c>
      <c r="J58" s="4">
        <v>4788.96</v>
      </c>
      <c r="K58" s="4">
        <v>1000</v>
      </c>
      <c r="L58" s="4" t="s">
        <v>8</v>
      </c>
      <c r="M58" s="4">
        <v>2017</v>
      </c>
      <c r="N58" s="1" t="s">
        <v>9</v>
      </c>
    </row>
    <row r="59" spans="1:14" x14ac:dyDescent="0.2">
      <c r="A59" s="2">
        <v>42932</v>
      </c>
      <c r="B59" s="3">
        <v>7</v>
      </c>
      <c r="C59" s="3">
        <v>1.87</v>
      </c>
      <c r="D59" s="3">
        <v>2889.03</v>
      </c>
      <c r="E59" s="3">
        <v>155.1</v>
      </c>
      <c r="F59" s="4">
        <v>274.95</v>
      </c>
      <c r="G59" s="4">
        <v>0</v>
      </c>
      <c r="H59" s="4">
        <v>2458.98</v>
      </c>
      <c r="I59" s="4">
        <v>2458.98</v>
      </c>
      <c r="J59" s="4">
        <v>0</v>
      </c>
      <c r="K59" s="4">
        <v>0</v>
      </c>
      <c r="L59" s="4" t="s">
        <v>10</v>
      </c>
      <c r="M59" s="4">
        <v>2017</v>
      </c>
      <c r="N59" s="1" t="s">
        <v>9</v>
      </c>
    </row>
    <row r="60" spans="1:14" x14ac:dyDescent="0.2">
      <c r="A60" s="2">
        <v>42939</v>
      </c>
      <c r="B60" s="3">
        <v>7</v>
      </c>
      <c r="C60" s="3">
        <v>1.49</v>
      </c>
      <c r="D60" s="3">
        <v>84416.61</v>
      </c>
      <c r="E60" s="3">
        <v>1905.52</v>
      </c>
      <c r="F60" s="4">
        <v>72533.279999999999</v>
      </c>
      <c r="G60" s="4">
        <v>940.58</v>
      </c>
      <c r="H60" s="4">
        <v>9037.23</v>
      </c>
      <c r="I60" s="4">
        <v>3250.3</v>
      </c>
      <c r="J60" s="4">
        <v>4896.93</v>
      </c>
      <c r="K60" s="4">
        <v>890</v>
      </c>
      <c r="L60" s="4" t="s">
        <v>8</v>
      </c>
      <c r="M60" s="4">
        <v>2017</v>
      </c>
      <c r="N60" s="1" t="s">
        <v>9</v>
      </c>
    </row>
    <row r="61" spans="1:14" x14ac:dyDescent="0.2">
      <c r="A61" s="2">
        <v>42939</v>
      </c>
      <c r="B61" s="3">
        <v>7</v>
      </c>
      <c r="C61" s="3">
        <v>1.42</v>
      </c>
      <c r="D61" s="3">
        <v>4233.6099999999997</v>
      </c>
      <c r="E61" s="3">
        <v>93.39</v>
      </c>
      <c r="F61" s="4">
        <v>93.39</v>
      </c>
      <c r="G61" s="4">
        <v>0</v>
      </c>
      <c r="H61" s="4">
        <v>4046.83</v>
      </c>
      <c r="I61" s="4">
        <v>4046.83</v>
      </c>
      <c r="J61" s="4">
        <v>0</v>
      </c>
      <c r="K61" s="4">
        <v>0</v>
      </c>
      <c r="L61" s="4" t="s">
        <v>10</v>
      </c>
      <c r="M61" s="4">
        <v>2017</v>
      </c>
      <c r="N61" s="1" t="s">
        <v>9</v>
      </c>
    </row>
    <row r="62" spans="1:14" x14ac:dyDescent="0.2">
      <c r="A62" s="2">
        <v>42946</v>
      </c>
      <c r="B62" s="3">
        <v>7</v>
      </c>
      <c r="C62" s="3">
        <v>1.61</v>
      </c>
      <c r="D62" s="3">
        <v>83599.960000000006</v>
      </c>
      <c r="E62" s="3">
        <v>1915.81</v>
      </c>
      <c r="F62" s="4">
        <v>73287.66</v>
      </c>
      <c r="G62" s="4">
        <v>321.62</v>
      </c>
      <c r="H62" s="4">
        <v>8074.87</v>
      </c>
      <c r="I62" s="4">
        <v>5552.63</v>
      </c>
      <c r="J62" s="4">
        <v>1932.24</v>
      </c>
      <c r="K62" s="4">
        <v>590</v>
      </c>
      <c r="L62" s="4" t="s">
        <v>8</v>
      </c>
      <c r="M62" s="4">
        <v>2017</v>
      </c>
      <c r="N62" s="1" t="s">
        <v>9</v>
      </c>
    </row>
    <row r="63" spans="1:14" x14ac:dyDescent="0.2">
      <c r="A63" s="2">
        <v>42946</v>
      </c>
      <c r="B63" s="3">
        <v>7</v>
      </c>
      <c r="C63" s="3">
        <v>1.67</v>
      </c>
      <c r="D63" s="3">
        <v>2503.8200000000002</v>
      </c>
      <c r="E63" s="3">
        <v>55.26</v>
      </c>
      <c r="F63" s="4">
        <v>92.99</v>
      </c>
      <c r="G63" s="4">
        <v>0</v>
      </c>
      <c r="H63" s="4">
        <v>2355.5700000000002</v>
      </c>
      <c r="I63" s="4">
        <v>2355.5700000000002</v>
      </c>
      <c r="J63" s="4">
        <v>0</v>
      </c>
      <c r="K63" s="4">
        <v>0</v>
      </c>
      <c r="L63" s="4" t="s">
        <v>10</v>
      </c>
      <c r="M63" s="4">
        <v>2017</v>
      </c>
      <c r="N63" s="1" t="s">
        <v>9</v>
      </c>
    </row>
    <row r="64" spans="1:14" x14ac:dyDescent="0.2">
      <c r="A64" s="2">
        <v>42953</v>
      </c>
      <c r="B64" s="3">
        <v>8</v>
      </c>
      <c r="C64" s="3">
        <v>1.53</v>
      </c>
      <c r="D64" s="3">
        <v>92938.17</v>
      </c>
      <c r="E64" s="3">
        <v>2456.91</v>
      </c>
      <c r="F64" s="4">
        <v>76509.070000000007</v>
      </c>
      <c r="G64" s="4">
        <v>336.06</v>
      </c>
      <c r="H64" s="4">
        <v>13636.13</v>
      </c>
      <c r="I64" s="4">
        <v>5918.21</v>
      </c>
      <c r="J64" s="4">
        <v>6844.59</v>
      </c>
      <c r="K64" s="4">
        <v>873.33</v>
      </c>
      <c r="L64" s="4" t="s">
        <v>8</v>
      </c>
      <c r="M64" s="4">
        <v>2017</v>
      </c>
      <c r="N64" s="1" t="s">
        <v>9</v>
      </c>
    </row>
    <row r="65" spans="1:14" x14ac:dyDescent="0.2">
      <c r="A65" s="2">
        <v>42953</v>
      </c>
      <c r="B65" s="3">
        <v>8</v>
      </c>
      <c r="C65" s="3">
        <v>1.98</v>
      </c>
      <c r="D65" s="3">
        <v>2576.4899999999998</v>
      </c>
      <c r="E65" s="3">
        <v>39.31</v>
      </c>
      <c r="F65" s="4">
        <v>331.89</v>
      </c>
      <c r="G65" s="4">
        <v>0</v>
      </c>
      <c r="H65" s="4">
        <v>2205.29</v>
      </c>
      <c r="I65" s="4">
        <v>2205.29</v>
      </c>
      <c r="J65" s="4">
        <v>0</v>
      </c>
      <c r="K65" s="4">
        <v>0</v>
      </c>
      <c r="L65" s="4" t="s">
        <v>10</v>
      </c>
      <c r="M65" s="4">
        <v>2017</v>
      </c>
      <c r="N65" s="1" t="s">
        <v>9</v>
      </c>
    </row>
    <row r="66" spans="1:14" x14ac:dyDescent="0.2">
      <c r="A66" s="2">
        <v>42960</v>
      </c>
      <c r="B66" s="3">
        <v>8</v>
      </c>
      <c r="C66" s="3">
        <v>1.52</v>
      </c>
      <c r="D66" s="3">
        <v>133070.41</v>
      </c>
      <c r="E66" s="3">
        <v>1947.26</v>
      </c>
      <c r="F66" s="4">
        <v>118605.14</v>
      </c>
      <c r="G66" s="4">
        <v>186.67</v>
      </c>
      <c r="H66" s="4">
        <v>12331.34</v>
      </c>
      <c r="I66" s="4">
        <v>8301.9699999999993</v>
      </c>
      <c r="J66" s="4">
        <v>3132.71</v>
      </c>
      <c r="K66" s="4">
        <v>896.66</v>
      </c>
      <c r="L66" s="4" t="s">
        <v>8</v>
      </c>
      <c r="M66" s="4">
        <v>2017</v>
      </c>
      <c r="N66" s="1" t="s">
        <v>9</v>
      </c>
    </row>
    <row r="67" spans="1:14" x14ac:dyDescent="0.2">
      <c r="A67" s="2">
        <v>42960</v>
      </c>
      <c r="B67" s="3">
        <v>8</v>
      </c>
      <c r="C67" s="3">
        <v>1.9</v>
      </c>
      <c r="D67" s="3">
        <v>2259.92</v>
      </c>
      <c r="E67" s="3">
        <v>42.86</v>
      </c>
      <c r="F67" s="4">
        <v>207.29</v>
      </c>
      <c r="G67" s="4">
        <v>0</v>
      </c>
      <c r="H67" s="4">
        <v>2009.77</v>
      </c>
      <c r="I67" s="4">
        <v>2009.77</v>
      </c>
      <c r="J67" s="4">
        <v>0</v>
      </c>
      <c r="K67" s="4">
        <v>0</v>
      </c>
      <c r="L67" s="4" t="s">
        <v>10</v>
      </c>
      <c r="M67" s="4">
        <v>2017</v>
      </c>
      <c r="N67" s="1" t="s">
        <v>9</v>
      </c>
    </row>
    <row r="68" spans="1:14" x14ac:dyDescent="0.2">
      <c r="A68" s="2">
        <v>42967</v>
      </c>
      <c r="B68" s="3">
        <v>8</v>
      </c>
      <c r="C68" s="3">
        <v>1.61</v>
      </c>
      <c r="D68" s="3">
        <v>74620.33</v>
      </c>
      <c r="E68" s="3">
        <v>1553.71</v>
      </c>
      <c r="F68" s="4">
        <v>59028.13</v>
      </c>
      <c r="G68" s="4">
        <v>130.13999999999999</v>
      </c>
      <c r="H68" s="4">
        <v>13908.35</v>
      </c>
      <c r="I68" s="4">
        <v>8599.25</v>
      </c>
      <c r="J68" s="4">
        <v>4155.7700000000004</v>
      </c>
      <c r="K68" s="4">
        <v>1153.33</v>
      </c>
      <c r="L68" s="4" t="s">
        <v>8</v>
      </c>
      <c r="M68" s="4">
        <v>2017</v>
      </c>
      <c r="N68" s="1" t="s">
        <v>9</v>
      </c>
    </row>
    <row r="69" spans="1:14" x14ac:dyDescent="0.2">
      <c r="A69" s="2">
        <v>42967</v>
      </c>
      <c r="B69" s="3">
        <v>8</v>
      </c>
      <c r="C69" s="3">
        <v>1.86</v>
      </c>
      <c r="D69" s="3">
        <v>2584.08</v>
      </c>
      <c r="E69" s="3">
        <v>61.21</v>
      </c>
      <c r="F69" s="4">
        <v>143.82</v>
      </c>
      <c r="G69" s="4">
        <v>0</v>
      </c>
      <c r="H69" s="4">
        <v>2379.0500000000002</v>
      </c>
      <c r="I69" s="4">
        <v>2379.0500000000002</v>
      </c>
      <c r="J69" s="4">
        <v>0</v>
      </c>
      <c r="K69" s="4">
        <v>0</v>
      </c>
      <c r="L69" s="4" t="s">
        <v>10</v>
      </c>
      <c r="M69" s="4">
        <v>2017</v>
      </c>
      <c r="N69" s="1" t="s">
        <v>9</v>
      </c>
    </row>
    <row r="70" spans="1:14" x14ac:dyDescent="0.2">
      <c r="A70" s="2">
        <v>42974</v>
      </c>
      <c r="B70" s="3">
        <v>8</v>
      </c>
      <c r="C70" s="3">
        <v>1.61</v>
      </c>
      <c r="D70" s="3">
        <v>75471.56</v>
      </c>
      <c r="E70" s="3">
        <v>2156.1999999999998</v>
      </c>
      <c r="F70" s="4">
        <v>59831.83</v>
      </c>
      <c r="G70" s="4">
        <v>71.459999999999994</v>
      </c>
      <c r="H70" s="4">
        <v>13412.07</v>
      </c>
      <c r="I70" s="4">
        <v>9395.94</v>
      </c>
      <c r="J70" s="4">
        <v>3709.46</v>
      </c>
      <c r="K70" s="4">
        <v>306.67</v>
      </c>
      <c r="L70" s="4" t="s">
        <v>8</v>
      </c>
      <c r="M70" s="4">
        <v>2017</v>
      </c>
      <c r="N70" s="1" t="s">
        <v>9</v>
      </c>
    </row>
    <row r="71" spans="1:14" x14ac:dyDescent="0.2">
      <c r="A71" s="2">
        <v>42974</v>
      </c>
      <c r="B71" s="3">
        <v>8</v>
      </c>
      <c r="C71" s="3">
        <v>1.91</v>
      </c>
      <c r="D71" s="3">
        <v>2525.2800000000002</v>
      </c>
      <c r="E71" s="3">
        <v>44.15</v>
      </c>
      <c r="F71" s="4">
        <v>210.54</v>
      </c>
      <c r="G71" s="4">
        <v>0</v>
      </c>
      <c r="H71" s="4">
        <v>2270.59</v>
      </c>
      <c r="I71" s="4">
        <v>2270.59</v>
      </c>
      <c r="J71" s="4">
        <v>0</v>
      </c>
      <c r="K71" s="4">
        <v>0</v>
      </c>
      <c r="L71" s="4" t="s">
        <v>10</v>
      </c>
      <c r="M71" s="4">
        <v>2017</v>
      </c>
      <c r="N71" s="1" t="s">
        <v>9</v>
      </c>
    </row>
    <row r="72" spans="1:14" x14ac:dyDescent="0.2">
      <c r="A72" s="2">
        <v>42981</v>
      </c>
      <c r="B72" s="3">
        <v>9</v>
      </c>
      <c r="C72" s="3">
        <v>1.76</v>
      </c>
      <c r="D72" s="3">
        <v>74297.64</v>
      </c>
      <c r="E72" s="3">
        <v>4738.38</v>
      </c>
      <c r="F72" s="4">
        <v>59299.03</v>
      </c>
      <c r="G72" s="4">
        <v>121.57</v>
      </c>
      <c r="H72" s="4">
        <v>10138.66</v>
      </c>
      <c r="I72" s="4">
        <v>4615.1899999999996</v>
      </c>
      <c r="J72" s="4">
        <v>3646.8</v>
      </c>
      <c r="K72" s="4">
        <v>1876.67</v>
      </c>
      <c r="L72" s="4" t="s">
        <v>8</v>
      </c>
      <c r="M72" s="4">
        <v>2017</v>
      </c>
      <c r="N72" s="1" t="s">
        <v>9</v>
      </c>
    </row>
    <row r="73" spans="1:14" x14ac:dyDescent="0.2">
      <c r="A73" s="2">
        <v>42981</v>
      </c>
      <c r="B73" s="3">
        <v>9</v>
      </c>
      <c r="C73" s="3">
        <v>2</v>
      </c>
      <c r="D73" s="3">
        <v>2022</v>
      </c>
      <c r="E73" s="3">
        <v>112.42</v>
      </c>
      <c r="F73" s="4">
        <v>254.49</v>
      </c>
      <c r="G73" s="4">
        <v>0</v>
      </c>
      <c r="H73" s="4">
        <v>1655.09</v>
      </c>
      <c r="I73" s="4">
        <v>1655.09</v>
      </c>
      <c r="J73" s="4">
        <v>0</v>
      </c>
      <c r="K73" s="4">
        <v>0</v>
      </c>
      <c r="L73" s="4" t="s">
        <v>10</v>
      </c>
      <c r="M73" s="4">
        <v>2017</v>
      </c>
      <c r="N73" s="1" t="s">
        <v>9</v>
      </c>
    </row>
    <row r="74" spans="1:14" x14ac:dyDescent="0.2">
      <c r="A74" s="2">
        <v>42988</v>
      </c>
      <c r="B74" s="3">
        <v>9</v>
      </c>
      <c r="C74" s="3">
        <v>1.78</v>
      </c>
      <c r="D74" s="3">
        <v>99645.88</v>
      </c>
      <c r="E74" s="3">
        <v>3368.35</v>
      </c>
      <c r="F74" s="4">
        <v>87155.11</v>
      </c>
      <c r="G74" s="4">
        <v>136.96</v>
      </c>
      <c r="H74" s="4">
        <v>8985.4599999999991</v>
      </c>
      <c r="I74" s="4">
        <v>4559.3599999999997</v>
      </c>
      <c r="J74" s="4">
        <v>3672.77</v>
      </c>
      <c r="K74" s="4">
        <v>753.33</v>
      </c>
      <c r="L74" s="4" t="s">
        <v>8</v>
      </c>
      <c r="M74" s="4">
        <v>2017</v>
      </c>
      <c r="N74" s="1" t="s">
        <v>9</v>
      </c>
    </row>
    <row r="75" spans="1:14" x14ac:dyDescent="0.2">
      <c r="A75" s="2">
        <v>42988</v>
      </c>
      <c r="B75" s="3">
        <v>9</v>
      </c>
      <c r="C75" s="3">
        <v>1.78</v>
      </c>
      <c r="D75" s="3">
        <v>3139.84</v>
      </c>
      <c r="E75" s="3">
        <v>45.5</v>
      </c>
      <c r="F75" s="4">
        <v>196.27</v>
      </c>
      <c r="G75" s="4">
        <v>0</v>
      </c>
      <c r="H75" s="4">
        <v>2898.07</v>
      </c>
      <c r="I75" s="4">
        <v>2894.74</v>
      </c>
      <c r="J75" s="4">
        <v>3.33</v>
      </c>
      <c r="K75" s="4">
        <v>0</v>
      </c>
      <c r="L75" s="4" t="s">
        <v>10</v>
      </c>
      <c r="M75" s="4">
        <v>2017</v>
      </c>
      <c r="N75" s="1" t="s">
        <v>9</v>
      </c>
    </row>
    <row r="76" spans="1:14" x14ac:dyDescent="0.2">
      <c r="A76" s="2">
        <v>42995</v>
      </c>
      <c r="B76" s="3">
        <v>9</v>
      </c>
      <c r="C76" s="3">
        <v>1.41</v>
      </c>
      <c r="D76" s="3">
        <v>80109.289999999994</v>
      </c>
      <c r="E76" s="3">
        <v>3986.2</v>
      </c>
      <c r="F76" s="4">
        <v>66934.64</v>
      </c>
      <c r="G76" s="4">
        <v>33.590000000000003</v>
      </c>
      <c r="H76" s="4">
        <v>9154.86</v>
      </c>
      <c r="I76" s="4">
        <v>5289.78</v>
      </c>
      <c r="J76" s="4">
        <v>3851.75</v>
      </c>
      <c r="K76" s="4">
        <v>13.33</v>
      </c>
      <c r="L76" s="4" t="s">
        <v>8</v>
      </c>
      <c r="M76" s="4">
        <v>2017</v>
      </c>
      <c r="N76" s="1" t="s">
        <v>9</v>
      </c>
    </row>
    <row r="77" spans="1:14" x14ac:dyDescent="0.2">
      <c r="A77" s="2">
        <v>42995</v>
      </c>
      <c r="B77" s="3">
        <v>9</v>
      </c>
      <c r="C77" s="3">
        <v>1.55</v>
      </c>
      <c r="D77" s="3">
        <v>3431.2</v>
      </c>
      <c r="E77" s="3">
        <v>30.32</v>
      </c>
      <c r="F77" s="4">
        <v>215.1</v>
      </c>
      <c r="G77" s="4">
        <v>0</v>
      </c>
      <c r="H77" s="4">
        <v>3185.78</v>
      </c>
      <c r="I77" s="4">
        <v>3185.78</v>
      </c>
      <c r="J77" s="4">
        <v>0</v>
      </c>
      <c r="K77" s="4">
        <v>0</v>
      </c>
      <c r="L77" s="4" t="s">
        <v>10</v>
      </c>
      <c r="M77" s="4">
        <v>2017</v>
      </c>
      <c r="N77" s="1" t="s">
        <v>9</v>
      </c>
    </row>
    <row r="78" spans="1:14" x14ac:dyDescent="0.2">
      <c r="A78" s="2">
        <v>43002</v>
      </c>
      <c r="B78" s="3">
        <v>9</v>
      </c>
      <c r="C78" s="3">
        <v>1.64</v>
      </c>
      <c r="D78" s="3">
        <v>68539.64</v>
      </c>
      <c r="E78" s="3">
        <v>2508.62</v>
      </c>
      <c r="F78" s="4">
        <v>56023.16</v>
      </c>
      <c r="G78" s="4">
        <v>74.819999999999993</v>
      </c>
      <c r="H78" s="4">
        <v>9933.0400000000009</v>
      </c>
      <c r="I78" s="4">
        <v>5391.35</v>
      </c>
      <c r="J78" s="4">
        <v>4541.6899999999996</v>
      </c>
      <c r="K78" s="4">
        <v>0</v>
      </c>
      <c r="L78" s="4" t="s">
        <v>8</v>
      </c>
      <c r="M78" s="4">
        <v>2017</v>
      </c>
      <c r="N78" s="1" t="s">
        <v>9</v>
      </c>
    </row>
    <row r="79" spans="1:14" x14ac:dyDescent="0.2">
      <c r="A79" s="2">
        <v>43002</v>
      </c>
      <c r="B79" s="3">
        <v>9</v>
      </c>
      <c r="C79" s="3">
        <v>1.42</v>
      </c>
      <c r="D79" s="3">
        <v>3627.18</v>
      </c>
      <c r="E79" s="3">
        <v>56.82</v>
      </c>
      <c r="F79" s="4">
        <v>95.31</v>
      </c>
      <c r="G79" s="4">
        <v>0</v>
      </c>
      <c r="H79" s="4">
        <v>3475.05</v>
      </c>
      <c r="I79" s="4">
        <v>3475.05</v>
      </c>
      <c r="J79" s="4">
        <v>0</v>
      </c>
      <c r="K79" s="4">
        <v>0</v>
      </c>
      <c r="L79" s="4" t="s">
        <v>10</v>
      </c>
      <c r="M79" s="4">
        <v>2017</v>
      </c>
      <c r="N79" s="1" t="s">
        <v>9</v>
      </c>
    </row>
    <row r="80" spans="1:14" x14ac:dyDescent="0.2">
      <c r="A80" s="2">
        <v>43009</v>
      </c>
      <c r="B80" s="3">
        <v>10</v>
      </c>
      <c r="C80" s="3">
        <v>1.69</v>
      </c>
      <c r="D80" s="3">
        <v>71205.11</v>
      </c>
      <c r="E80" s="3">
        <v>4411.0200000000004</v>
      </c>
      <c r="F80" s="4">
        <v>57416.25</v>
      </c>
      <c r="G80" s="4">
        <v>77.849999999999994</v>
      </c>
      <c r="H80" s="4">
        <v>9299.99</v>
      </c>
      <c r="I80" s="4">
        <v>5069.66</v>
      </c>
      <c r="J80" s="4">
        <v>4230.33</v>
      </c>
      <c r="K80" s="4">
        <v>0</v>
      </c>
      <c r="L80" s="4" t="s">
        <v>8</v>
      </c>
      <c r="M80" s="4">
        <v>2017</v>
      </c>
      <c r="N80" s="1" t="s">
        <v>9</v>
      </c>
    </row>
    <row r="81" spans="1:14" x14ac:dyDescent="0.2">
      <c r="A81" s="2">
        <v>43009</v>
      </c>
      <c r="B81" s="3">
        <v>10</v>
      </c>
      <c r="C81" s="3">
        <v>1.59</v>
      </c>
      <c r="D81" s="3">
        <v>3423.95</v>
      </c>
      <c r="E81" s="3">
        <v>31.2</v>
      </c>
      <c r="F81" s="4">
        <v>150.24</v>
      </c>
      <c r="G81" s="4">
        <v>0</v>
      </c>
      <c r="H81" s="4">
        <v>3242.51</v>
      </c>
      <c r="I81" s="4">
        <v>3242.51</v>
      </c>
      <c r="J81" s="4">
        <v>0</v>
      </c>
      <c r="K81" s="4">
        <v>0</v>
      </c>
      <c r="L81" s="4" t="s">
        <v>10</v>
      </c>
      <c r="M81" s="4">
        <v>2017</v>
      </c>
      <c r="N81" s="1" t="s">
        <v>9</v>
      </c>
    </row>
    <row r="82" spans="1:14" x14ac:dyDescent="0.2">
      <c r="A82" s="2">
        <v>43016</v>
      </c>
      <c r="B82" s="3">
        <v>10</v>
      </c>
      <c r="C82" s="3">
        <v>1.78</v>
      </c>
      <c r="D82" s="3">
        <v>55368.61</v>
      </c>
      <c r="E82" s="3">
        <v>3679.82</v>
      </c>
      <c r="F82" s="4">
        <v>45843.75</v>
      </c>
      <c r="G82" s="4">
        <v>42.63</v>
      </c>
      <c r="H82" s="4">
        <v>5802.41</v>
      </c>
      <c r="I82" s="4">
        <v>2148.1999999999998</v>
      </c>
      <c r="J82" s="4">
        <v>3654.21</v>
      </c>
      <c r="K82" s="4">
        <v>0</v>
      </c>
      <c r="L82" s="4" t="s">
        <v>8</v>
      </c>
      <c r="M82" s="4">
        <v>2017</v>
      </c>
      <c r="N82" s="1" t="s">
        <v>9</v>
      </c>
    </row>
    <row r="83" spans="1:14" x14ac:dyDescent="0.2">
      <c r="A83" s="2">
        <v>43016</v>
      </c>
      <c r="B83" s="3">
        <v>10</v>
      </c>
      <c r="C83" s="3">
        <v>1.4</v>
      </c>
      <c r="D83" s="3">
        <v>5229.43</v>
      </c>
      <c r="E83" s="3">
        <v>23.15</v>
      </c>
      <c r="F83" s="4">
        <v>341.52</v>
      </c>
      <c r="G83" s="4">
        <v>0</v>
      </c>
      <c r="H83" s="4">
        <v>4864.76</v>
      </c>
      <c r="I83" s="4">
        <v>4864.76</v>
      </c>
      <c r="J83" s="4">
        <v>0</v>
      </c>
      <c r="K83" s="4">
        <v>0</v>
      </c>
      <c r="L83" s="4" t="s">
        <v>10</v>
      </c>
      <c r="M83" s="4">
        <v>2017</v>
      </c>
      <c r="N83" s="1" t="s">
        <v>9</v>
      </c>
    </row>
    <row r="84" spans="1:14" x14ac:dyDescent="0.2">
      <c r="A84" s="2">
        <v>43023</v>
      </c>
      <c r="B84" s="3">
        <v>10</v>
      </c>
      <c r="C84" s="3">
        <v>1.65</v>
      </c>
      <c r="D84" s="3">
        <v>73574.89</v>
      </c>
      <c r="E84" s="3">
        <v>3383.35</v>
      </c>
      <c r="F84" s="4">
        <v>63355.37</v>
      </c>
      <c r="G84" s="4">
        <v>62.45</v>
      </c>
      <c r="H84" s="4">
        <v>6773.72</v>
      </c>
      <c r="I84" s="4">
        <v>3882.02</v>
      </c>
      <c r="J84" s="4">
        <v>2891.7</v>
      </c>
      <c r="K84" s="4">
        <v>0</v>
      </c>
      <c r="L84" s="4" t="s">
        <v>8</v>
      </c>
      <c r="M84" s="4">
        <v>2017</v>
      </c>
      <c r="N84" s="1" t="s">
        <v>9</v>
      </c>
    </row>
    <row r="85" spans="1:14" x14ac:dyDescent="0.2">
      <c r="A85" s="2">
        <v>43023</v>
      </c>
      <c r="B85" s="3">
        <v>10</v>
      </c>
      <c r="C85" s="3">
        <v>1.47</v>
      </c>
      <c r="D85" s="3">
        <v>4522.84</v>
      </c>
      <c r="E85" s="3">
        <v>18.71</v>
      </c>
      <c r="F85" s="4">
        <v>237.43</v>
      </c>
      <c r="G85" s="4">
        <v>0</v>
      </c>
      <c r="H85" s="4">
        <v>4266.7</v>
      </c>
      <c r="I85" s="4">
        <v>4266.7</v>
      </c>
      <c r="J85" s="4">
        <v>0</v>
      </c>
      <c r="K85" s="4">
        <v>0</v>
      </c>
      <c r="L85" s="4" t="s">
        <v>10</v>
      </c>
      <c r="M85" s="4">
        <v>2017</v>
      </c>
      <c r="N85" s="1" t="s">
        <v>9</v>
      </c>
    </row>
    <row r="86" spans="1:14" x14ac:dyDescent="0.2">
      <c r="A86" s="2">
        <v>43030</v>
      </c>
      <c r="B86" s="3">
        <v>10</v>
      </c>
      <c r="C86" s="3">
        <v>1.56</v>
      </c>
      <c r="D86" s="3">
        <v>69704.09</v>
      </c>
      <c r="E86" s="3">
        <v>3758.8</v>
      </c>
      <c r="F86" s="4">
        <v>57340.3</v>
      </c>
      <c r="G86" s="4">
        <v>35.479999999999997</v>
      </c>
      <c r="H86" s="4">
        <v>8569.51</v>
      </c>
      <c r="I86" s="4">
        <v>5101.6400000000003</v>
      </c>
      <c r="J86" s="4">
        <v>3467.87</v>
      </c>
      <c r="K86" s="4">
        <v>0</v>
      </c>
      <c r="L86" s="4" t="s">
        <v>8</v>
      </c>
      <c r="M86" s="4">
        <v>2017</v>
      </c>
      <c r="N86" s="1" t="s">
        <v>9</v>
      </c>
    </row>
    <row r="87" spans="1:14" x14ac:dyDescent="0.2">
      <c r="A87" s="2">
        <v>43030</v>
      </c>
      <c r="B87" s="3">
        <v>10</v>
      </c>
      <c r="C87" s="3">
        <v>1.49</v>
      </c>
      <c r="D87" s="3">
        <v>4337.67</v>
      </c>
      <c r="E87" s="3">
        <v>3.52</v>
      </c>
      <c r="F87" s="4">
        <v>268.83</v>
      </c>
      <c r="G87" s="4">
        <v>0</v>
      </c>
      <c r="H87" s="4">
        <v>4065.32</v>
      </c>
      <c r="I87" s="4">
        <v>4061.99</v>
      </c>
      <c r="J87" s="4">
        <v>3.33</v>
      </c>
      <c r="K87" s="4">
        <v>0</v>
      </c>
      <c r="L87" s="4" t="s">
        <v>10</v>
      </c>
      <c r="M87" s="4">
        <v>2017</v>
      </c>
      <c r="N87" s="1" t="s">
        <v>9</v>
      </c>
    </row>
    <row r="88" spans="1:14" x14ac:dyDescent="0.2">
      <c r="A88" s="2">
        <v>43037</v>
      </c>
      <c r="B88" s="3">
        <v>10</v>
      </c>
      <c r="C88" s="3">
        <v>1.67</v>
      </c>
      <c r="D88" s="3">
        <v>69432.23</v>
      </c>
      <c r="E88" s="3">
        <v>2959.76</v>
      </c>
      <c r="F88" s="4">
        <v>57585.49</v>
      </c>
      <c r="G88" s="4">
        <v>57.94</v>
      </c>
      <c r="H88" s="4">
        <v>8829.0400000000009</v>
      </c>
      <c r="I88" s="4">
        <v>5050.91</v>
      </c>
      <c r="J88" s="4">
        <v>3778.13</v>
      </c>
      <c r="K88" s="4">
        <v>0</v>
      </c>
      <c r="L88" s="4" t="s">
        <v>8</v>
      </c>
      <c r="M88" s="4">
        <v>2017</v>
      </c>
      <c r="N88" s="1" t="s">
        <v>9</v>
      </c>
    </row>
    <row r="89" spans="1:14" x14ac:dyDescent="0.2">
      <c r="A89" s="2">
        <v>43037</v>
      </c>
      <c r="B89" s="3">
        <v>10</v>
      </c>
      <c r="C89" s="3">
        <v>1.38</v>
      </c>
      <c r="D89" s="3">
        <v>5583.79</v>
      </c>
      <c r="E89" s="3">
        <v>12.99</v>
      </c>
      <c r="F89" s="4">
        <v>180.62</v>
      </c>
      <c r="G89" s="4">
        <v>0</v>
      </c>
      <c r="H89" s="4">
        <v>5390.18</v>
      </c>
      <c r="I89" s="4">
        <v>5390.18</v>
      </c>
      <c r="J89" s="4">
        <v>0</v>
      </c>
      <c r="K89" s="4">
        <v>0</v>
      </c>
      <c r="L89" s="4" t="s">
        <v>10</v>
      </c>
      <c r="M89" s="4">
        <v>2017</v>
      </c>
      <c r="N89" s="1" t="s">
        <v>9</v>
      </c>
    </row>
    <row r="90" spans="1:14" x14ac:dyDescent="0.2">
      <c r="A90" s="2">
        <v>43044</v>
      </c>
      <c r="B90" s="3">
        <v>11</v>
      </c>
      <c r="C90" s="3">
        <v>1.62</v>
      </c>
      <c r="D90" s="3">
        <v>71076.94</v>
      </c>
      <c r="E90" s="3">
        <v>2483.36</v>
      </c>
      <c r="F90" s="4">
        <v>55509.31</v>
      </c>
      <c r="G90" s="4">
        <v>33.880000000000003</v>
      </c>
      <c r="H90" s="4">
        <v>13050.39</v>
      </c>
      <c r="I90" s="4">
        <v>9877.42</v>
      </c>
      <c r="J90" s="4">
        <v>3172.97</v>
      </c>
      <c r="K90" s="4">
        <v>0</v>
      </c>
      <c r="L90" s="4" t="s">
        <v>8</v>
      </c>
      <c r="M90" s="4">
        <v>2017</v>
      </c>
      <c r="N90" s="1" t="s">
        <v>9</v>
      </c>
    </row>
    <row r="91" spans="1:14" x14ac:dyDescent="0.2">
      <c r="A91" s="2">
        <v>43044</v>
      </c>
      <c r="B91" s="3">
        <v>11</v>
      </c>
      <c r="C91" s="3">
        <v>1.5</v>
      </c>
      <c r="D91" s="3">
        <v>3425.86</v>
      </c>
      <c r="E91" s="3">
        <v>3.56</v>
      </c>
      <c r="F91" s="4">
        <v>64.14</v>
      </c>
      <c r="G91" s="4">
        <v>0</v>
      </c>
      <c r="H91" s="4">
        <v>3358.16</v>
      </c>
      <c r="I91" s="4">
        <v>3358.16</v>
      </c>
      <c r="J91" s="4">
        <v>0</v>
      </c>
      <c r="K91" s="4">
        <v>0</v>
      </c>
      <c r="L91" s="4" t="s">
        <v>10</v>
      </c>
      <c r="M91" s="4">
        <v>2017</v>
      </c>
      <c r="N91" s="1" t="s">
        <v>9</v>
      </c>
    </row>
    <row r="92" spans="1:14" x14ac:dyDescent="0.2">
      <c r="A92" s="2">
        <v>43051</v>
      </c>
      <c r="B92" s="3">
        <v>11</v>
      </c>
      <c r="C92" s="3">
        <v>1.26</v>
      </c>
      <c r="D92" s="3">
        <v>113586</v>
      </c>
      <c r="E92" s="3">
        <v>4509</v>
      </c>
      <c r="F92" s="4">
        <v>96748</v>
      </c>
      <c r="G92" s="4">
        <v>213</v>
      </c>
      <c r="H92" s="4">
        <v>12115</v>
      </c>
      <c r="I92" s="4">
        <v>8006</v>
      </c>
      <c r="J92" s="4">
        <v>4109</v>
      </c>
      <c r="K92" s="4">
        <v>0</v>
      </c>
      <c r="L92" s="4" t="s">
        <v>8</v>
      </c>
      <c r="M92" s="4">
        <v>2017</v>
      </c>
      <c r="N92" s="1" t="s">
        <v>9</v>
      </c>
    </row>
    <row r="93" spans="1:14" x14ac:dyDescent="0.2">
      <c r="A93" s="2">
        <v>43051</v>
      </c>
      <c r="B93" s="3">
        <v>11</v>
      </c>
      <c r="C93" s="3">
        <v>1.71</v>
      </c>
      <c r="D93" s="3">
        <v>2664.62</v>
      </c>
      <c r="E93" s="3">
        <v>0</v>
      </c>
      <c r="F93" s="4">
        <v>245.71</v>
      </c>
      <c r="G93" s="4">
        <v>0</v>
      </c>
      <c r="H93" s="4">
        <v>2418.91</v>
      </c>
      <c r="I93" s="4">
        <v>2418.91</v>
      </c>
      <c r="J93" s="4">
        <v>0</v>
      </c>
      <c r="K93" s="4">
        <v>0</v>
      </c>
      <c r="L93" s="4" t="s">
        <v>10</v>
      </c>
      <c r="M93" s="4">
        <v>2017</v>
      </c>
      <c r="N93" s="1" t="s">
        <v>9</v>
      </c>
    </row>
    <row r="94" spans="1:14" x14ac:dyDescent="0.2">
      <c r="A94" s="2">
        <v>43058</v>
      </c>
      <c r="B94" s="3">
        <v>11</v>
      </c>
      <c r="C94" s="3">
        <v>1.65</v>
      </c>
      <c r="D94" s="3">
        <v>97273</v>
      </c>
      <c r="E94" s="3">
        <v>2695</v>
      </c>
      <c r="F94" s="4">
        <v>80596</v>
      </c>
      <c r="G94" s="4">
        <v>43</v>
      </c>
      <c r="H94" s="4">
        <v>13940</v>
      </c>
      <c r="I94" s="4">
        <v>7536</v>
      </c>
      <c r="J94" s="4">
        <v>6404</v>
      </c>
      <c r="K94" s="4">
        <v>0</v>
      </c>
      <c r="L94" s="4" t="s">
        <v>8</v>
      </c>
      <c r="M94" s="4">
        <v>2017</v>
      </c>
      <c r="N94" s="1" t="s">
        <v>9</v>
      </c>
    </row>
    <row r="95" spans="1:14" x14ac:dyDescent="0.2">
      <c r="A95" s="2">
        <v>43058</v>
      </c>
      <c r="B95" s="3">
        <v>11</v>
      </c>
      <c r="C95" s="3">
        <v>1.75</v>
      </c>
      <c r="D95" s="3">
        <v>2506.38</v>
      </c>
      <c r="E95" s="3">
        <v>0</v>
      </c>
      <c r="F95" s="4">
        <v>252.98</v>
      </c>
      <c r="G95" s="4">
        <v>0</v>
      </c>
      <c r="H95" s="4">
        <v>2253.4</v>
      </c>
      <c r="I95" s="4">
        <v>2250.0700000000002</v>
      </c>
      <c r="J95" s="4">
        <v>3.33</v>
      </c>
      <c r="K95" s="4">
        <v>0</v>
      </c>
      <c r="L95" s="4" t="s">
        <v>10</v>
      </c>
      <c r="M95" s="4">
        <v>2017</v>
      </c>
      <c r="N95" s="1" t="s">
        <v>9</v>
      </c>
    </row>
    <row r="96" spans="1:14" x14ac:dyDescent="0.2">
      <c r="A96" s="2">
        <v>43065</v>
      </c>
      <c r="B96" s="3">
        <v>11</v>
      </c>
      <c r="C96" s="3">
        <v>1.5</v>
      </c>
      <c r="D96" s="3">
        <v>62977</v>
      </c>
      <c r="E96" s="3">
        <v>2413</v>
      </c>
      <c r="F96" s="4">
        <v>49076</v>
      </c>
      <c r="G96" s="4">
        <v>62</v>
      </c>
      <c r="H96" s="4">
        <v>11426</v>
      </c>
      <c r="I96" s="4">
        <v>5059</v>
      </c>
      <c r="J96" s="4">
        <v>6368</v>
      </c>
      <c r="K96" s="4">
        <v>0</v>
      </c>
      <c r="L96" s="4" t="s">
        <v>8</v>
      </c>
      <c r="M96" s="4">
        <v>2017</v>
      </c>
      <c r="N96" s="1" t="s">
        <v>9</v>
      </c>
    </row>
    <row r="97" spans="1:14" x14ac:dyDescent="0.2">
      <c r="A97" s="2">
        <v>43065</v>
      </c>
      <c r="B97" s="3">
        <v>11</v>
      </c>
      <c r="C97" s="3">
        <v>1.57</v>
      </c>
      <c r="D97" s="3">
        <v>2841.29</v>
      </c>
      <c r="E97" s="3">
        <v>27.75</v>
      </c>
      <c r="F97" s="4">
        <v>182.15</v>
      </c>
      <c r="G97" s="4">
        <v>0</v>
      </c>
      <c r="H97" s="4">
        <v>2631.39</v>
      </c>
      <c r="I97" s="4">
        <v>2631.39</v>
      </c>
      <c r="J97" s="4">
        <v>0</v>
      </c>
      <c r="K97" s="4">
        <v>0</v>
      </c>
      <c r="L97" s="4" t="s">
        <v>10</v>
      </c>
      <c r="M97" s="4">
        <v>2017</v>
      </c>
      <c r="N97" s="1" t="s">
        <v>9</v>
      </c>
    </row>
    <row r="98" spans="1:14" x14ac:dyDescent="0.2">
      <c r="A98" s="2">
        <v>43072</v>
      </c>
      <c r="B98" s="3">
        <v>12</v>
      </c>
      <c r="C98" s="3">
        <v>1.39</v>
      </c>
      <c r="D98" s="3">
        <v>139970</v>
      </c>
      <c r="E98" s="3">
        <v>3772</v>
      </c>
      <c r="F98" s="4">
        <v>126551</v>
      </c>
      <c r="G98" s="4">
        <v>136</v>
      </c>
      <c r="H98" s="4">
        <v>9511</v>
      </c>
      <c r="I98" s="4">
        <v>7061</v>
      </c>
      <c r="J98" s="4">
        <v>2450</v>
      </c>
      <c r="K98" s="4">
        <v>0</v>
      </c>
      <c r="L98" s="4" t="s">
        <v>8</v>
      </c>
      <c r="M98" s="4">
        <v>2017</v>
      </c>
      <c r="N98" s="1" t="s">
        <v>9</v>
      </c>
    </row>
    <row r="99" spans="1:14" x14ac:dyDescent="0.2">
      <c r="A99" s="2">
        <v>43072</v>
      </c>
      <c r="B99" s="3">
        <v>12</v>
      </c>
      <c r="C99" s="3">
        <v>1.44</v>
      </c>
      <c r="D99" s="3">
        <v>3577.04</v>
      </c>
      <c r="E99" s="3">
        <v>118.55</v>
      </c>
      <c r="F99" s="4">
        <v>306.55</v>
      </c>
      <c r="G99" s="4">
        <v>0</v>
      </c>
      <c r="H99" s="4">
        <v>3151.94</v>
      </c>
      <c r="I99" s="4">
        <v>3151.94</v>
      </c>
      <c r="J99" s="4">
        <v>0</v>
      </c>
      <c r="K99" s="4">
        <v>0</v>
      </c>
      <c r="L99" s="4" t="s">
        <v>10</v>
      </c>
      <c r="M99" s="4">
        <v>2017</v>
      </c>
      <c r="N99" s="1" t="s">
        <v>9</v>
      </c>
    </row>
    <row r="100" spans="1:14" x14ac:dyDescent="0.2">
      <c r="A100" s="2">
        <v>43079</v>
      </c>
      <c r="B100" s="3">
        <v>12</v>
      </c>
      <c r="C100" s="3">
        <v>1.29</v>
      </c>
      <c r="D100" s="3">
        <v>92325.53</v>
      </c>
      <c r="E100" s="3">
        <v>3220.05</v>
      </c>
      <c r="F100" s="4">
        <v>75147.56</v>
      </c>
      <c r="G100" s="4">
        <v>104.36</v>
      </c>
      <c r="H100" s="4">
        <v>13853.56</v>
      </c>
      <c r="I100" s="4">
        <v>7268.21</v>
      </c>
      <c r="J100" s="4">
        <v>6585.35</v>
      </c>
      <c r="K100" s="4">
        <v>0</v>
      </c>
      <c r="L100" s="4" t="s">
        <v>8</v>
      </c>
      <c r="M100" s="4">
        <v>2017</v>
      </c>
      <c r="N100" s="1" t="s">
        <v>9</v>
      </c>
    </row>
    <row r="101" spans="1:14" x14ac:dyDescent="0.2">
      <c r="A101" s="2">
        <v>43079</v>
      </c>
      <c r="B101" s="3">
        <v>12</v>
      </c>
      <c r="C101" s="3">
        <v>1.45</v>
      </c>
      <c r="D101" s="3">
        <v>3779.98</v>
      </c>
      <c r="E101" s="3">
        <v>18.04</v>
      </c>
      <c r="F101" s="4">
        <v>262.14</v>
      </c>
      <c r="G101" s="4">
        <v>0</v>
      </c>
      <c r="H101" s="4">
        <v>3499.8</v>
      </c>
      <c r="I101" s="4">
        <v>3499.8</v>
      </c>
      <c r="J101" s="4">
        <v>0</v>
      </c>
      <c r="K101" s="4">
        <v>0</v>
      </c>
      <c r="L101" s="4" t="s">
        <v>10</v>
      </c>
      <c r="M101" s="4">
        <v>2017</v>
      </c>
      <c r="N101" s="1" t="s">
        <v>9</v>
      </c>
    </row>
    <row r="102" spans="1:14" x14ac:dyDescent="0.2">
      <c r="A102" s="2">
        <v>43086</v>
      </c>
      <c r="B102" s="3">
        <v>12</v>
      </c>
      <c r="C102" s="3">
        <v>1.43</v>
      </c>
      <c r="D102" s="3">
        <v>70677.56</v>
      </c>
      <c r="E102" s="3">
        <v>2578.9499999999998</v>
      </c>
      <c r="F102" s="4">
        <v>50811.519999999997</v>
      </c>
      <c r="G102" s="4">
        <v>79.180000000000007</v>
      </c>
      <c r="H102" s="4">
        <v>17207.91</v>
      </c>
      <c r="I102" s="4">
        <v>8914.1299999999992</v>
      </c>
      <c r="J102" s="4">
        <v>8293.7800000000007</v>
      </c>
      <c r="K102" s="4">
        <v>0</v>
      </c>
      <c r="L102" s="4" t="s">
        <v>8</v>
      </c>
      <c r="M102" s="4">
        <v>2017</v>
      </c>
      <c r="N102" s="1" t="s">
        <v>9</v>
      </c>
    </row>
    <row r="103" spans="1:14" x14ac:dyDescent="0.2">
      <c r="A103" s="2">
        <v>43086</v>
      </c>
      <c r="B103" s="3">
        <v>12</v>
      </c>
      <c r="C103" s="3">
        <v>1.43</v>
      </c>
      <c r="D103" s="3">
        <v>3513.77</v>
      </c>
      <c r="E103" s="3">
        <v>37.46</v>
      </c>
      <c r="F103" s="4">
        <v>209.3</v>
      </c>
      <c r="G103" s="4">
        <v>0</v>
      </c>
      <c r="H103" s="4">
        <v>3267.01</v>
      </c>
      <c r="I103" s="4">
        <v>3267.01</v>
      </c>
      <c r="J103" s="4">
        <v>0</v>
      </c>
      <c r="K103" s="4">
        <v>0</v>
      </c>
      <c r="L103" s="4" t="s">
        <v>10</v>
      </c>
      <c r="M103" s="4">
        <v>2017</v>
      </c>
      <c r="N103" s="1" t="s">
        <v>9</v>
      </c>
    </row>
    <row r="104" spans="1:14" x14ac:dyDescent="0.2">
      <c r="A104" s="2">
        <v>43093</v>
      </c>
      <c r="B104" s="3">
        <v>12</v>
      </c>
      <c r="C104" s="3">
        <v>1.45</v>
      </c>
      <c r="D104" s="3">
        <v>77039.09</v>
      </c>
      <c r="E104" s="3">
        <v>2811.71</v>
      </c>
      <c r="F104" s="4">
        <v>58592.23</v>
      </c>
      <c r="G104" s="4">
        <v>19.059999999999999</v>
      </c>
      <c r="H104" s="4">
        <v>15616.09</v>
      </c>
      <c r="I104" s="4">
        <v>6863.18</v>
      </c>
      <c r="J104" s="4">
        <v>8752.91</v>
      </c>
      <c r="K104" s="4">
        <v>0</v>
      </c>
      <c r="L104" s="4" t="s">
        <v>8</v>
      </c>
      <c r="M104" s="4">
        <v>2017</v>
      </c>
      <c r="N104" s="1" t="s">
        <v>9</v>
      </c>
    </row>
    <row r="105" spans="1:14" x14ac:dyDescent="0.2">
      <c r="A105" s="2">
        <v>43093</v>
      </c>
      <c r="B105" s="3">
        <v>12</v>
      </c>
      <c r="C105" s="3">
        <v>1.58</v>
      </c>
      <c r="D105" s="3">
        <v>3694.13</v>
      </c>
      <c r="E105" s="3">
        <v>31.68</v>
      </c>
      <c r="F105" s="4">
        <v>327.39</v>
      </c>
      <c r="G105" s="4">
        <v>0</v>
      </c>
      <c r="H105" s="4">
        <v>3335.06</v>
      </c>
      <c r="I105" s="4">
        <v>3335.06</v>
      </c>
      <c r="J105" s="4">
        <v>0</v>
      </c>
      <c r="K105" s="4">
        <v>0</v>
      </c>
      <c r="L105" s="4" t="s">
        <v>10</v>
      </c>
      <c r="M105" s="4">
        <v>2017</v>
      </c>
      <c r="N105" s="1" t="s">
        <v>9</v>
      </c>
    </row>
    <row r="106" spans="1:14" x14ac:dyDescent="0.2">
      <c r="A106" s="2">
        <v>43100</v>
      </c>
      <c r="B106" s="3">
        <v>12</v>
      </c>
      <c r="C106" s="3">
        <v>1.47</v>
      </c>
      <c r="D106" s="1">
        <v>113514.42</v>
      </c>
      <c r="E106" s="3">
        <v>2622.7</v>
      </c>
      <c r="F106" s="4">
        <v>101135.53</v>
      </c>
      <c r="G106" s="4">
        <v>20.25</v>
      </c>
      <c r="H106" s="4">
        <v>9735.94</v>
      </c>
      <c r="I106" s="4">
        <v>5556.98</v>
      </c>
      <c r="J106" s="4">
        <v>4178.96</v>
      </c>
      <c r="K106" s="4">
        <v>0</v>
      </c>
      <c r="L106" s="4" t="s">
        <v>8</v>
      </c>
      <c r="M106" s="4">
        <v>2017</v>
      </c>
      <c r="N106" s="1" t="s">
        <v>9</v>
      </c>
    </row>
    <row r="107" spans="1:14" x14ac:dyDescent="0.2">
      <c r="A107" s="2">
        <v>43100</v>
      </c>
      <c r="B107" s="3">
        <v>12</v>
      </c>
      <c r="C107" s="3">
        <v>1.46</v>
      </c>
      <c r="D107" s="1">
        <v>3463.85</v>
      </c>
      <c r="E107" s="3">
        <v>18.12</v>
      </c>
      <c r="F107" s="4">
        <v>198.16</v>
      </c>
      <c r="G107" s="4">
        <v>0</v>
      </c>
      <c r="H107" s="4">
        <v>3247.57</v>
      </c>
      <c r="I107" s="4">
        <v>3247.57</v>
      </c>
      <c r="J107" s="4">
        <v>0</v>
      </c>
      <c r="K107" s="4">
        <v>0</v>
      </c>
      <c r="L107" s="4" t="s">
        <v>10</v>
      </c>
      <c r="M107" s="4">
        <v>2017</v>
      </c>
      <c r="N107" s="1"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E81D5-2F28-4CEE-BECA-FA59C03D66B6}">
  <dimension ref="A1:AE54"/>
  <sheetViews>
    <sheetView showGridLines="0" tabSelected="1" topLeftCell="A28" workbookViewId="0">
      <selection activeCell="P46" sqref="P46"/>
    </sheetView>
  </sheetViews>
  <sheetFormatPr baseColWidth="10" defaultColWidth="8.83203125" defaultRowHeight="15" x14ac:dyDescent="0.2"/>
  <cols>
    <col min="1" max="1" width="19.6640625" customWidth="1"/>
    <col min="2" max="2" width="11.5" bestFit="1" customWidth="1"/>
    <col min="3" max="3" width="16.33203125" bestFit="1" customWidth="1"/>
    <col min="4" max="5" width="11.33203125" bestFit="1" customWidth="1"/>
    <col min="6" max="6" width="11.1640625" customWidth="1"/>
    <col min="7" max="7" width="11.5" customWidth="1"/>
    <col min="8" max="8" width="12.1640625" customWidth="1"/>
    <col min="9" max="9" width="11.1640625" customWidth="1"/>
    <col min="10" max="10" width="11.6640625" customWidth="1"/>
    <col min="11" max="11" width="11.5" customWidth="1"/>
    <col min="12" max="12" width="13.1640625" customWidth="1"/>
    <col min="13" max="13" width="12" customWidth="1"/>
    <col min="14" max="14" width="14.33203125" customWidth="1"/>
    <col min="15" max="16" width="11.33203125" bestFit="1" customWidth="1"/>
  </cols>
  <sheetData>
    <row r="1" spans="1:31" ht="33" x14ac:dyDescent="0.35">
      <c r="I1" s="7" t="s">
        <v>28</v>
      </c>
    </row>
    <row r="3" spans="1:31" ht="16" x14ac:dyDescent="0.2">
      <c r="I3" s="8" t="s">
        <v>43</v>
      </c>
      <c r="J3" s="8"/>
      <c r="K3" s="8"/>
      <c r="L3" s="8"/>
      <c r="M3" s="8"/>
      <c r="N3" s="8"/>
      <c r="O3" s="8"/>
      <c r="P3" s="8"/>
      <c r="Q3" s="8"/>
      <c r="R3" s="8"/>
      <c r="S3" s="8"/>
      <c r="T3" s="8"/>
      <c r="U3" s="8"/>
    </row>
    <row r="4" spans="1:31" ht="16" x14ac:dyDescent="0.2">
      <c r="I4" s="8" t="s">
        <v>44</v>
      </c>
      <c r="J4" s="8"/>
      <c r="K4" s="8"/>
      <c r="L4" s="8"/>
      <c r="M4" s="8"/>
      <c r="N4" s="8"/>
      <c r="O4" s="8"/>
      <c r="P4" s="8"/>
      <c r="Q4" s="8"/>
      <c r="R4" s="8"/>
      <c r="S4" s="8"/>
      <c r="T4" s="8"/>
      <c r="U4" s="8"/>
    </row>
    <row r="5" spans="1:31" ht="16" x14ac:dyDescent="0.2">
      <c r="I5" s="8" t="s">
        <v>45</v>
      </c>
      <c r="J5" s="8"/>
      <c r="K5" s="8"/>
      <c r="L5" s="8"/>
      <c r="M5" s="8"/>
      <c r="N5" s="8"/>
      <c r="O5" s="8"/>
      <c r="P5" s="8"/>
      <c r="Q5" s="8"/>
      <c r="R5" s="8"/>
      <c r="S5" s="8"/>
      <c r="T5" s="8"/>
      <c r="U5" s="8"/>
    </row>
    <row r="6" spans="1:31" ht="31.5" customHeight="1" x14ac:dyDescent="0.2">
      <c r="I6" s="8" t="s">
        <v>29</v>
      </c>
      <c r="J6" s="8"/>
      <c r="K6" s="8"/>
      <c r="L6" s="8"/>
      <c r="M6" s="8"/>
      <c r="N6" s="8"/>
      <c r="O6" s="8"/>
      <c r="P6" s="8"/>
      <c r="Q6" s="8"/>
      <c r="R6" s="8"/>
      <c r="S6" s="8"/>
      <c r="T6" s="8"/>
      <c r="U6" s="8"/>
    </row>
    <row r="7" spans="1:31" ht="16" x14ac:dyDescent="0.2">
      <c r="H7" s="31"/>
      <c r="I7" s="32"/>
      <c r="J7" s="32"/>
      <c r="K7" s="32"/>
      <c r="L7" s="32"/>
      <c r="M7" s="32"/>
      <c r="N7" s="32"/>
      <c r="O7" s="32"/>
      <c r="P7" s="32"/>
      <c r="Q7" s="32"/>
      <c r="R7" s="32"/>
      <c r="S7" s="32"/>
      <c r="T7" s="32"/>
      <c r="U7" s="32"/>
    </row>
    <row r="9" spans="1:31" ht="16" x14ac:dyDescent="0.2">
      <c r="H9" s="31"/>
      <c r="I9" s="32"/>
      <c r="J9" s="32"/>
      <c r="K9" s="32"/>
      <c r="L9" s="32"/>
      <c r="M9" s="32"/>
      <c r="N9" s="32"/>
      <c r="O9" s="32"/>
      <c r="P9" s="32"/>
      <c r="Q9" s="32"/>
      <c r="R9" s="32"/>
      <c r="S9" s="32"/>
      <c r="T9" s="32"/>
      <c r="U9" s="32"/>
    </row>
    <row r="12" spans="1:31" ht="16" x14ac:dyDescent="0.2">
      <c r="A12" s="6" t="s">
        <v>47</v>
      </c>
    </row>
    <row r="13" spans="1:31" s="19" customFormat="1" ht="16" x14ac:dyDescent="0.2">
      <c r="A13" s="18" t="s">
        <v>30</v>
      </c>
      <c r="R13" s="8"/>
      <c r="S13" s="8"/>
      <c r="T13" s="8"/>
      <c r="U13" s="8"/>
      <c r="V13" s="8"/>
      <c r="W13" s="8"/>
      <c r="X13" s="8"/>
      <c r="Y13" s="8"/>
      <c r="Z13" s="8"/>
      <c r="AA13" s="8"/>
      <c r="AB13" s="8"/>
      <c r="AC13" s="8"/>
      <c r="AD13" s="8"/>
      <c r="AE13" s="8"/>
    </row>
    <row r="14" spans="1:31" ht="16" x14ac:dyDescent="0.2">
      <c r="A14" s="5"/>
      <c r="R14" s="8"/>
      <c r="S14" s="8"/>
      <c r="T14" s="8"/>
      <c r="U14" s="8"/>
      <c r="V14" s="8"/>
      <c r="W14" s="8"/>
      <c r="X14" s="8"/>
      <c r="Y14" s="8"/>
      <c r="Z14" s="8"/>
      <c r="AA14" s="8"/>
      <c r="AB14" s="8"/>
      <c r="AC14" s="8"/>
      <c r="AD14" s="8"/>
      <c r="AE14" s="8"/>
    </row>
    <row r="15" spans="1:31" ht="16" x14ac:dyDescent="0.2">
      <c r="A15" s="5" t="s">
        <v>24</v>
      </c>
      <c r="B15" s="1"/>
      <c r="C15" s="1"/>
      <c r="D15" s="1"/>
      <c r="E15" s="1"/>
      <c r="F15" s="1"/>
      <c r="G15" s="1"/>
      <c r="H15" s="1"/>
      <c r="I15" s="1"/>
      <c r="J15" s="1"/>
      <c r="K15" s="1"/>
      <c r="L15" s="1"/>
      <c r="M15" s="1"/>
      <c r="R15" s="8"/>
      <c r="S15" s="8"/>
      <c r="T15" s="8"/>
      <c r="U15" s="8"/>
      <c r="V15" s="8"/>
      <c r="W15" s="8"/>
      <c r="X15" s="8"/>
      <c r="Y15" s="8"/>
      <c r="Z15" s="8"/>
      <c r="AA15" s="8"/>
      <c r="AB15" s="8"/>
      <c r="AC15" s="8"/>
      <c r="AD15" s="8"/>
      <c r="AE15" s="8"/>
    </row>
    <row r="16" spans="1:31" ht="16" x14ac:dyDescent="0.2">
      <c r="A16" s="9"/>
      <c r="B16" s="11" t="s">
        <v>12</v>
      </c>
      <c r="C16" s="11" t="s">
        <v>13</v>
      </c>
      <c r="D16" s="11" t="s">
        <v>14</v>
      </c>
      <c r="E16" s="11" t="s">
        <v>15</v>
      </c>
      <c r="F16" s="11" t="s">
        <v>16</v>
      </c>
      <c r="G16" s="11" t="s">
        <v>17</v>
      </c>
      <c r="H16" s="11" t="s">
        <v>18</v>
      </c>
      <c r="I16" s="11" t="s">
        <v>19</v>
      </c>
      <c r="J16" s="11" t="s">
        <v>20</v>
      </c>
      <c r="K16" s="11" t="s">
        <v>21</v>
      </c>
      <c r="L16" s="11" t="s">
        <v>22</v>
      </c>
      <c r="M16" s="11" t="s">
        <v>23</v>
      </c>
      <c r="N16" s="11" t="s">
        <v>27</v>
      </c>
      <c r="R16" s="31"/>
      <c r="S16" s="32"/>
      <c r="T16" s="32"/>
      <c r="U16" s="32"/>
      <c r="V16" s="32"/>
      <c r="W16" s="32"/>
      <c r="X16" s="32"/>
      <c r="Y16" s="32"/>
      <c r="Z16" s="32"/>
      <c r="AA16" s="32"/>
      <c r="AB16" s="32"/>
      <c r="AC16" s="32"/>
      <c r="AD16" s="32"/>
      <c r="AE16" s="32"/>
    </row>
    <row r="17" spans="1:31" ht="16" thickBot="1" x14ac:dyDescent="0.25">
      <c r="A17" s="10"/>
      <c r="B17" s="11">
        <v>1</v>
      </c>
      <c r="C17" s="11">
        <v>2</v>
      </c>
      <c r="D17" s="11">
        <v>3</v>
      </c>
      <c r="E17" s="11">
        <v>4</v>
      </c>
      <c r="F17" s="11">
        <v>5</v>
      </c>
      <c r="G17" s="11">
        <v>6</v>
      </c>
      <c r="H17" s="11">
        <v>7</v>
      </c>
      <c r="I17" s="11">
        <v>8</v>
      </c>
      <c r="J17" s="11">
        <v>9</v>
      </c>
      <c r="K17" s="11">
        <v>10</v>
      </c>
      <c r="L17" s="11">
        <v>11</v>
      </c>
      <c r="M17" s="11">
        <v>12</v>
      </c>
      <c r="N17" s="11"/>
    </row>
    <row r="18" spans="1:31" ht="17" thickBot="1" x14ac:dyDescent="0.25">
      <c r="A18" s="12" t="s">
        <v>46</v>
      </c>
      <c r="B18" s="14">
        <f>SUMIFS(Avocado_Sale_Data_Albany!$E:$E, Avocado_Sale_Data_Albany!$B:$B, Avocado_Mini_IFS_Exercises!B17, Avocado_Sale_Data_Albany!$L:$L, "conventional")</f>
        <v>19493.449999999997</v>
      </c>
      <c r="C18" s="14">
        <f>SUMIFS(Avocado_Sale_Data_Albany!$E:$E, Avocado_Sale_Data_Albany!$B:$B, Avocado_Mini_IFS_Exercises!C17, Avocado_Sale_Data_Albany!$L:$L, "conventional")</f>
        <v>15367.880000000001</v>
      </c>
      <c r="D18" s="14">
        <f>SUMIFS(Avocado_Sale_Data_Albany!$E:$E, Avocado_Sale_Data_Albany!$B:$B, Avocado_Mini_IFS_Exercises!D17, Avocado_Sale_Data_Albany!$L:$L, "conventional")</f>
        <v>10687.310000000001</v>
      </c>
      <c r="E18" s="14">
        <f>SUMIFS(Avocado_Sale_Data_Albany!$E:$E, Avocado_Sale_Data_Albany!$B:$B, Avocado_Mini_IFS_Exercises!E17, Avocado_Sale_Data_Albany!$L:$L, "conventional")</f>
        <v>19612.52</v>
      </c>
      <c r="F18" s="14">
        <f>SUMIFS(Avocado_Sale_Data_Albany!$E:$E, Avocado_Sale_Data_Albany!$B:$B, Avocado_Mini_IFS_Exercises!F17, Avocado_Sale_Data_Albany!$L:$L, "conventional")</f>
        <v>9931.06</v>
      </c>
      <c r="G18" s="14">
        <f>SUMIFS(Avocado_Sale_Data_Albany!$E:$E, Avocado_Sale_Data_Albany!$B:$B, Avocado_Mini_IFS_Exercises!G17, Avocado_Sale_Data_Albany!$L:$L, "conventional")</f>
        <v>8591.5600000000013</v>
      </c>
      <c r="H18" s="14">
        <f>SUMIFS(Avocado_Sale_Data_Albany!$E:$E, Avocado_Sale_Data_Albany!$B:$B, Avocado_Mini_IFS_Exercises!H17, Avocado_Sale_Data_Albany!$L:$L, "conventional")</f>
        <v>11998.04</v>
      </c>
      <c r="I18" s="14">
        <f>SUMIFS(Avocado_Sale_Data_Albany!$E:$E, Avocado_Sale_Data_Albany!$B:$B, Avocado_Mini_IFS_Exercises!I17, Avocado_Sale_Data_Albany!$L:$L, "conventional")</f>
        <v>8114.08</v>
      </c>
      <c r="J18" s="14">
        <f>SUMIFS(Avocado_Sale_Data_Albany!$E:$E, Avocado_Sale_Data_Albany!$B:$B, Avocado_Mini_IFS_Exercises!J17, Avocado_Sale_Data_Albany!$L:$L, "conventional")</f>
        <v>14601.55</v>
      </c>
      <c r="K18" s="14">
        <f>SUMIFS(Avocado_Sale_Data_Albany!$E:$E, Avocado_Sale_Data_Albany!$B:$B, Avocado_Mini_IFS_Exercises!K17, Avocado_Sale_Data_Albany!$L:$L, "conventional")</f>
        <v>18192.75</v>
      </c>
      <c r="L18" s="14">
        <f>SUMIFS(Avocado_Sale_Data_Albany!$E:$E, Avocado_Sale_Data_Albany!$B:$B, Avocado_Mini_IFS_Exercises!L17, Avocado_Sale_Data_Albany!$L:$L, "conventional")</f>
        <v>12100.36</v>
      </c>
      <c r="M18" s="14">
        <f>SUMIFS(Avocado_Sale_Data_Albany!$E:$E, Avocado_Sale_Data_Albany!$B:$B, Avocado_Mini_IFS_Exercises!M17, Avocado_Sale_Data_Albany!$L:$L, "conventional")</f>
        <v>15005.41</v>
      </c>
      <c r="N18" s="15">
        <f>SUM(B18:M18)</f>
        <v>163695.97</v>
      </c>
      <c r="R18" s="31"/>
      <c r="S18" s="32"/>
      <c r="T18" s="32"/>
      <c r="U18" s="32"/>
      <c r="V18" s="32"/>
      <c r="W18" s="32"/>
      <c r="X18" s="32"/>
      <c r="Y18" s="32"/>
      <c r="Z18" s="32"/>
      <c r="AA18" s="32"/>
      <c r="AB18" s="32"/>
      <c r="AC18" s="32"/>
      <c r="AD18" s="32"/>
      <c r="AE18" s="32"/>
    </row>
    <row r="19" spans="1:31" ht="16" thickBot="1" x14ac:dyDescent="0.25">
      <c r="A19" s="12" t="s">
        <v>39</v>
      </c>
      <c r="B19" s="14">
        <f>SUMIFS(Avocado_Sale_Data_Albany!$F:$F, Avocado_Sale_Data_Albany!$B:$B, Avocado_Mini_IFS_Exercises!B17, Avocado_Sale_Data_Albany!$L:$L, "conventional")</f>
        <v>454113.64</v>
      </c>
      <c r="C19" s="14">
        <f>SUMIFS(Avocado_Sale_Data_Albany!$F:$F, Avocado_Sale_Data_Albany!$B:$B, Avocado_Mini_IFS_Exercises!C17, Avocado_Sale_Data_Albany!$L:$L, "conventional")</f>
        <v>402251.77</v>
      </c>
      <c r="D19" s="14">
        <f>SUMIFS(Avocado_Sale_Data_Albany!$F:$F, Avocado_Sale_Data_Albany!$B:$B, Avocado_Mini_IFS_Exercises!D17, Avocado_Sale_Data_Albany!$L:$L, "conventional")</f>
        <v>330834.49</v>
      </c>
      <c r="E19" s="14">
        <f>SUMIFS(Avocado_Sale_Data_Albany!$F:$F, Avocado_Sale_Data_Albany!$B:$B, Avocado_Mini_IFS_Exercises!E17, Avocado_Sale_Data_Albany!$L:$L, "conventional")</f>
        <v>388713.31999999995</v>
      </c>
      <c r="F19" s="14">
        <f>SUMIFS(Avocado_Sale_Data_Albany!$F:$F, Avocado_Sale_Data_Albany!$B:$B, Avocado_Mini_IFS_Exercises!F17, Avocado_Sale_Data_Albany!$L:$L, "conventional")</f>
        <v>361769.02</v>
      </c>
      <c r="G19" s="14">
        <f>SUMIFS(Avocado_Sale_Data_Albany!$F:$F, Avocado_Sale_Data_Albany!$B:$B, Avocado_Mini_IFS_Exercises!G17, Avocado_Sale_Data_Albany!$L:$L, "conventional")</f>
        <v>305746.96999999997</v>
      </c>
      <c r="H19" s="14">
        <f>SUMIFS(Avocado_Sale_Data_Albany!$F:$F, Avocado_Sale_Data_Albany!$B:$B, Avocado_Mini_IFS_Exercises!H17, Avocado_Sale_Data_Albany!$L:$L, "conventional")</f>
        <v>394425.86</v>
      </c>
      <c r="I19" s="14">
        <f>SUMIFS(Avocado_Sale_Data_Albany!$F:$F, Avocado_Sale_Data_Albany!$B:$B, Avocado_Mini_IFS_Exercises!I17, Avocado_Sale_Data_Albany!$L:$L, "conventional")</f>
        <v>313974.17000000004</v>
      </c>
      <c r="J19" s="14">
        <f>SUMIFS(Avocado_Sale_Data_Albany!$F:$F, Avocado_Sale_Data_Albany!$B:$B, Avocado_Mini_IFS_Exercises!J17, Avocado_Sale_Data_Albany!$L:$L, "conventional")</f>
        <v>269411.94000000006</v>
      </c>
      <c r="K19" s="14">
        <f>SUMIFS(Avocado_Sale_Data_Albany!$F:$F, Avocado_Sale_Data_Albany!$B:$B, Avocado_Mini_IFS_Exercises!K17, Avocado_Sale_Data_Albany!$L:$L, "conventional")</f>
        <v>281541.15999999997</v>
      </c>
      <c r="L19" s="14">
        <f>SUMIFS(Avocado_Sale_Data_Albany!$F:$F, Avocado_Sale_Data_Albany!$B:$B, Avocado_Mini_IFS_Exercises!L17, Avocado_Sale_Data_Albany!$L:$L, "conventional")</f>
        <v>281929.31</v>
      </c>
      <c r="M19" s="14">
        <f>SUMIFS(Avocado_Sale_Data_Albany!$F:$F, Avocado_Sale_Data_Albany!$B:$B, Avocado_Mini_IFS_Exercises!M17, Avocado_Sale_Data_Albany!$L:$L, "conventional")</f>
        <v>412237.83999999997</v>
      </c>
      <c r="N19" s="15">
        <f>SUM(B19:M19)</f>
        <v>4196949.49</v>
      </c>
    </row>
    <row r="20" spans="1:31" ht="16" thickBot="1" x14ac:dyDescent="0.25">
      <c r="A20" s="12" t="s">
        <v>40</v>
      </c>
      <c r="B20" s="14">
        <f>SUMIFS(Avocado_Sale_Data_Albany!$G:$G, Avocado_Sale_Data_Albany!$B:$B, Avocado_Mini_IFS_Exercises!B17, Avocado_Sale_Data_Albany!$L:$L, "conventional")</f>
        <v>3540.57</v>
      </c>
      <c r="C20" s="14">
        <f>SUMIFS(Avocado_Sale_Data_Albany!$G:$G, Avocado_Sale_Data_Albany!$B:$B, Avocado_Mini_IFS_Exercises!C17, Avocado_Sale_Data_Albany!$L:$L, "conventional")</f>
        <v>2491.2999999999997</v>
      </c>
      <c r="D20" s="14">
        <f>SUMIFS(Avocado_Sale_Data_Albany!$G:$G, Avocado_Sale_Data_Albany!$B:$B, Avocado_Mini_IFS_Exercises!D17, Avocado_Sale_Data_Albany!$L:$L, "conventional")</f>
        <v>357.92</v>
      </c>
      <c r="E20" s="14">
        <f>SUMIFS(Avocado_Sale_Data_Albany!$G:$G, Avocado_Sale_Data_Albany!$B:$B, Avocado_Mini_IFS_Exercises!E17, Avocado_Sale_Data_Albany!$L:$L, "conventional")</f>
        <v>469.16</v>
      </c>
      <c r="F20" s="14">
        <f>SUMIFS(Avocado_Sale_Data_Albany!$G:$G, Avocado_Sale_Data_Albany!$B:$B, Avocado_Mini_IFS_Exercises!F17, Avocado_Sale_Data_Albany!$L:$L, "conventional")</f>
        <v>757.21</v>
      </c>
      <c r="G20" s="14">
        <f>SUMIFS(Avocado_Sale_Data_Albany!$G:$G, Avocado_Sale_Data_Albany!$B:$B, Avocado_Mini_IFS_Exercises!G17, Avocado_Sale_Data_Albany!$L:$L, "conventional")</f>
        <v>1317.67</v>
      </c>
      <c r="H20" s="14">
        <f>SUMIFS(Avocado_Sale_Data_Albany!$G:$G, Avocado_Sale_Data_Albany!$B:$B, Avocado_Mini_IFS_Exercises!H17, Avocado_Sale_Data_Albany!$L:$L, "conventional")</f>
        <v>5043.9799999999996</v>
      </c>
      <c r="I20" s="14">
        <f>SUMIFS(Avocado_Sale_Data_Albany!$G:$G, Avocado_Sale_Data_Albany!$B:$B, Avocado_Mini_IFS_Exercises!I17, Avocado_Sale_Data_Albany!$L:$L, "conventional")</f>
        <v>724.33</v>
      </c>
      <c r="J20" s="14">
        <f>SUMIFS(Avocado_Sale_Data_Albany!$G:$G, Avocado_Sale_Data_Albany!$B:$B, Avocado_Mini_IFS_Exercises!J17, Avocado_Sale_Data_Albany!$L:$L, "conventional")</f>
        <v>366.94</v>
      </c>
      <c r="K20" s="14">
        <f>SUMIFS(Avocado_Sale_Data_Albany!$G:$G, Avocado_Sale_Data_Albany!$B:$B, Avocado_Mini_IFS_Exercises!K17, Avocado_Sale_Data_Albany!$L:$L, "conventional")</f>
        <v>276.35000000000002</v>
      </c>
      <c r="L20" s="14">
        <f>SUMIFS(Avocado_Sale_Data_Albany!$G:$G, Avocado_Sale_Data_Albany!$B:$B, Avocado_Mini_IFS_Exercises!L17, Avocado_Sale_Data_Albany!$L:$L, "conventional")</f>
        <v>351.88</v>
      </c>
      <c r="M20" s="14">
        <f>SUMIFS(Avocado_Sale_Data_Albany!$G:$G, Avocado_Sale_Data_Albany!$B:$B, Avocado_Mini_IFS_Exercises!M17, Avocado_Sale_Data_Albany!$L:$L, "conventional")</f>
        <v>358.85</v>
      </c>
      <c r="N20" s="15">
        <f>SUM(B20:M20)</f>
        <v>16056.16</v>
      </c>
    </row>
    <row r="21" spans="1:31" ht="16" thickBot="1" x14ac:dyDescent="0.25">
      <c r="A21" s="12" t="s">
        <v>26</v>
      </c>
      <c r="B21" s="13">
        <f>SUM(B18:B20)</f>
        <v>477147.66000000003</v>
      </c>
      <c r="C21" s="13">
        <f>SUM(C18:C20)</f>
        <v>420110.95</v>
      </c>
      <c r="D21" s="13">
        <f>SUM(D18:D20)</f>
        <v>341879.72</v>
      </c>
      <c r="E21" s="13">
        <f>SUM(E18:E20)</f>
        <v>408794.99999999994</v>
      </c>
      <c r="F21" s="13">
        <f>SUM(F18:F20)</f>
        <v>372457.29000000004</v>
      </c>
      <c r="G21" s="13">
        <f>SUM(G18:G20)</f>
        <v>315656.19999999995</v>
      </c>
      <c r="H21" s="13">
        <f>SUM(H18:H20)</f>
        <v>411467.87999999995</v>
      </c>
      <c r="I21" s="13">
        <f>SUM(I18:I20)</f>
        <v>322812.58000000007</v>
      </c>
      <c r="J21" s="13">
        <f>SUM(J18:J20)</f>
        <v>284380.43000000005</v>
      </c>
      <c r="K21" s="13">
        <f>SUM(K18:K20)</f>
        <v>300010.25999999995</v>
      </c>
      <c r="L21" s="13">
        <f>SUM(L18:L20)</f>
        <v>294381.55</v>
      </c>
      <c r="M21" s="13">
        <f>SUM(M18:M20)</f>
        <v>427602.09999999992</v>
      </c>
      <c r="N21" s="15">
        <f>SUM(B21:M21)</f>
        <v>4376701.62</v>
      </c>
    </row>
    <row r="22" spans="1:31" ht="17" thickTop="1" thickBot="1" x14ac:dyDescent="0.25">
      <c r="N22" s="1"/>
    </row>
    <row r="23" spans="1:31" ht="16" thickBot="1" x14ac:dyDescent="0.25">
      <c r="A23" s="12" t="s">
        <v>4</v>
      </c>
      <c r="B23" s="14">
        <f>SUMIFS(Avocado_Sale_Data_Albany!$I:$I,Avocado_Sale_Data_Albany!$B:$B,Avocado_Mini_IFS_Exercises!B$17,Avocado_Sale_Data_Albany!$L:$L,"conventional")</f>
        <v>56502.28</v>
      </c>
      <c r="C23" s="14">
        <f>SUMIFS(Avocado_Sale_Data_Albany!$I:$I,Avocado_Sale_Data_Albany!$B:$B,Avocado_Mini_IFS_Exercises!C$17,Avocado_Sale_Data_Albany!$L:$L,"conventional")</f>
        <v>43392.7</v>
      </c>
      <c r="D23" s="14">
        <f>SUMIFS(Avocado_Sale_Data_Albany!$I:$I,Avocado_Sale_Data_Albany!$B:$B,Avocado_Mini_IFS_Exercises!D$17,Avocado_Sale_Data_Albany!$L:$L,"conventional")</f>
        <v>39822.340000000004</v>
      </c>
      <c r="E23" s="14">
        <f>SUMIFS(Avocado_Sale_Data_Albany!$I:$I,Avocado_Sale_Data_Albany!$B:$B,Avocado_Mini_IFS_Exercises!E$17,Avocado_Sale_Data_Albany!$L:$L,"conventional")</f>
        <v>39417.4</v>
      </c>
      <c r="F23" s="14">
        <f>SUMIFS(Avocado_Sale_Data_Albany!$I:$I,Avocado_Sale_Data_Albany!$B:$B,Avocado_Mini_IFS_Exercises!F$17,Avocado_Sale_Data_Albany!$L:$L,"conventional")</f>
        <v>26808.97</v>
      </c>
      <c r="G23" s="14">
        <f>SUMIFS(Avocado_Sale_Data_Albany!$I:$I,Avocado_Sale_Data_Albany!$B:$B,Avocado_Mini_IFS_Exercises!G$17,Avocado_Sale_Data_Albany!$L:$L,"conventional")</f>
        <v>14100.029999999999</v>
      </c>
      <c r="H23" s="14">
        <f>SUMIFS(Avocado_Sale_Data_Albany!$I:$I,Avocado_Sale_Data_Albany!$B:$B,Avocado_Mini_IFS_Exercises!H$17,Avocado_Sale_Data_Albany!$L:$L,"conventional")</f>
        <v>28515.63</v>
      </c>
      <c r="I23" s="14">
        <f>SUMIFS(Avocado_Sale_Data_Albany!$I:$I,Avocado_Sale_Data_Albany!$B:$B,Avocado_Mini_IFS_Exercises!I$17,Avocado_Sale_Data_Albany!$L:$L,"conventional")</f>
        <v>32215.370000000003</v>
      </c>
      <c r="J23" s="14">
        <f>SUMIFS(Avocado_Sale_Data_Albany!$I:$I,Avocado_Sale_Data_Albany!$B:$B,Avocado_Mini_IFS_Exercises!J$17,Avocado_Sale_Data_Albany!$L:$L,"conventional")</f>
        <v>19855.68</v>
      </c>
      <c r="K23" s="14">
        <f>SUMIFS(Avocado_Sale_Data_Albany!$I:$I,Avocado_Sale_Data_Albany!$B:$B,Avocado_Mini_IFS_Exercises!K$17,Avocado_Sale_Data_Albany!$L:$L,"conventional")</f>
        <v>21252.43</v>
      </c>
      <c r="L23" s="14">
        <f>SUMIFS(Avocado_Sale_Data_Albany!$I:$I,Avocado_Sale_Data_Albany!$B:$B,Avocado_Mini_IFS_Exercises!L$17,Avocado_Sale_Data_Albany!$L:$L,"conventional")</f>
        <v>30478.42</v>
      </c>
      <c r="M23" s="14">
        <f>SUMIFS(Avocado_Sale_Data_Albany!$I:$I,Avocado_Sale_Data_Albany!$B:$B,Avocado_Mini_IFS_Exercises!M$17,Avocado_Sale_Data_Albany!$L:$L,"conventional")</f>
        <v>35663.5</v>
      </c>
      <c r="N23" s="16">
        <f>SUM(B23:M23)</f>
        <v>388024.75</v>
      </c>
    </row>
    <row r="24" spans="1:31" ht="16" thickBot="1" x14ac:dyDescent="0.25">
      <c r="A24" s="12" t="s">
        <v>5</v>
      </c>
      <c r="B24" s="14">
        <f>SUMIFS(Avocado_Sale_Data_Albany!$J:$J,Avocado_Sale_Data_Albany!$B:$B,Avocado_Mini_IFS_Exercises!B$17,Avocado_Sale_Data_Albany!$L:$L,"conventional")</f>
        <v>643.38</v>
      </c>
      <c r="C24" s="14">
        <f>SUMIFS(Avocado_Sale_Data_Albany!$J:$J,Avocado_Sale_Data_Albany!$B:$B,Avocado_Mini_IFS_Exercises!C$17,Avocado_Sale_Data_Albany!$L:$L,"conventional")</f>
        <v>1107.53</v>
      </c>
      <c r="D24" s="14">
        <f>SUMIFS(Avocado_Sale_Data_Albany!$J:$J,Avocado_Sale_Data_Albany!$B:$B,Avocado_Mini_IFS_Exercises!D$17,Avocado_Sale_Data_Albany!$L:$L,"conventional")</f>
        <v>37091.740000000005</v>
      </c>
      <c r="E24" s="14">
        <f>SUMIFS(Avocado_Sale_Data_Albany!$J:$J,Avocado_Sale_Data_Albany!$B:$B,Avocado_Mini_IFS_Exercises!E$17,Avocado_Sale_Data_Albany!$L:$L,"conventional")</f>
        <v>54585.360000000008</v>
      </c>
      <c r="F24" s="14">
        <f>SUMIFS(Avocado_Sale_Data_Albany!$J:$J,Avocado_Sale_Data_Albany!$B:$B,Avocado_Mini_IFS_Exercises!F$17,Avocado_Sale_Data_Albany!$L:$L,"conventional")</f>
        <v>45990.29</v>
      </c>
      <c r="G24" s="14">
        <f>SUMIFS(Avocado_Sale_Data_Albany!$J:$J,Avocado_Sale_Data_Albany!$B:$B,Avocado_Mini_IFS_Exercises!G$17,Avocado_Sale_Data_Albany!$L:$L,"conventional")</f>
        <v>28150.050000000003</v>
      </c>
      <c r="H24" s="14">
        <f>SUMIFS(Avocado_Sale_Data_Albany!$J:$J,Avocado_Sale_Data_Albany!$B:$B,Avocado_Mini_IFS_Exercises!H$17,Avocado_Sale_Data_Albany!$L:$L,"conventional")</f>
        <v>23413.15</v>
      </c>
      <c r="I24" s="14">
        <f>SUMIFS(Avocado_Sale_Data_Albany!$J:$J,Avocado_Sale_Data_Albany!$B:$B,Avocado_Mini_IFS_Exercises!I$17,Avocado_Sale_Data_Albany!$L:$L,"conventional")</f>
        <v>17842.53</v>
      </c>
      <c r="J24" s="14">
        <f>SUMIFS(Avocado_Sale_Data_Albany!$J:$J,Avocado_Sale_Data_Albany!$B:$B,Avocado_Mini_IFS_Exercises!J$17,Avocado_Sale_Data_Albany!$L:$L,"conventional")</f>
        <v>15713.009999999998</v>
      </c>
      <c r="K24" s="14">
        <f>SUMIFS(Avocado_Sale_Data_Albany!$J:$J,Avocado_Sale_Data_Albany!$B:$B,Avocado_Mini_IFS_Exercises!K$17,Avocado_Sale_Data_Albany!$L:$L,"conventional")</f>
        <v>18022.240000000002</v>
      </c>
      <c r="L24" s="14">
        <f>SUMIFS(Avocado_Sale_Data_Albany!$J:$J,Avocado_Sale_Data_Albany!$B:$B,Avocado_Mini_IFS_Exercises!L$17,Avocado_Sale_Data_Albany!$L:$L,"conventional")</f>
        <v>20053.97</v>
      </c>
      <c r="M24" s="14">
        <f>SUMIFS(Avocado_Sale_Data_Albany!$J:$J,Avocado_Sale_Data_Albany!$B:$B,Avocado_Mini_IFS_Exercises!M$17,Avocado_Sale_Data_Albany!$L:$L,"conventional")</f>
        <v>30261</v>
      </c>
      <c r="N24" s="16">
        <f>SUM(B24:M24)</f>
        <v>292874.25</v>
      </c>
    </row>
    <row r="25" spans="1:31" ht="16" thickBot="1" x14ac:dyDescent="0.25">
      <c r="A25" s="12" t="s">
        <v>6</v>
      </c>
      <c r="B25" s="14">
        <f>SUMIFS(Avocado_Sale_Data_Albany!$K:$K,Avocado_Sale_Data_Albany!$B:$B,Avocado_Mini_IFS_Exercises!B$17,Avocado_Sale_Data_Albany!$L:$L,"conventional")</f>
        <v>13.18</v>
      </c>
      <c r="C25" s="14">
        <f>SUMIFS(Avocado_Sale_Data_Albany!$K:$K,Avocado_Sale_Data_Albany!$B:$B,Avocado_Mini_IFS_Exercises!C$17,Avocado_Sale_Data_Albany!$L:$L,"conventional")</f>
        <v>0</v>
      </c>
      <c r="D25" s="14">
        <f>SUMIFS(Avocado_Sale_Data_Albany!$K:$K,Avocado_Sale_Data_Albany!$B:$B,Avocado_Mini_IFS_Exercises!D$17,Avocado_Sale_Data_Albany!$L:$L,"conventional")</f>
        <v>0</v>
      </c>
      <c r="E25" s="14">
        <f>SUMIFS(Avocado_Sale_Data_Albany!$K:$K,Avocado_Sale_Data_Albany!$B:$B,Avocado_Mini_IFS_Exercises!E$17,Avocado_Sale_Data_Albany!$L:$L,"conventional")</f>
        <v>0</v>
      </c>
      <c r="F25" s="14">
        <f>SUMIFS(Avocado_Sale_Data_Albany!$K:$K,Avocado_Sale_Data_Albany!$B:$B,Avocado_Mini_IFS_Exercises!F$17,Avocado_Sale_Data_Albany!$L:$L,"conventional")</f>
        <v>813.33999999999992</v>
      </c>
      <c r="G25" s="14">
        <f>SUMIFS(Avocado_Sale_Data_Albany!$K:$K,Avocado_Sale_Data_Albany!$B:$B,Avocado_Mini_IFS_Exercises!G$17,Avocado_Sale_Data_Albany!$L:$L,"conventional")</f>
        <v>5268.33</v>
      </c>
      <c r="H25" s="14">
        <f>SUMIFS(Avocado_Sale_Data_Albany!$K:$K,Avocado_Sale_Data_Albany!$B:$B,Avocado_Mini_IFS_Exercises!H$17,Avocado_Sale_Data_Albany!$L:$L,"conventional")</f>
        <v>6695</v>
      </c>
      <c r="I25" s="14">
        <f>SUMIFS(Avocado_Sale_Data_Albany!$K:$K,Avocado_Sale_Data_Albany!$B:$B,Avocado_Mini_IFS_Exercises!I$17,Avocado_Sale_Data_Albany!$L:$L,"conventional")</f>
        <v>3229.99</v>
      </c>
      <c r="J25" s="14">
        <f>SUMIFS(Avocado_Sale_Data_Albany!$K:$K,Avocado_Sale_Data_Albany!$B:$B,Avocado_Mini_IFS_Exercises!J$17,Avocado_Sale_Data_Albany!$L:$L,"conventional")</f>
        <v>2643.33</v>
      </c>
      <c r="K25" s="14">
        <f>SUMIFS(Avocado_Sale_Data_Albany!$K:$K,Avocado_Sale_Data_Albany!$B:$B,Avocado_Mini_IFS_Exercises!K$17,Avocado_Sale_Data_Albany!$L:$L,"conventional")</f>
        <v>0</v>
      </c>
      <c r="L25" s="14">
        <f>SUMIFS(Avocado_Sale_Data_Albany!$K:$K,Avocado_Sale_Data_Albany!$B:$B,Avocado_Mini_IFS_Exercises!L$17,Avocado_Sale_Data_Albany!$L:$L,"conventional")</f>
        <v>0</v>
      </c>
      <c r="M25" s="14">
        <f>SUMIFS(Avocado_Sale_Data_Albany!$K:$K,Avocado_Sale_Data_Albany!$B:$B,Avocado_Mini_IFS_Exercises!M$17,Avocado_Sale_Data_Albany!$L:$L,"conventional")</f>
        <v>0</v>
      </c>
      <c r="N25" s="16">
        <f>SUM(B25:M25)</f>
        <v>18663.169999999998</v>
      </c>
    </row>
    <row r="26" spans="1:31" x14ac:dyDescent="0.2">
      <c r="A26" s="12" t="s">
        <v>3</v>
      </c>
      <c r="B26" s="17">
        <f>SUM(B23:B25)</f>
        <v>57158.84</v>
      </c>
      <c r="C26" s="17">
        <f>SUM(C23:C25)</f>
        <v>44500.229999999996</v>
      </c>
      <c r="D26" s="17">
        <f>SUM(D23:D25)</f>
        <v>76914.080000000016</v>
      </c>
      <c r="E26" s="17">
        <f>SUM(E23:E25)</f>
        <v>94002.760000000009</v>
      </c>
      <c r="F26" s="17">
        <f>SUM(F23:F25)</f>
        <v>73612.600000000006</v>
      </c>
      <c r="G26" s="17">
        <f>SUM(G23:G25)</f>
        <v>47518.41</v>
      </c>
      <c r="H26" s="17">
        <f>SUM(H23:H25)</f>
        <v>58623.78</v>
      </c>
      <c r="I26" s="17">
        <f>SUM(I23:I25)</f>
        <v>53287.89</v>
      </c>
      <c r="J26" s="17">
        <f>SUM(J23:J25)</f>
        <v>38212.020000000004</v>
      </c>
      <c r="K26" s="17">
        <f>SUM(K23:K25)</f>
        <v>39274.67</v>
      </c>
      <c r="L26" s="17">
        <f>SUM(L23:L25)</f>
        <v>50532.39</v>
      </c>
      <c r="M26" s="17">
        <f>SUM(M23:M25)</f>
        <v>65924.5</v>
      </c>
      <c r="N26" s="16">
        <f>SUM(B26:M26)</f>
        <v>699562.17000000016</v>
      </c>
    </row>
    <row r="28" spans="1:31" x14ac:dyDescent="0.2">
      <c r="A28" s="5" t="s">
        <v>25</v>
      </c>
    </row>
    <row r="29" spans="1:31" x14ac:dyDescent="0.2">
      <c r="A29" s="9"/>
      <c r="B29" s="11" t="s">
        <v>12</v>
      </c>
      <c r="C29" s="11" t="s">
        <v>13</v>
      </c>
      <c r="D29" s="11" t="s">
        <v>14</v>
      </c>
      <c r="E29" s="11" t="s">
        <v>15</v>
      </c>
      <c r="F29" s="11" t="s">
        <v>16</v>
      </c>
      <c r="G29" s="11" t="s">
        <v>17</v>
      </c>
      <c r="H29" s="11" t="s">
        <v>18</v>
      </c>
      <c r="I29" s="11" t="s">
        <v>19</v>
      </c>
      <c r="J29" s="11" t="s">
        <v>20</v>
      </c>
      <c r="K29" s="11" t="s">
        <v>21</v>
      </c>
      <c r="L29" s="11" t="s">
        <v>22</v>
      </c>
      <c r="M29" s="11" t="s">
        <v>23</v>
      </c>
      <c r="N29" s="11" t="s">
        <v>27</v>
      </c>
    </row>
    <row r="30" spans="1:31" ht="16" thickBot="1" x14ac:dyDescent="0.25">
      <c r="A30" s="10"/>
      <c r="B30" s="11">
        <v>1</v>
      </c>
      <c r="C30" s="11">
        <v>2</v>
      </c>
      <c r="D30" s="11">
        <v>3</v>
      </c>
      <c r="E30" s="11">
        <v>4</v>
      </c>
      <c r="F30" s="11">
        <v>5</v>
      </c>
      <c r="G30" s="11">
        <v>6</v>
      </c>
      <c r="H30" s="11">
        <v>7</v>
      </c>
      <c r="I30" s="11">
        <v>8</v>
      </c>
      <c r="J30" s="11">
        <v>9</v>
      </c>
      <c r="K30" s="11">
        <v>10</v>
      </c>
      <c r="L30" s="11">
        <v>11</v>
      </c>
      <c r="M30" s="11">
        <v>12</v>
      </c>
      <c r="N30" s="11"/>
    </row>
    <row r="31" spans="1:31" ht="16" thickBot="1" x14ac:dyDescent="0.25">
      <c r="A31" s="12" t="s">
        <v>46</v>
      </c>
      <c r="B31" s="14">
        <f>SUMIFS(Avocado_Sale_Data_Albany!$E:$E, Avocado_Sale_Data_Albany!$B:$B, Avocado_Mini_IFS_Exercises!B30, Avocado_Sale_Data_Albany!$L:$L, "organic")</f>
        <v>328.77</v>
      </c>
      <c r="C31" s="14">
        <f>SUMIFS(Avocado_Sale_Data_Albany!$E:$E, Avocado_Sale_Data_Albany!$B:$B, Avocado_Mini_IFS_Exercises!C30, Avocado_Sale_Data_Albany!$L:$L, "organic")</f>
        <v>1704.08</v>
      </c>
      <c r="D31" s="14">
        <f>SUMIFS(Avocado_Sale_Data_Albany!$E:$E, Avocado_Sale_Data_Albany!$B:$B, Avocado_Mini_IFS_Exercises!D30, Avocado_Sale_Data_Albany!$L:$L, "organic")</f>
        <v>1034.1399999999999</v>
      </c>
      <c r="E31" s="14">
        <f>SUMIFS(Avocado_Sale_Data_Albany!$E:$E, Avocado_Sale_Data_Albany!$B:$B, Avocado_Mini_IFS_Exercises!E30, Avocado_Sale_Data_Albany!$L:$L, "organic")</f>
        <v>1809.99</v>
      </c>
      <c r="F31" s="14">
        <f>SUMIFS(Avocado_Sale_Data_Albany!$E:$E, Avocado_Sale_Data_Albany!$B:$B, Avocado_Mini_IFS_Exercises!F30, Avocado_Sale_Data_Albany!$L:$L, "organic")</f>
        <v>165.91000000000003</v>
      </c>
      <c r="G31" s="14">
        <f>SUMIFS(Avocado_Sale_Data_Albany!$E:$E, Avocado_Sale_Data_Albany!$B:$B, Avocado_Mini_IFS_Exercises!G30, Avocado_Sale_Data_Albany!$L:$L, "organic")</f>
        <v>584.78</v>
      </c>
      <c r="H31" s="14">
        <f>SUMIFS(Avocado_Sale_Data_Albany!$E:$E, Avocado_Sale_Data_Albany!$B:$B, Avocado_Mini_IFS_Exercises!H30, Avocado_Sale_Data_Albany!$L:$L, "organic")</f>
        <v>401.21999999999997</v>
      </c>
      <c r="I31" s="14">
        <f>SUMIFS(Avocado_Sale_Data_Albany!$E:$E, Avocado_Sale_Data_Albany!$B:$B, Avocado_Mini_IFS_Exercises!I30, Avocado_Sale_Data_Albany!$L:$L, "organic")</f>
        <v>187.53</v>
      </c>
      <c r="J31" s="14">
        <f>SUMIFS(Avocado_Sale_Data_Albany!$E:$E, Avocado_Sale_Data_Albany!$B:$B, Avocado_Mini_IFS_Exercises!J30, Avocado_Sale_Data_Albany!$L:$L, "organic")</f>
        <v>245.06</v>
      </c>
      <c r="K31" s="14">
        <f>SUMIFS(Avocado_Sale_Data_Albany!$E:$E, Avocado_Sale_Data_Albany!$B:$B, Avocado_Mini_IFS_Exercises!K30, Avocado_Sale_Data_Albany!$L:$L, "organic")</f>
        <v>89.57</v>
      </c>
      <c r="L31" s="14">
        <f>SUMIFS(Avocado_Sale_Data_Albany!$E:$E, Avocado_Sale_Data_Albany!$B:$B, Avocado_Mini_IFS_Exercises!L30, Avocado_Sale_Data_Albany!$L:$L, "organic")</f>
        <v>31.31</v>
      </c>
      <c r="M31" s="14">
        <f>SUMIFS(Avocado_Sale_Data_Albany!$E:$E, Avocado_Sale_Data_Albany!$B:$B, Avocado_Mini_IFS_Exercises!M30, Avocado_Sale_Data_Albany!$L:$L, "organic")</f>
        <v>223.85000000000002</v>
      </c>
      <c r="N31" s="35">
        <f>SUM(B31:M31)</f>
        <v>6806.21</v>
      </c>
    </row>
    <row r="32" spans="1:31" ht="16" thickBot="1" x14ac:dyDescent="0.25">
      <c r="A32" s="12" t="s">
        <v>39</v>
      </c>
      <c r="B32" s="14">
        <f>SUMIFS(Avocado_Sale_Data_Albany!$F:$F, Avocado_Sale_Data_Albany!$B:$B, Avocado_Mini_IFS_Exercises!B30, Avocado_Sale_Data_Albany!$L:$L, "organic")</f>
        <v>1250.3400000000001</v>
      </c>
      <c r="C32" s="14">
        <f>SUMIFS(Avocado_Sale_Data_Albany!$F:$F, Avocado_Sale_Data_Albany!$B:$B, Avocado_Mini_IFS_Exercises!C30, Avocado_Sale_Data_Albany!$L:$L, "organic")</f>
        <v>775.41</v>
      </c>
      <c r="D32" s="14">
        <f>SUMIFS(Avocado_Sale_Data_Albany!$F:$F, Avocado_Sale_Data_Albany!$B:$B, Avocado_Mini_IFS_Exercises!D30, Avocado_Sale_Data_Albany!$L:$L, "organic")</f>
        <v>854.73</v>
      </c>
      <c r="E32" s="14">
        <f>SUMIFS(Avocado_Sale_Data_Albany!$F:$F, Avocado_Sale_Data_Albany!$B:$B, Avocado_Mini_IFS_Exercises!E30, Avocado_Sale_Data_Albany!$L:$L, "organic")</f>
        <v>1218.72</v>
      </c>
      <c r="F32" s="14">
        <f>SUMIFS(Avocado_Sale_Data_Albany!$F:$F, Avocado_Sale_Data_Albany!$B:$B, Avocado_Mini_IFS_Exercises!F30, Avocado_Sale_Data_Albany!$L:$L, "organic")</f>
        <v>1495.81</v>
      </c>
      <c r="G32" s="14">
        <f>SUMIFS(Avocado_Sale_Data_Albany!$F:$F, Avocado_Sale_Data_Albany!$B:$B, Avocado_Mini_IFS_Exercises!G30, Avocado_Sale_Data_Albany!$L:$L, "organic")</f>
        <v>1164.2</v>
      </c>
      <c r="H32" s="14">
        <f>SUMIFS(Avocado_Sale_Data_Albany!$F:$F, Avocado_Sale_Data_Albany!$B:$B, Avocado_Mini_IFS_Exercises!H30, Avocado_Sale_Data_Albany!$L:$L, "organic")</f>
        <v>927.2700000000001</v>
      </c>
      <c r="I32" s="14">
        <f>SUMIFS(Avocado_Sale_Data_Albany!$F:$F, Avocado_Sale_Data_Albany!$B:$B, Avocado_Mini_IFS_Exercises!I30, Avocado_Sale_Data_Albany!$L:$L, "organic")</f>
        <v>893.54</v>
      </c>
      <c r="J32" s="14">
        <f>SUMIFS(Avocado_Sale_Data_Albany!$F:$F, Avocado_Sale_Data_Albany!$B:$B, Avocado_Mini_IFS_Exercises!J30, Avocado_Sale_Data_Albany!$L:$L, "organic")</f>
        <v>761.17000000000007</v>
      </c>
      <c r="K32" s="14">
        <f>SUMIFS(Avocado_Sale_Data_Albany!$F:$F, Avocado_Sale_Data_Albany!$B:$B, Avocado_Mini_IFS_Exercises!K30, Avocado_Sale_Data_Albany!$L:$L, "organic")</f>
        <v>1178.6399999999999</v>
      </c>
      <c r="L32" s="14">
        <f>SUMIFS(Avocado_Sale_Data_Albany!$F:$F, Avocado_Sale_Data_Albany!$B:$B, Avocado_Mini_IFS_Exercises!L30, Avocado_Sale_Data_Albany!$L:$L, "organic")</f>
        <v>744.98</v>
      </c>
      <c r="M32" s="14">
        <f>SUMIFS(Avocado_Sale_Data_Albany!$F:$F, Avocado_Sale_Data_Albany!$B:$B, Avocado_Mini_IFS_Exercises!M30, Avocado_Sale_Data_Albany!$L:$L, "organic")</f>
        <v>1303.5400000000002</v>
      </c>
      <c r="N32" s="36">
        <f>SUM(B32:M32)</f>
        <v>12568.35</v>
      </c>
    </row>
    <row r="33" spans="1:14" x14ac:dyDescent="0.2">
      <c r="A33" s="12" t="s">
        <v>40</v>
      </c>
      <c r="B33" s="14">
        <f>SUMIFS(Avocado_Sale_Data_Albany!$G:$G, Avocado_Sale_Data_Albany!$B:$B, Avocado_Mini_IFS_Exercises!B30, Avocado_Sale_Data_Albany!$L:$L, "organic")</f>
        <v>0</v>
      </c>
      <c r="C33" s="14">
        <f>SUMIFS(Avocado_Sale_Data_Albany!$G:$G, Avocado_Sale_Data_Albany!$B:$B, Avocado_Mini_IFS_Exercises!C30, Avocado_Sale_Data_Albany!$L:$L, "organic")</f>
        <v>0</v>
      </c>
      <c r="D33" s="14">
        <f>SUMIFS(Avocado_Sale_Data_Albany!$G:$G, Avocado_Sale_Data_Albany!$B:$B, Avocado_Mini_IFS_Exercises!D30, Avocado_Sale_Data_Albany!$L:$L, "organic")</f>
        <v>0</v>
      </c>
      <c r="E33" s="14">
        <f>SUMIFS(Avocado_Sale_Data_Albany!$G:$G, Avocado_Sale_Data_Albany!$B:$B, Avocado_Mini_IFS_Exercises!E30, Avocado_Sale_Data_Albany!$L:$L, "organic")</f>
        <v>0</v>
      </c>
      <c r="F33" s="14">
        <f>SUMIFS(Avocado_Sale_Data_Albany!$G:$G, Avocado_Sale_Data_Albany!$B:$B, Avocado_Mini_IFS_Exercises!F30, Avocado_Sale_Data_Albany!$L:$L, "organic")</f>
        <v>0</v>
      </c>
      <c r="G33" s="14">
        <f>SUMIFS(Avocado_Sale_Data_Albany!$G:$G, Avocado_Sale_Data_Albany!$B:$B, Avocado_Mini_IFS_Exercises!G30, Avocado_Sale_Data_Albany!$L:$L, "organic")</f>
        <v>0</v>
      </c>
      <c r="H33" s="14">
        <f>SUMIFS(Avocado_Sale_Data_Albany!$G:$G, Avocado_Sale_Data_Albany!$B:$B, Avocado_Mini_IFS_Exercises!H30, Avocado_Sale_Data_Albany!$L:$L, "organic")</f>
        <v>0</v>
      </c>
      <c r="I33" s="14">
        <f>SUMIFS(Avocado_Sale_Data_Albany!$G:$G, Avocado_Sale_Data_Albany!$B:$B, Avocado_Mini_IFS_Exercises!I30, Avocado_Sale_Data_Albany!$L:$L, "organic")</f>
        <v>0</v>
      </c>
      <c r="J33" s="14">
        <f>SUMIFS(Avocado_Sale_Data_Albany!$G:$G, Avocado_Sale_Data_Albany!$B:$B, Avocado_Mini_IFS_Exercises!J30, Avocado_Sale_Data_Albany!$L:$L, "organic")</f>
        <v>0</v>
      </c>
      <c r="K33" s="14">
        <f>SUMIFS(Avocado_Sale_Data_Albany!$G:$G, Avocado_Sale_Data_Albany!$B:$B, Avocado_Mini_IFS_Exercises!K30, Avocado_Sale_Data_Albany!$L:$L, "organic")</f>
        <v>0</v>
      </c>
      <c r="L33" s="14">
        <f>SUMIFS(Avocado_Sale_Data_Albany!$G:$G, Avocado_Sale_Data_Albany!$B:$B, Avocado_Mini_IFS_Exercises!L30, Avocado_Sale_Data_Albany!$L:$L, "organic")</f>
        <v>0</v>
      </c>
      <c r="M33" s="14">
        <f>SUMIFS(Avocado_Sale_Data_Albany!$G:$G, Avocado_Sale_Data_Albany!$B:$B, Avocado_Mini_IFS_Exercises!M30, Avocado_Sale_Data_Albany!$L:$L, "organic")</f>
        <v>0</v>
      </c>
      <c r="N33" s="36">
        <f>SUM(B33:M33)</f>
        <v>0</v>
      </c>
    </row>
    <row r="34" spans="1:14" ht="16" thickBot="1" x14ac:dyDescent="0.25">
      <c r="A34" s="12" t="s">
        <v>26</v>
      </c>
      <c r="B34" s="33">
        <f>SUM(B31:B33)</f>
        <v>1579.1100000000001</v>
      </c>
      <c r="C34" s="34">
        <f>SUM(C31:C33)</f>
        <v>2479.4899999999998</v>
      </c>
      <c r="D34" s="34">
        <f>SUM(D31:D33)</f>
        <v>1888.87</v>
      </c>
      <c r="E34" s="34">
        <f>SUM(E31:E33)</f>
        <v>3028.71</v>
      </c>
      <c r="F34" s="34">
        <f>SUM(F31:F33)</f>
        <v>1661.72</v>
      </c>
      <c r="G34" s="34">
        <f>SUM(G31:G33)</f>
        <v>1748.98</v>
      </c>
      <c r="H34" s="34">
        <f>SUM(H31:H33)</f>
        <v>1328.49</v>
      </c>
      <c r="I34" s="34">
        <f>SUM(I31:I33)</f>
        <v>1081.07</v>
      </c>
      <c r="J34" s="34">
        <f>SUM(J31:J33)</f>
        <v>1006.23</v>
      </c>
      <c r="K34" s="34">
        <f>SUM(K31:K33)</f>
        <v>1268.2099999999998</v>
      </c>
      <c r="L34" s="34">
        <f>SUM(L31:L33)</f>
        <v>776.29</v>
      </c>
      <c r="M34" s="34">
        <f>SUM(M31:M33)</f>
        <v>1527.3900000000003</v>
      </c>
      <c r="N34" s="37">
        <f>SUM(B34:M34)</f>
        <v>19374.559999999998</v>
      </c>
    </row>
    <row r="35" spans="1:14" ht="17" thickTop="1" thickBot="1" x14ac:dyDescent="0.25">
      <c r="N35" s="1"/>
    </row>
    <row r="36" spans="1:14" ht="16" thickBot="1" x14ac:dyDescent="0.25">
      <c r="A36" s="12" t="s">
        <v>4</v>
      </c>
      <c r="B36" s="14">
        <f>SUMIFS(Avocado_Sale_Data_Albany!$I:$I,Avocado_Sale_Data_Albany!$B:$B,Avocado_Mini_IFS_Exercises!B$17,Avocado_Sale_Data_Albany!$L:$L,"organic")</f>
        <v>7702.64</v>
      </c>
      <c r="C36" s="14">
        <f>SUMIFS(Avocado_Sale_Data_Albany!$I:$I,Avocado_Sale_Data_Albany!$B:$B,Avocado_Mini_IFS_Exercises!C$17,Avocado_Sale_Data_Albany!$L:$L,"organic")</f>
        <v>5789.78</v>
      </c>
      <c r="D36" s="14">
        <f>SUMIFS(Avocado_Sale_Data_Albany!$I:$I,Avocado_Sale_Data_Albany!$B:$B,Avocado_Mini_IFS_Exercises!D$17,Avocado_Sale_Data_Albany!$L:$L,"organic")</f>
        <v>7354.82</v>
      </c>
      <c r="E36" s="14">
        <f>SUMIFS(Avocado_Sale_Data_Albany!$I:$I,Avocado_Sale_Data_Albany!$B:$B,Avocado_Mini_IFS_Exercises!E$17,Avocado_Sale_Data_Albany!$L:$L,"organic")</f>
        <v>10694.690000000002</v>
      </c>
      <c r="F36" s="14">
        <f>SUMIFS(Avocado_Sale_Data_Albany!$I:$I,Avocado_Sale_Data_Albany!$B:$B,Avocado_Mini_IFS_Exercises!F$17,Avocado_Sale_Data_Albany!$L:$L,"organic")</f>
        <v>12055.609999999999</v>
      </c>
      <c r="G36" s="14">
        <f>SUMIFS(Avocado_Sale_Data_Albany!$I:$I,Avocado_Sale_Data_Albany!$B:$B,Avocado_Mini_IFS_Exercises!G$17,Avocado_Sale_Data_Albany!$L:$L,"organic")</f>
        <v>10825.560000000001</v>
      </c>
      <c r="H36" s="14">
        <f>SUMIFS(Avocado_Sale_Data_Albany!$I:$I,Avocado_Sale_Data_Albany!$B:$B,Avocado_Mini_IFS_Exercises!H$17,Avocado_Sale_Data_Albany!$L:$L,"organic")</f>
        <v>12449.93</v>
      </c>
      <c r="I36" s="14">
        <f>SUMIFS(Avocado_Sale_Data_Albany!$I:$I,Avocado_Sale_Data_Albany!$B:$B,Avocado_Mini_IFS_Exercises!I$17,Avocado_Sale_Data_Albany!$L:$L,"organic")</f>
        <v>8864.7000000000007</v>
      </c>
      <c r="J36" s="14">
        <f>SUMIFS(Avocado_Sale_Data_Albany!$I:$I,Avocado_Sale_Data_Albany!$B:$B,Avocado_Mini_IFS_Exercises!J$17,Avocado_Sale_Data_Albany!$L:$L,"organic")</f>
        <v>11210.66</v>
      </c>
      <c r="K36" s="14">
        <f>SUMIFS(Avocado_Sale_Data_Albany!$I:$I,Avocado_Sale_Data_Albany!$B:$B,Avocado_Mini_IFS_Exercises!K$17,Avocado_Sale_Data_Albany!$L:$L,"organic")</f>
        <v>21826.14</v>
      </c>
      <c r="L36" s="14">
        <f>SUMIFS(Avocado_Sale_Data_Albany!$I:$I,Avocado_Sale_Data_Albany!$B:$B,Avocado_Mini_IFS_Exercises!L$17,Avocado_Sale_Data_Albany!$L:$L,"organic")</f>
        <v>10658.529999999999</v>
      </c>
      <c r="M36" s="14">
        <f>SUMIFS(Avocado_Sale_Data_Albany!$I:$I,Avocado_Sale_Data_Albany!$B:$B,Avocado_Mini_IFS_Exercises!M$17,Avocado_Sale_Data_Albany!$L:$L,"organic")</f>
        <v>16501.38</v>
      </c>
      <c r="N36" s="16">
        <f>SUM(B36:M36)</f>
        <v>135934.44</v>
      </c>
    </row>
    <row r="37" spans="1:14" ht="16" thickBot="1" x14ac:dyDescent="0.25">
      <c r="A37" s="12" t="s">
        <v>5</v>
      </c>
      <c r="B37" s="14">
        <f>SUMIFS(Avocado_Sale_Data_Albany!$J:$J,Avocado_Sale_Data_Albany!$B:$B,Avocado_Mini_IFS_Exercises!B$17,Avocado_Sale_Data_Albany!$L:$L,"organic")</f>
        <v>0</v>
      </c>
      <c r="C37" s="14">
        <f>SUMIFS(Avocado_Sale_Data_Albany!$J:$J,Avocado_Sale_Data_Albany!$B:$B,Avocado_Mini_IFS_Exercises!C$17,Avocado_Sale_Data_Albany!$L:$L,"organic")</f>
        <v>0</v>
      </c>
      <c r="D37" s="14">
        <f>SUMIFS(Avocado_Sale_Data_Albany!$J:$J,Avocado_Sale_Data_Albany!$B:$B,Avocado_Mini_IFS_Exercises!D$17,Avocado_Sale_Data_Albany!$L:$L,"organic")</f>
        <v>0</v>
      </c>
      <c r="E37" s="14">
        <f>SUMIFS(Avocado_Sale_Data_Albany!$J:$J,Avocado_Sale_Data_Albany!$B:$B,Avocado_Mini_IFS_Exercises!E$17,Avocado_Sale_Data_Albany!$L:$L,"organic")</f>
        <v>0</v>
      </c>
      <c r="F37" s="14">
        <f>SUMIFS(Avocado_Sale_Data_Albany!$J:$J,Avocado_Sale_Data_Albany!$B:$B,Avocado_Mini_IFS_Exercises!F$17,Avocado_Sale_Data_Albany!$L:$L,"organic")</f>
        <v>0</v>
      </c>
      <c r="G37" s="14">
        <f>SUMIFS(Avocado_Sale_Data_Albany!$J:$J,Avocado_Sale_Data_Albany!$B:$B,Avocado_Mini_IFS_Exercises!G$17,Avocado_Sale_Data_Albany!$L:$L,"organic")</f>
        <v>0</v>
      </c>
      <c r="H37" s="14">
        <f>SUMIFS(Avocado_Sale_Data_Albany!$J:$J,Avocado_Sale_Data_Albany!$B:$B,Avocado_Mini_IFS_Exercises!H$17,Avocado_Sale_Data_Albany!$L:$L,"organic")</f>
        <v>0</v>
      </c>
      <c r="I37" s="14">
        <f>SUMIFS(Avocado_Sale_Data_Albany!$J:$J,Avocado_Sale_Data_Albany!$B:$B,Avocado_Mini_IFS_Exercises!I$17,Avocado_Sale_Data_Albany!$L:$L,"organic")</f>
        <v>0</v>
      </c>
      <c r="J37" s="14">
        <f>SUMIFS(Avocado_Sale_Data_Albany!$J:$J,Avocado_Sale_Data_Albany!$B:$B,Avocado_Mini_IFS_Exercises!J$17,Avocado_Sale_Data_Albany!$L:$L,"organic")</f>
        <v>3.33</v>
      </c>
      <c r="K37" s="14">
        <f>SUMIFS(Avocado_Sale_Data_Albany!$J:$J,Avocado_Sale_Data_Albany!$B:$B,Avocado_Mini_IFS_Exercises!K$17,Avocado_Sale_Data_Albany!$L:$L,"organic")</f>
        <v>3.33</v>
      </c>
      <c r="L37" s="14">
        <f>SUMIFS(Avocado_Sale_Data_Albany!$J:$J,Avocado_Sale_Data_Albany!$B:$B,Avocado_Mini_IFS_Exercises!L$17,Avocado_Sale_Data_Albany!$L:$L,"organic")</f>
        <v>3.33</v>
      </c>
      <c r="M37" s="14">
        <f>SUMIFS(Avocado_Sale_Data_Albany!$J:$J,Avocado_Sale_Data_Albany!$B:$B,Avocado_Mini_IFS_Exercises!M$17,Avocado_Sale_Data_Albany!$L:$L,"organic")</f>
        <v>0</v>
      </c>
      <c r="N37" s="38">
        <f>SUM(B37:M37)</f>
        <v>9.99</v>
      </c>
    </row>
    <row r="38" spans="1:14" ht="16" thickBot="1" x14ac:dyDescent="0.25">
      <c r="A38" s="12" t="s">
        <v>6</v>
      </c>
      <c r="B38" s="14">
        <f>SUMIFS(Avocado_Sale_Data_Albany!$K:$K,Avocado_Sale_Data_Albany!$B:$B,Avocado_Mini_IFS_Exercises!B$17,Avocado_Sale_Data_Albany!$L:$L,"organic")</f>
        <v>0</v>
      </c>
      <c r="C38" s="14">
        <f>SUMIFS(Avocado_Sale_Data_Albany!$K:$K,Avocado_Sale_Data_Albany!$B:$B,Avocado_Mini_IFS_Exercises!C$17,Avocado_Sale_Data_Albany!$L:$L,"organic")</f>
        <v>0</v>
      </c>
      <c r="D38" s="14">
        <f>SUMIFS(Avocado_Sale_Data_Albany!$K:$K,Avocado_Sale_Data_Albany!$B:$B,Avocado_Mini_IFS_Exercises!D$17,Avocado_Sale_Data_Albany!$L:$L,"organic")</f>
        <v>0</v>
      </c>
      <c r="E38" s="14">
        <f>SUMIFS(Avocado_Sale_Data_Albany!$K:$K,Avocado_Sale_Data_Albany!$B:$B,Avocado_Mini_IFS_Exercises!E$17,Avocado_Sale_Data_Albany!$L:$L,"organic")</f>
        <v>0</v>
      </c>
      <c r="F38" s="14">
        <f>SUMIFS(Avocado_Sale_Data_Albany!$K:$K,Avocado_Sale_Data_Albany!$B:$B,Avocado_Mini_IFS_Exercises!F$17,Avocado_Sale_Data_Albany!$L:$L,"organic")</f>
        <v>0</v>
      </c>
      <c r="G38" s="14">
        <f>SUMIFS(Avocado_Sale_Data_Albany!$K:$K,Avocado_Sale_Data_Albany!$B:$B,Avocado_Mini_IFS_Exercises!G$17,Avocado_Sale_Data_Albany!$L:$L,"organic")</f>
        <v>0</v>
      </c>
      <c r="H38" s="14">
        <f>SUMIFS(Avocado_Sale_Data_Albany!$K:$K,Avocado_Sale_Data_Albany!$B:$B,Avocado_Mini_IFS_Exercises!H$17,Avocado_Sale_Data_Albany!$L:$L,"organic")</f>
        <v>0</v>
      </c>
      <c r="I38" s="14">
        <f>SUMIFS(Avocado_Sale_Data_Albany!$K:$K,Avocado_Sale_Data_Albany!$B:$B,Avocado_Mini_IFS_Exercises!I$17,Avocado_Sale_Data_Albany!$L:$L,"organic")</f>
        <v>0</v>
      </c>
      <c r="J38" s="14">
        <f>SUMIFS(Avocado_Sale_Data_Albany!$K:$K,Avocado_Sale_Data_Albany!$B:$B,Avocado_Mini_IFS_Exercises!J$17,Avocado_Sale_Data_Albany!$L:$L,"organic")</f>
        <v>0</v>
      </c>
      <c r="K38" s="14">
        <f>SUMIFS(Avocado_Sale_Data_Albany!$K:$K,Avocado_Sale_Data_Albany!$B:$B,Avocado_Mini_IFS_Exercises!K$17,Avocado_Sale_Data_Albany!$L:$L,"organic")</f>
        <v>0</v>
      </c>
      <c r="L38" s="14">
        <f>SUMIFS(Avocado_Sale_Data_Albany!$K:$K,Avocado_Sale_Data_Albany!$B:$B,Avocado_Mini_IFS_Exercises!L$17,Avocado_Sale_Data_Albany!$L:$L,"organic")</f>
        <v>0</v>
      </c>
      <c r="M38" s="14">
        <f>SUMIFS(Avocado_Sale_Data_Albany!$K:$K,Avocado_Sale_Data_Albany!$B:$B,Avocado_Mini_IFS_Exercises!M$17,Avocado_Sale_Data_Albany!$L:$L,"organic")</f>
        <v>0</v>
      </c>
      <c r="N38" s="39">
        <f>SUM(B38:M38)</f>
        <v>0</v>
      </c>
    </row>
    <row r="39" spans="1:14" x14ac:dyDescent="0.2">
      <c r="A39" s="12" t="s">
        <v>3</v>
      </c>
      <c r="B39" s="17">
        <f>SUM(B36:B38)</f>
        <v>7702.64</v>
      </c>
      <c r="C39" s="17">
        <f>SUM(C36:C38)</f>
        <v>5789.78</v>
      </c>
      <c r="D39" s="17">
        <f>SUM(D36:D38)</f>
        <v>7354.82</v>
      </c>
      <c r="E39" s="17">
        <f>SUM(E36:E38)</f>
        <v>10694.690000000002</v>
      </c>
      <c r="F39" s="17">
        <f>SUM(F36:F38)</f>
        <v>12055.609999999999</v>
      </c>
      <c r="G39" s="17">
        <f>SUM(G36:G38)</f>
        <v>10825.560000000001</v>
      </c>
      <c r="H39" s="17">
        <f>SUM(H36:H38)</f>
        <v>12449.93</v>
      </c>
      <c r="I39" s="17">
        <f>SUM(I36:I38)</f>
        <v>8864.7000000000007</v>
      </c>
      <c r="J39" s="17">
        <f>SUM(J36:J38)</f>
        <v>11213.99</v>
      </c>
      <c r="K39" s="17">
        <f>SUM(K36:K38)</f>
        <v>21829.47</v>
      </c>
      <c r="L39" s="17">
        <f>SUM(L36:L38)</f>
        <v>10661.859999999999</v>
      </c>
      <c r="M39" s="17">
        <f>SUM(M36:M38)</f>
        <v>16501.38</v>
      </c>
      <c r="N39" s="16">
        <f>SUM(B39:M39)</f>
        <v>135944.43</v>
      </c>
    </row>
    <row r="40" spans="1:14" x14ac:dyDescent="0.2">
      <c r="A40" s="22"/>
      <c r="B40" s="23"/>
      <c r="C40" s="23"/>
      <c r="D40" s="23"/>
      <c r="E40" s="23"/>
      <c r="F40" s="23"/>
      <c r="G40" s="23"/>
      <c r="H40" s="23"/>
      <c r="I40" s="23"/>
      <c r="J40" s="23"/>
      <c r="K40" s="23"/>
      <c r="L40" s="23"/>
      <c r="M40" s="23"/>
      <c r="N40" s="1"/>
    </row>
    <row r="42" spans="1:14" ht="45" customHeight="1" x14ac:dyDescent="0.2">
      <c r="A42" s="29" t="s">
        <v>48</v>
      </c>
      <c r="B42" s="30"/>
      <c r="C42" s="30"/>
      <c r="D42" s="30"/>
      <c r="E42" s="30"/>
      <c r="F42" s="30"/>
      <c r="G42" s="30"/>
      <c r="H42" s="30"/>
      <c r="I42" s="30"/>
      <c r="J42" s="30"/>
      <c r="K42" s="30"/>
      <c r="L42" s="30"/>
      <c r="M42" s="30"/>
      <c r="N42" s="30"/>
    </row>
    <row r="43" spans="1:14" x14ac:dyDescent="0.2">
      <c r="A43" s="18" t="s">
        <v>34</v>
      </c>
    </row>
    <row r="45" spans="1:14" x14ac:dyDescent="0.2">
      <c r="A45" s="5"/>
      <c r="B45" s="1"/>
      <c r="C45" s="1"/>
      <c r="D45" s="1"/>
      <c r="E45" s="1"/>
      <c r="F45" s="1"/>
      <c r="G45" s="1"/>
      <c r="H45" s="1"/>
      <c r="I45" s="1"/>
      <c r="J45" s="1"/>
      <c r="K45" s="1"/>
      <c r="L45" s="1"/>
      <c r="M45" s="1"/>
    </row>
    <row r="46" spans="1:14" x14ac:dyDescent="0.2">
      <c r="A46" s="9"/>
      <c r="B46" s="11" t="s">
        <v>12</v>
      </c>
      <c r="C46" s="11" t="s">
        <v>13</v>
      </c>
      <c r="D46" s="11" t="s">
        <v>14</v>
      </c>
      <c r="E46" s="11" t="s">
        <v>15</v>
      </c>
      <c r="F46" s="11" t="s">
        <v>16</v>
      </c>
      <c r="G46" s="11" t="s">
        <v>17</v>
      </c>
      <c r="H46" s="11" t="s">
        <v>18</v>
      </c>
      <c r="I46" s="11" t="s">
        <v>19</v>
      </c>
      <c r="J46" s="11" t="s">
        <v>20</v>
      </c>
      <c r="K46" s="11" t="s">
        <v>21</v>
      </c>
      <c r="L46" s="11" t="s">
        <v>22</v>
      </c>
      <c r="M46" s="11" t="s">
        <v>23</v>
      </c>
      <c r="N46" s="11" t="s">
        <v>33</v>
      </c>
    </row>
    <row r="47" spans="1:14" ht="16" thickBot="1" x14ac:dyDescent="0.25">
      <c r="A47" s="10"/>
      <c r="B47" s="11">
        <v>1</v>
      </c>
      <c r="C47" s="11">
        <v>2</v>
      </c>
      <c r="D47" s="11">
        <v>3</v>
      </c>
      <c r="E47" s="11">
        <v>4</v>
      </c>
      <c r="F47" s="11">
        <v>5</v>
      </c>
      <c r="G47" s="11">
        <v>6</v>
      </c>
      <c r="H47" s="11">
        <v>7</v>
      </c>
      <c r="I47" s="11">
        <v>8</v>
      </c>
      <c r="J47" s="11">
        <v>9</v>
      </c>
      <c r="K47" s="11">
        <v>10</v>
      </c>
      <c r="L47" s="11">
        <v>11</v>
      </c>
      <c r="M47" s="11">
        <v>12</v>
      </c>
      <c r="N47" s="11"/>
    </row>
    <row r="48" spans="1:14" ht="16" thickBot="1" x14ac:dyDescent="0.25">
      <c r="A48" s="12" t="s">
        <v>31</v>
      </c>
      <c r="B48" s="20">
        <f>AVERAGEIFS(Avocado_Sale_Data_Albany!$D:$D,Avocado_Sale_Data_Albany!$B:$B,Avocado_Mini_IFS_Exercises!B$47,Avocado_Sale_Data_Albany!$L:$L,"conventional")</f>
        <v>106861.3</v>
      </c>
      <c r="C48" s="20">
        <f>AVERAGEIFS(Avocado_Sale_Data_Albany!$D:$D,Avocado_Sale_Data_Albany!$B:$B,Avocado_Mini_IFS_Exercises!C$47,Avocado_Sale_Data_Albany!$L:$L,"conventional")</f>
        <v>116152.79500000001</v>
      </c>
      <c r="D48" s="20">
        <f>AVERAGEIFS(Avocado_Sale_Data_Albany!$D:$D,Avocado_Sale_Data_Albany!$B:$B,Avocado_Mini_IFS_Exercises!D$47,Avocado_Sale_Data_Albany!$L:$L,"conventional")</f>
        <v>104698.44999999998</v>
      </c>
      <c r="E48" s="20">
        <f>AVERAGEIFS(Avocado_Sale_Data_Albany!$D:$D,Avocado_Sale_Data_Albany!$B:$B,Avocado_Mini_IFS_Exercises!E$47,Avocado_Sale_Data_Albany!$L:$L,"conventional")</f>
        <v>100559.552</v>
      </c>
      <c r="F48" s="20">
        <f>AVERAGEIFS(Avocado_Sale_Data_Albany!$D:$D,Avocado_Sale_Data_Albany!$B:$B,Avocado_Mini_IFS_Exercises!F$47,Avocado_Sale_Data_Albany!$L:$L,"conventional")</f>
        <v>111517.4725</v>
      </c>
      <c r="G48" s="20">
        <f>AVERAGEIFS(Avocado_Sale_Data_Albany!$D:$D,Avocado_Sale_Data_Albany!$B:$B,Avocado_Mini_IFS_Exercises!G$47,Avocado_Sale_Data_Albany!$L:$L,"conventional")</f>
        <v>90793.652499999982</v>
      </c>
      <c r="H48" s="20">
        <f>AVERAGEIFS(Avocado_Sale_Data_Albany!$D:$D,Avocado_Sale_Data_Albany!$B:$B,Avocado_Mini_IFS_Exercises!H$47,Avocado_Sale_Data_Albany!$L:$L,"conventional")</f>
        <v>94018.332000000009</v>
      </c>
      <c r="I48" s="20">
        <f>AVERAGEIFS(Avocado_Sale_Data_Albany!$D:$D,Avocado_Sale_Data_Albany!$B:$B,Avocado_Mini_IFS_Exercises!I$47,Avocado_Sale_Data_Albany!$L:$L,"conventional")</f>
        <v>94025.117500000008</v>
      </c>
      <c r="J48" s="20">
        <f>AVERAGEIFS(Avocado_Sale_Data_Albany!$D:$D,Avocado_Sale_Data_Albany!$B:$B,Avocado_Mini_IFS_Exercises!J$47,Avocado_Sale_Data_Albany!$L:$L,"conventional")</f>
        <v>80648.112500000003</v>
      </c>
      <c r="K48" s="20">
        <f>AVERAGEIFS(Avocado_Sale_Data_Albany!$D:$D,Avocado_Sale_Data_Albany!$B:$B,Avocado_Mini_IFS_Exercises!K$47,Avocado_Sale_Data_Albany!$L:$L,"conventional")</f>
        <v>67856.98599999999</v>
      </c>
      <c r="L48" s="20">
        <f>AVERAGEIFS(Avocado_Sale_Data_Albany!$D:$D,Avocado_Sale_Data_Albany!$B:$B,Avocado_Mini_IFS_Exercises!L$47,Avocado_Sale_Data_Albany!$L:$L,"conventional")</f>
        <v>86228.235000000001</v>
      </c>
      <c r="M48" s="20">
        <f>AVERAGEIFS(Avocado_Sale_Data_Albany!$D:$D,Avocado_Sale_Data_Albany!$B:$B,Avocado_Mini_IFS_Exercises!M$47,Avocado_Sale_Data_Albany!$L:$L,"conventional")</f>
        <v>98705.319999999978</v>
      </c>
      <c r="N48" s="15">
        <f>AVERAGE(B48:M48)</f>
        <v>96005.443750000035</v>
      </c>
    </row>
    <row r="49" spans="1:14" ht="16" thickBot="1" x14ac:dyDescent="0.25">
      <c r="A49" s="12" t="s">
        <v>32</v>
      </c>
      <c r="B49" s="20">
        <f>AVERAGEIFS(Avocado_Sale_Data_Albany!$D:$D,Avocado_Sale_Data_Albany!$B:$B,Avocado_Mini_IFS_Exercises!B$47,Avocado_Sale_Data_Albany!$L:$L,"organic")</f>
        <v>1856.35</v>
      </c>
      <c r="C49" s="20">
        <f>AVERAGEIFS(Avocado_Sale_Data_Albany!$D:$D,Avocado_Sale_Data_Albany!$B:$B,Avocado_Mini_IFS_Exercises!C$47,Avocado_Sale_Data_Albany!$L:$L,"organic")</f>
        <v>2067.3175000000001</v>
      </c>
      <c r="D49" s="20">
        <f>AVERAGEIFS(Avocado_Sale_Data_Albany!$D:$D,Avocado_Sale_Data_Albany!$B:$B,Avocado_Mini_IFS_Exercises!D$47,Avocado_Sale_Data_Albany!$L:$L,"organic")</f>
        <v>2310.9225000000001</v>
      </c>
      <c r="E49" s="20">
        <f>AVERAGEIFS(Avocado_Sale_Data_Albany!$D:$D,Avocado_Sale_Data_Albany!$B:$B,Avocado_Mini_IFS_Exercises!E$47,Avocado_Sale_Data_Albany!$L:$L,"organic")</f>
        <v>2744.6800000000003</v>
      </c>
      <c r="F49" s="20">
        <f>AVERAGEIFS(Avocado_Sale_Data_Albany!$D:$D,Avocado_Sale_Data_Albany!$B:$B,Avocado_Mini_IFS_Exercises!F$47,Avocado_Sale_Data_Albany!$L:$L,"organic")</f>
        <v>3429.3325000000004</v>
      </c>
      <c r="G49" s="20">
        <f>AVERAGEIFS(Avocado_Sale_Data_Albany!$D:$D,Avocado_Sale_Data_Albany!$B:$B,Avocado_Mini_IFS_Exercises!G$47,Avocado_Sale_Data_Albany!$L:$L,"organic")</f>
        <v>3143.6349999999998</v>
      </c>
      <c r="H49" s="20">
        <f>AVERAGEIFS(Avocado_Sale_Data_Albany!$D:$D,Avocado_Sale_Data_Albany!$B:$B,Avocado_Mini_IFS_Exercises!H$47,Avocado_Sale_Data_Albany!$L:$L,"organic")</f>
        <v>2755.6839999999997</v>
      </c>
      <c r="I49" s="20">
        <f>AVERAGEIFS(Avocado_Sale_Data_Albany!$D:$D,Avocado_Sale_Data_Albany!$B:$B,Avocado_Mini_IFS_Exercises!I$47,Avocado_Sale_Data_Albany!$L:$L,"organic")</f>
        <v>2486.4425000000001</v>
      </c>
      <c r="J49" s="20">
        <f>AVERAGEIFS(Avocado_Sale_Data_Albany!$D:$D,Avocado_Sale_Data_Albany!$B:$B,Avocado_Mini_IFS_Exercises!J$47,Avocado_Sale_Data_Albany!$L:$L,"organic")</f>
        <v>3055.0550000000003</v>
      </c>
      <c r="K49" s="20">
        <f>AVERAGEIFS(Avocado_Sale_Data_Albany!$D:$D,Avocado_Sale_Data_Albany!$B:$B,Avocado_Mini_IFS_Exercises!K$47,Avocado_Sale_Data_Albany!$L:$L,"organic")</f>
        <v>4619.5360000000001</v>
      </c>
      <c r="L49" s="20">
        <f>AVERAGEIFS(Avocado_Sale_Data_Albany!$D:$D,Avocado_Sale_Data_Albany!$B:$B,Avocado_Mini_IFS_Exercises!L$47,Avocado_Sale_Data_Albany!$L:$L,"organic")</f>
        <v>2859.5375000000004</v>
      </c>
      <c r="M49" s="20">
        <f>AVERAGEIFS(Avocado_Sale_Data_Albany!$D:$D,Avocado_Sale_Data_Albany!$B:$B,Avocado_Mini_IFS_Exercises!M$47,Avocado_Sale_Data_Albany!$L:$L,"organic")</f>
        <v>3605.7539999999999</v>
      </c>
      <c r="N49" s="15">
        <f>AVERAGE(B49:M49)</f>
        <v>2911.1872083333333</v>
      </c>
    </row>
    <row r="50" spans="1:14" ht="16" thickBot="1" x14ac:dyDescent="0.25">
      <c r="A50" s="12" t="s">
        <v>35</v>
      </c>
      <c r="B50" s="21">
        <f>AVERAGE(B48:B49)</f>
        <v>54358.825000000004</v>
      </c>
      <c r="C50" s="21">
        <f>AVERAGE(C48:C49)</f>
        <v>59110.056250000009</v>
      </c>
      <c r="D50" s="21">
        <f>AVERAGE(D48:D49)</f>
        <v>53504.686249999992</v>
      </c>
      <c r="E50" s="21">
        <f>AVERAGE(E48:E49)</f>
        <v>51652.115999999995</v>
      </c>
      <c r="F50" s="21">
        <f>AVERAGE(F48:F49)</f>
        <v>57473.402500000004</v>
      </c>
      <c r="G50" s="21">
        <f>AVERAGE(G48:G49)</f>
        <v>46968.643749999988</v>
      </c>
      <c r="H50" s="21">
        <f>AVERAGE(H48:H49)</f>
        <v>48387.008000000002</v>
      </c>
      <c r="I50" s="21">
        <f>AVERAGE(I48:I49)</f>
        <v>48255.780000000006</v>
      </c>
      <c r="J50" s="21">
        <f>AVERAGE(J48:J49)</f>
        <v>41851.583750000005</v>
      </c>
      <c r="K50" s="21">
        <f>AVERAGE(K48:K49)</f>
        <v>36238.260999999999</v>
      </c>
      <c r="L50" s="21">
        <f>AVERAGE(L48:L49)</f>
        <v>44543.886250000003</v>
      </c>
      <c r="M50" s="21">
        <f>AVERAGE(M48:M49)</f>
        <v>51155.536999999989</v>
      </c>
      <c r="N50" s="15">
        <f>AVERAGE(B50:M50)</f>
        <v>49458.315479166668</v>
      </c>
    </row>
    <row r="51" spans="1:14" ht="16" thickTop="1" x14ac:dyDescent="0.2"/>
    <row r="53" spans="1:14" ht="19" x14ac:dyDescent="0.25">
      <c r="A53" s="24" t="s">
        <v>36</v>
      </c>
    </row>
    <row r="54" spans="1:14" ht="19" x14ac:dyDescent="0.25">
      <c r="A54" s="24" t="s">
        <v>37</v>
      </c>
    </row>
  </sheetData>
  <mergeCells count="5">
    <mergeCell ref="A42:N42"/>
    <mergeCell ref="H7:U7"/>
    <mergeCell ref="H9:U9"/>
    <mergeCell ref="R16:AE16"/>
    <mergeCell ref="R18:AE18"/>
  </mergeCells>
  <phoneticPr fontId="7" type="noConversion"/>
  <conditionalFormatting sqref="B50:M50">
    <cfRule type="colorScale" priority="3">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E A A B Q S w M E F A A C A A g A b 2 F p V g a X 0 J q l A A A A 9 g A A A B I A H A B D b 2 5 m a W c v U G F j a 2 F n Z S 5 4 b W w g o h g A K K A U A A A A A A A A A A A A A A A A A A A A A A A A A A A A h Y / R C o I w G I V f R X b v N m d B y O 8 k u k 0 I o u h 2 z K U j n e F m 8 9 2 6 6 J F 6 h Y y y u u v y n P M d O O d + v U E 2 N H V w U Z 3 V r U l R h C k K l J F t o U 2 Z o t 4 d w w X K O G y E P I l S B S N s b D J Y n a L K u X N C i P c e + x i 3 X U k Y p R E 5 5 O u t r F Q j Q m 2 s E 0 Y q 9 G k V / 1 u I w / 4 1 h j M c R X P M Z j G m Q C Y T c m 2 + A B v 3 P t M f E 1 Z 9 7 f p O c W X C 5 Q 7 I J I G 8 P / A H U E s D B B Q A A g A I A G 9 h a 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Y W l W J L q Y a w 0 B A A A x A g A A E w A c A E Z v c m 1 1 b G F z L 1 N l Y 3 R p b 2 4 x L m 0 g o h g A K K A U A A A A A A A A A A A A A A A A A A A A A A A A A A A A f Z F b S 8 N A E I X f A / k P y / r S Q g g U x J f S B 4 2 i g o q Y 4 q 0 U m S R j E r o X m U y 0 E v L f 3 S Q i i I n 7 M s v 5 Z s 6 B m Q p T L q 0 R 8 V A X S 9 / z v a o A w k y s I V G 4 E C u h k H 1 P u B f b m l J 0 y t k + R R V G N R E a f r C 0 S 6 z d z e b N 5 g Y 0 r u Q w K b f t J r K G X c s 2 G A w O Z F S A y T v z z z e U z q l v D d c E p n q 1 p C O r a m 0 6 W M 2 G t K B p 5 C k w y k C w k 0 X m / l x q b A P R y G t n X z h y a f j o M O z G e v n 4 H Q l y v K U y / Z k z t U 6 Q e r y 2 D E r c d 1 F j + A K g G p H v E L M R + b l m M H Y y 5 Q T y M b N Y g 5 q E V 0 A 5 T s H H f + k 5 2 Q 8 u X v r t f l P G P f f s C Y H + 7 o o w d 4 f / 1 d z O f a 8 0 o x d b f g F Q S w E C L Q A U A A I A C A B v Y W l W B p f Q m q U A A A D 2 A A A A E g A A A A A A A A A A A A A A A A A A A A A A Q 2 9 u Z m l n L 1 B h Y 2 t h Z 2 U u e G 1 s U E s B A i 0 A F A A C A A g A b 2 F p V g / K 6 a u k A A A A 6 Q A A A B M A A A A A A A A A A A A A A A A A 8 Q A A A F t D b 2 5 0 Z W 5 0 X 1 R 5 c G V z X S 5 4 b W x Q S w E C L Q A U A A I A C A B v Y W l W J L q Y a w 0 B A A A x A g A A E w A A A A A A A A A A A A A A A A D i A Q A A R m 9 y b X V s Y X M v U 2 V j d G l v b j E u b V B L B Q Y A A A A A A w A D A M I A A A A 8 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c D w A A A A A A A P o 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N i I g L z 4 8 R W 5 0 c n k g V H l w Z T 0 i R m l s b E V y c m 9 y Q 2 9 k Z S I g V m F s d W U 9 I n N V b m t u b 3 d u I i A v P j x F b n R y e S B U e X B l P S J G a W x s R X J y b 3 J D b 3 V u d C I g V m F s d W U 9 I m w w I i A v P j x F b n R y e S B U e X B l P S J G a W x s T G F z d F V w Z G F 0 Z W Q i I F Z h b H V l P S J k M j A y M y 0 w M y 0 w O V Q w N D o w O T o w O C 4 2 O T M 0 M j A 2 W i I g L z 4 8 R W 5 0 c n k g V H l w Z T 0 i R m l s b E N v b H V t b l R 5 c G V z I i B W Y W x 1 Z T 0 i c 0 J 3 T U Z C U V V G Q l F V R k J R V U d B d 1 k 9 I i A v P j x F b n R y e S B U e X B l P S J G a W x s Q 2 9 s d W 1 u T m F t Z X M i I F Z h b H V l P S J z W y Z x d W 9 0 O 0 R h d G U m c X V v d D s s J n F 1 b 3 Q 7 T W 9 u d G g m c X V v d D s s J n F 1 b 3 Q 7 Q X Z l c m F n Z V B y a W N l J n F 1 b 3 Q 7 L C Z x d W 9 0 O 1 R v d G F s I F Z v b H V t Z S Z x d W 9 0 O y w m c X V v d D t I Y W F z J n F 1 b 3 Q 7 L C Z x d W 9 0 O 1 J l Z W Q m c X V v d D s s J n F 1 b 3 Q 7 W n V 0 Y W 5 v J n F 1 b 3 Q 7 L C Z x d W 9 0 O 1 R v d G F s I E J h Z 3 M m c X V v d D s s J n F 1 b 3 Q 7 U 2 1 h b G w g Q m F n c y Z x d W 9 0 O y w m c X V v d D t M Y X J n Z S B C Y W d z J n F 1 b 3 Q 7 L C Z x d W 9 0 O 1 h M Y X J n Z S B C Y W d z J n F 1 b 3 Q 7 L C Z x d W 9 0 O 0 d y b 3 d 0 a F 9 U e X B l J n F 1 b 3 Q 7 L C Z x d W 9 0 O 1 l l Y X I m c X V v d D s s J n F 1 b 3 Q 7 c m V n a W 9 u 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R h Y m x l M S 9 B d X R v U m V t b 3 Z l Z E N v b H V t b n M x L n t E Y X R l L D B 9 J n F 1 b 3 Q 7 L C Z x d W 9 0 O 1 N l Y 3 R p b 2 4 x L 1 R h Y m x l M S 9 B d X R v U m V t b 3 Z l Z E N v b H V t b n M x L n t N b 2 5 0 a C w x f S Z x d W 9 0 O y w m c X V v d D t T Z W N 0 a W 9 u M S 9 U Y W J s Z T E v Q X V 0 b 1 J l b W 9 2 Z W R D b 2 x 1 b W 5 z M S 5 7 Q X Z l c m F n Z V B y a W N l L D J 9 J n F 1 b 3 Q 7 L C Z x d W 9 0 O 1 N l Y 3 R p b 2 4 x L 1 R h Y m x l M S 9 B d X R v U m V t b 3 Z l Z E N v b H V t b n M x L n t U b 3 R h b C B W b 2 x 1 b W U s M 3 0 m c X V v d D s s J n F 1 b 3 Q 7 U 2 V j d G l v b j E v V G F i b G U x L 0 F 1 d G 9 S Z W 1 v d m V k Q 2 9 s d W 1 u c z E u e 0 h h Y X M s N H 0 m c X V v d D s s J n F 1 b 3 Q 7 U 2 V j d G l v b j E v V G F i b G U x L 0 F 1 d G 9 S Z W 1 v d m V k Q 2 9 s d W 1 u c z E u e 1 J l Z W Q s N X 0 m c X V v d D s s J n F 1 b 3 Q 7 U 2 V j d G l v b j E v V G F i b G U x L 0 F 1 d G 9 S Z W 1 v d m V k Q 2 9 s d W 1 u c z E u e 1 p 1 d G F u b y w 2 f S Z x d W 9 0 O y w m c X V v d D t T Z W N 0 a W 9 u M S 9 U Y W J s Z T E v Q X V 0 b 1 J l b W 9 2 Z W R D b 2 x 1 b W 5 z M S 5 7 V G 9 0 Y W w g Q m F n c y w 3 f S Z x d W 9 0 O y w m c X V v d D t T Z W N 0 a W 9 u M S 9 U Y W J s Z T E v Q X V 0 b 1 J l b W 9 2 Z W R D b 2 x 1 b W 5 z M S 5 7 U 2 1 h b G w g Q m F n c y w 4 f S Z x d W 9 0 O y w m c X V v d D t T Z W N 0 a W 9 u M S 9 U Y W J s Z T E v Q X V 0 b 1 J l b W 9 2 Z W R D b 2 x 1 b W 5 z M S 5 7 T G F y Z 2 U g Q m F n c y w 5 f S Z x d W 9 0 O y w m c X V v d D t T Z W N 0 a W 9 u M S 9 U Y W J s Z T E v Q X V 0 b 1 J l b W 9 2 Z W R D b 2 x 1 b W 5 z M S 5 7 W E x h c m d l I E J h Z 3 M s M T B 9 J n F 1 b 3 Q 7 L C Z x d W 9 0 O 1 N l Y 3 R p b 2 4 x L 1 R h Y m x l M S 9 B d X R v U m V t b 3 Z l Z E N v b H V t b n M x L n t H c m 9 3 d G h f V H l w Z S w x M X 0 m c X V v d D s s J n F 1 b 3 Q 7 U 2 V j d G l v b j E v V G F i b G U x L 0 F 1 d G 9 S Z W 1 v d m V k Q 2 9 s d W 1 u c z E u e 1 l l Y X I s M T J 9 J n F 1 b 3 Q 7 L C Z x d W 9 0 O 1 N l Y 3 R p b 2 4 x L 1 R h Y m x l M S 9 B d X R v U m V t b 3 Z l Z E N v b H V t b n M x L n t y Z W d p b 2 4 s M T N 9 J n F 1 b 3 Q 7 X S w m c X V v d D t D b 2 x 1 b W 5 D b 3 V u d C Z x d W 9 0 O z o x N C w m c X V v d D t L Z X l D b 2 x 1 b W 5 O Y W 1 l c y Z x d W 9 0 O z p b X S w m c X V v d D t D b 2 x 1 b W 5 J Z G V u d G l 0 a W V z J n F 1 b 3 Q 7 O l s m c X V v d D t T Z W N 0 a W 9 u M S 9 U Y W J s Z T E v Q X V 0 b 1 J l b W 9 2 Z W R D b 2 x 1 b W 5 z M S 5 7 R G F 0 Z S w w f S Z x d W 9 0 O y w m c X V v d D t T Z W N 0 a W 9 u M S 9 U Y W J s Z T E v Q X V 0 b 1 J l b W 9 2 Z W R D b 2 x 1 b W 5 z M S 5 7 T W 9 u d G g s M X 0 m c X V v d D s s J n F 1 b 3 Q 7 U 2 V j d G l v b j E v V G F i b G U x L 0 F 1 d G 9 S Z W 1 v d m V k Q 2 9 s d W 1 u c z E u e 0 F 2 Z X J h Z 2 V Q c m l j Z S w y f S Z x d W 9 0 O y w m c X V v d D t T Z W N 0 a W 9 u M S 9 U Y W J s Z T E v Q X V 0 b 1 J l b W 9 2 Z W R D b 2 x 1 b W 5 z M S 5 7 V G 9 0 Y W w g V m 9 s d W 1 l L D N 9 J n F 1 b 3 Q 7 L C Z x d W 9 0 O 1 N l Y 3 R p b 2 4 x L 1 R h Y m x l M S 9 B d X R v U m V t b 3 Z l Z E N v b H V t b n M x L n t I Y W F z L D R 9 J n F 1 b 3 Q 7 L C Z x d W 9 0 O 1 N l Y 3 R p b 2 4 x L 1 R h Y m x l M S 9 B d X R v U m V t b 3 Z l Z E N v b H V t b n M x L n t S Z W V k L D V 9 J n F 1 b 3 Q 7 L C Z x d W 9 0 O 1 N l Y 3 R p b 2 4 x L 1 R h Y m x l M S 9 B d X R v U m V t b 3 Z l Z E N v b H V t b n M x L n t a d X R h b m 8 s N n 0 m c X V v d D s s J n F 1 b 3 Q 7 U 2 V j d G l v b j E v V G F i b G U x L 0 F 1 d G 9 S Z W 1 v d m V k Q 2 9 s d W 1 u c z E u e 1 R v d G F s I E J h Z 3 M s N 3 0 m c X V v d D s s J n F 1 b 3 Q 7 U 2 V j d G l v b j E v V G F i b G U x L 0 F 1 d G 9 S Z W 1 v d m V k Q 2 9 s d W 1 u c z E u e 1 N t Y W x s I E J h Z 3 M s O H 0 m c X V v d D s s J n F 1 b 3 Q 7 U 2 V j d G l v b j E v V G F i b G U x L 0 F 1 d G 9 S Z W 1 v d m V k Q 2 9 s d W 1 u c z E u e 0 x h c m d l I E J h Z 3 M s O X 0 m c X V v d D s s J n F 1 b 3 Q 7 U 2 V j d G l v b j E v V G F i b G U x L 0 F 1 d G 9 S Z W 1 v d m V k Q 2 9 s d W 1 u c z E u e 1 h M Y X J n Z S B C Y W d z L D E w f S Z x d W 9 0 O y w m c X V v d D t T Z W N 0 a W 9 u M S 9 U Y W J s Z T E v Q X V 0 b 1 J l b W 9 2 Z W R D b 2 x 1 b W 5 z M S 5 7 R 3 J v d 3 R o X 1 R 5 c G U s M T F 9 J n F 1 b 3 Q 7 L C Z x d W 9 0 O 1 N l Y 3 R p b 2 4 x L 1 R h Y m x l M S 9 B d X R v U m V t b 3 Z l Z E N v b H V t b n M x L n t Z Z W F y L D E y f S Z x d W 9 0 O y w m c X V v d D t T Z W N 0 a W 9 u M S 9 U Y W J s Z T E v Q X V 0 b 1 J l b W 9 2 Z W R D b 2 x 1 b W 5 z M S 5 7 c m V n a W 9 u L D E 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C z / M 4 n p h v U T o v E d Q 0 t Q 7 H 6 A A A A A A I A A A A A A B B m A A A A A Q A A I A A A A C 5 j C 6 y i r g z c G t m R X F p l D + Z B N Y 4 k A A X / b 3 g O + M h r 6 t F q A A A A A A 6 A A A A A A g A A I A A A A G P K t v 0 5 m n Y a 7 / N H g Y G H b g / + w R m n D j z e I 8 N 3 l 6 q J t I d o U A A A A A C A j F Z r Z v l / v Q R h t m c N M S M 8 3 q W b I d o W B 3 N 3 5 H g q a u n m v x b u 6 B i B s 5 L x j L G v d u t h Y n 0 W X v 1 V G J b K j e R i M + j f N y b l b X n c 1 n 7 4 l / E z E C z S N 8 0 2 Q A A A A J A z t 6 l 8 l a U C C G x b 2 v d R 0 g n q U 0 w d z k K F F Y M E r F h V A D m N y K V N t / W w 3 U M Q c Z 2 C H s x J y E L a a X S B 8 4 t P w s 6 N 7 d w a q s E = < / D a t a M a s h u p > 
</file>

<file path=customXml/itemProps1.xml><?xml version="1.0" encoding="utf-8"?>
<ds:datastoreItem xmlns:ds="http://schemas.openxmlformats.org/officeDocument/2006/customXml" ds:itemID="{B9981125-90CB-4C99-B960-FA33F42667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Avocado_Sale_Data_Albany</vt:lpstr>
      <vt:lpstr>Avocado_Mini_IFS_Exercises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Tracked Pty Ltd</dc:creator>
  <cp:lastModifiedBy>Microsoft Office User</cp:lastModifiedBy>
  <dcterms:created xsi:type="dcterms:W3CDTF">2022-03-16T08:27:24Z</dcterms:created>
  <dcterms:modified xsi:type="dcterms:W3CDTF">2023-08-21T20:04:46Z</dcterms:modified>
</cp:coreProperties>
</file>