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hoz\Desktop\Excel-work\Intermediate I - Week 2\"/>
    </mc:Choice>
  </mc:AlternateContent>
  <xr:revisionPtr revIDLastSave="0" documentId="8_{6DC84380-4D23-42E2-9634-AE36E45678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1" i="1"/>
  <c r="J4" i="1" s="1"/>
  <c r="J8" i="1" l="1"/>
  <c r="J28" i="1"/>
  <c r="J35" i="1"/>
  <c r="J11" i="1"/>
  <c r="J26" i="1"/>
  <c r="J33" i="1"/>
  <c r="J9" i="1"/>
  <c r="J16" i="1"/>
  <c r="J31" i="1"/>
  <c r="J23" i="1"/>
  <c r="J15" i="1"/>
  <c r="J7" i="1"/>
  <c r="J20" i="1"/>
  <c r="J27" i="1"/>
  <c r="J34" i="1"/>
  <c r="J18" i="1"/>
  <c r="G1" i="1" s="1"/>
  <c r="J25" i="1"/>
  <c r="J24" i="1"/>
  <c r="J30" i="1"/>
  <c r="J22" i="1"/>
  <c r="J14" i="1"/>
  <c r="J6" i="1"/>
  <c r="J12" i="1"/>
  <c r="J19" i="1"/>
  <c r="J10" i="1"/>
  <c r="J17" i="1"/>
  <c r="J32" i="1"/>
  <c r="J29" i="1"/>
  <c r="J21" i="1"/>
  <c r="J13" i="1"/>
  <c r="J5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<sst xmlns="http://schemas.openxmlformats.org/spreadsheetml/2006/main" count="205" uniqueCount="123">
  <si>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</si>
  <si>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</si>
  <si>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</si>
  <si>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</si>
  <si>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</si>
  <si>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</si>
  <si>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</si>
  <si>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</si>
  <si>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</si>
  <si>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</si>
  <si>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</si>
  <si>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</si>
  <si>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</si>
  <si>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</si>
  <si>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</si>
  <si>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</si>
  <si>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</si>
  <si>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</si>
  <si>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</si>
  <si>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</si>
  <si>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</si>
  <si>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</si>
  <si>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</si>
  <si>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</si>
  <si>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</si>
  <si>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</si>
  <si>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</si>
  <si>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</si>
  <si>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</si>
  <si>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</si>
  <si>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</si>
  <si>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</si>
  <si>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</si>
  <si>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</si>
  <si>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</si>
  <si>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</si>
  <si>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</si>
  <si>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</si>
  <si>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</si>
  <si>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</si>
  <si>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</si>
  <si>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</si>
  <si>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</si>
  <si>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</si>
  <si>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</si>
  <si>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</si>
  <si>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</si>
  <si>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</si>
  <si>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</si>
  <si>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</si>
  <si>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</si>
  <si>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</si>
  <si>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</si>
  <si>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</si>
  <si>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</si>
  <si>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</si>
  <si>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</si>
  <si>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</si>
  <si>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</si>
  <si>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</si>
  <si>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</si>
  <si>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</si>
  <si>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</si>
  <si>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</si>
  <si>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</si>
  <si>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</si>
  <si>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</si>
  <si>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</si>
  <si>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</si>
  <si>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</si>
  <si>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</si>
  <si>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</si>
  <si>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</si>
  <si>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</si>
  <si>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</si>
  <si>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</si>
  <si>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</si>
  <si>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</si>
  <si>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</si>
  <si>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</si>
  <si>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</si>
  <si>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</si>
  <si>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</si>
  <si>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</si>
  <si>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</si>
  <si>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</si>
  <si>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</si>
  <si>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</si>
  <si>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</si>
  <si>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</si>
  <si>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</si>
  <si>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</si>
  <si>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</si>
  <si>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</si>
  <si>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</si>
  <si>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</si>
  <si>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</si>
  <si>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</si>
  <si>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</si>
  <si>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</si>
  <si>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</si>
  <si>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</si>
  <si>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</si>
  <si>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</si>
  <si>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</si>
  <si>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</si>
  <si>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</si>
  <si>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</si>
  <si>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</si>
  <si>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</si>
  <si>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</si>
  <si>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</si>
  <si>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</si>
  <si>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</si>
  <si>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</si>
  <si>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</si>
  <si>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</si>
  <si>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</si>
  <si>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</si>
  <si>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</si>
  <si>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</si>
  <si>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</si>
  <si>
    <t>SKU-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</si>
</sst>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14" fontId="0" fillId="0" borderId="2" xfId="0" applyNumberFormat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0" fontId="1" fillId="5" borderId="0" xfId="0" applyNumberFormat="1" applyFont="1" applyFill="1"/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workbookViewId="0">
      <selection activeCell="L6" sqref="L6:L33"/>
    </sheetView>
  </sheetViews>
  <sheetFormatPr defaultRowHeight="14.4" x14ac:dyDescent="0.3"/>
  <cols>
    <col min="1" max="1" width="11.33203125" style="6" customWidth="1"/>
    <col min="2" max="2" width="38.77734375" customWidth="1"/>
    <col min="3" max="3" width="12.109375" bestFit="1" customWidth="1"/>
    <col min="4" max="4" width="12.109375" customWidth="1"/>
    <col min="5" max="5" width="23.77734375" bestFit="1" customWidth="1"/>
    <col min="6" max="6" width="31.33203125" customWidth="1"/>
    <col min="7" max="7" width="10.44140625" bestFit="1" customWidth="1"/>
    <col min="8" max="8" width="11.44140625" bestFit="1" customWidth="1"/>
    <col min="9" max="9" width="15.44140625" bestFit="1" customWidth="1"/>
    <col min="10" max="10" width="18.21875" bestFit="1" customWidth="1"/>
  </cols>
  <sheetData>
    <row r="1" spans="1:11" ht="28.65" customHeight="1" x14ac:dyDescent="0.45">
      <c r="A1" s="17" t="s">
        <v>111</v>
      </c>
      <c r="F1" s="10" t="s">
        <v>89</v>
      </c>
      <c r="G1" s="12">
        <f ca="1">IFERROR(ROUND(J18,0)-(TODAY()-42947),"")</f>
        <v>17</v>
      </c>
      <c r="I1" s="10" t="s">
        <v>88</v>
      </c>
      <c r="J1" s="11">
        <f ca="1">TODAY()</f>
        <v>45924</v>
      </c>
    </row>
    <row r="3" spans="1:11" ht="15" thickBot="1" x14ac:dyDescent="0.35">
      <c r="A3" s="7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8" t="s">
        <v>86</v>
      </c>
      <c r="J3" s="8" t="s">
        <v>87</v>
      </c>
    </row>
    <row r="4" spans="1:11" x14ac:dyDescent="0.3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9">
        <v>42913</v>
      </c>
      <c r="J4">
        <f ca="1">$J$1-I4</f>
        <v>3011</v>
      </c>
      <c r="K4" s="5"/>
    </row>
    <row r="5" spans="1:11" x14ac:dyDescent="0.3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9">
        <v>42936</v>
      </c>
      <c r="J5">
        <f t="shared" ref="J5:J35" ca="1" si="0">$J$1-I5</f>
        <v>2988</v>
      </c>
      <c r="K5" s="5"/>
    </row>
    <row r="6" spans="1:11" x14ac:dyDescent="0.3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9">
        <v>42931</v>
      </c>
      <c r="J6">
        <f t="shared" ca="1" si="0"/>
        <v>2993</v>
      </c>
    </row>
    <row r="7" spans="1:11" x14ac:dyDescent="0.3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9">
        <v>42921</v>
      </c>
      <c r="J7">
        <f t="shared" ca="1" si="0"/>
        <v>3003</v>
      </c>
      <c r="K7" s="5"/>
    </row>
    <row r="8" spans="1:11" x14ac:dyDescent="0.3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9">
        <v>42904</v>
      </c>
      <c r="J8">
        <f t="shared" ca="1" si="0"/>
        <v>3020</v>
      </c>
      <c r="K8" s="5"/>
    </row>
    <row r="9" spans="1:11" x14ac:dyDescent="0.3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9">
        <v>42946</v>
      </c>
      <c r="J9">
        <f t="shared" ca="1" si="0"/>
        <v>2978</v>
      </c>
      <c r="K9" s="5"/>
    </row>
    <row r="10" spans="1:11" x14ac:dyDescent="0.3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9">
        <v>42939</v>
      </c>
      <c r="J10">
        <f t="shared" ca="1" si="0"/>
        <v>2985</v>
      </c>
      <c r="K10" s="5"/>
    </row>
    <row r="11" spans="1:11" x14ac:dyDescent="0.3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9">
        <v>42938</v>
      </c>
      <c r="J11">
        <f t="shared" ca="1" si="0"/>
        <v>2986</v>
      </c>
      <c r="K11" s="5"/>
    </row>
    <row r="12" spans="1:11" x14ac:dyDescent="0.3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9">
        <v>42902</v>
      </c>
      <c r="J12">
        <f t="shared" ca="1" si="0"/>
        <v>3022</v>
      </c>
      <c r="K12" s="5"/>
    </row>
    <row r="13" spans="1:11" x14ac:dyDescent="0.3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9">
        <v>42918</v>
      </c>
      <c r="J13">
        <f t="shared" ca="1" si="0"/>
        <v>3006</v>
      </c>
      <c r="K13" s="5"/>
    </row>
    <row r="14" spans="1:11" x14ac:dyDescent="0.3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9">
        <v>42923</v>
      </c>
      <c r="J14">
        <f t="shared" ca="1" si="0"/>
        <v>3001</v>
      </c>
      <c r="K14" s="5"/>
    </row>
    <row r="15" spans="1:11" x14ac:dyDescent="0.3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9">
        <v>42906</v>
      </c>
      <c r="J15">
        <f t="shared" ca="1" si="0"/>
        <v>3018</v>
      </c>
      <c r="K15" s="5"/>
    </row>
    <row r="16" spans="1:11" x14ac:dyDescent="0.3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9">
        <v>42927</v>
      </c>
      <c r="J16">
        <f t="shared" ca="1" si="0"/>
        <v>2997</v>
      </c>
      <c r="K16" s="5"/>
    </row>
    <row r="17" spans="1:11" x14ac:dyDescent="0.3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9">
        <v>42924</v>
      </c>
      <c r="J17">
        <f t="shared" ca="1" si="0"/>
        <v>3000</v>
      </c>
      <c r="K17" s="5"/>
    </row>
    <row r="18" spans="1:11" x14ac:dyDescent="0.3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9">
        <v>42930</v>
      </c>
      <c r="J18">
        <f t="shared" ca="1" si="0"/>
        <v>2994</v>
      </c>
      <c r="K18" s="5"/>
    </row>
    <row r="19" spans="1:11" x14ac:dyDescent="0.3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9">
        <v>42907</v>
      </c>
      <c r="J19">
        <f t="shared" ca="1" si="0"/>
        <v>3017</v>
      </c>
      <c r="K19" s="5"/>
    </row>
    <row r="20" spans="1:11" x14ac:dyDescent="0.3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9">
        <v>42936</v>
      </c>
      <c r="J20">
        <f t="shared" ca="1" si="0"/>
        <v>2988</v>
      </c>
      <c r="K20" s="5"/>
    </row>
    <row r="21" spans="1:11" x14ac:dyDescent="0.3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9">
        <v>42932</v>
      </c>
      <c r="J21">
        <f t="shared" ca="1" si="0"/>
        <v>2992</v>
      </c>
      <c r="K21" s="5"/>
    </row>
    <row r="22" spans="1:11" x14ac:dyDescent="0.3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9">
        <v>42932</v>
      </c>
      <c r="J22">
        <f t="shared" ca="1" si="0"/>
        <v>2992</v>
      </c>
      <c r="K22" s="5"/>
    </row>
    <row r="23" spans="1:11" x14ac:dyDescent="0.3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9">
        <v>42908</v>
      </c>
      <c r="J23">
        <f t="shared" ca="1" si="0"/>
        <v>3016</v>
      </c>
    </row>
    <row r="24" spans="1:11" x14ac:dyDescent="0.3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9">
        <v>42917</v>
      </c>
      <c r="J24">
        <f t="shared" ca="1" si="0"/>
        <v>3007</v>
      </c>
    </row>
    <row r="25" spans="1:11" x14ac:dyDescent="0.3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9">
        <v>42926</v>
      </c>
      <c r="J25">
        <f t="shared" ca="1" si="0"/>
        <v>2998</v>
      </c>
    </row>
    <row r="26" spans="1:11" x14ac:dyDescent="0.3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9">
        <v>42934</v>
      </c>
      <c r="J26">
        <f t="shared" ca="1" si="0"/>
        <v>2990</v>
      </c>
    </row>
    <row r="27" spans="1:11" x14ac:dyDescent="0.3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9">
        <v>42916</v>
      </c>
      <c r="J27">
        <f t="shared" ca="1" si="0"/>
        <v>3008</v>
      </c>
    </row>
    <row r="28" spans="1:11" x14ac:dyDescent="0.3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9">
        <v>42920</v>
      </c>
      <c r="J28">
        <f t="shared" ca="1" si="0"/>
        <v>3004</v>
      </c>
    </row>
    <row r="29" spans="1:11" x14ac:dyDescent="0.3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9">
        <v>42923</v>
      </c>
      <c r="J29">
        <f t="shared" ca="1" si="0"/>
        <v>3001</v>
      </c>
    </row>
    <row r="30" spans="1:11" x14ac:dyDescent="0.3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9">
        <v>42915</v>
      </c>
      <c r="J30">
        <f t="shared" ca="1" si="0"/>
        <v>3009</v>
      </c>
    </row>
    <row r="31" spans="1:11" x14ac:dyDescent="0.3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9">
        <v>42913</v>
      </c>
      <c r="J31">
        <f t="shared" ca="1" si="0"/>
        <v>3011</v>
      </c>
    </row>
    <row r="32" spans="1:11" x14ac:dyDescent="0.3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9">
        <v>42924</v>
      </c>
      <c r="J32">
        <f t="shared" ca="1" si="0"/>
        <v>3000</v>
      </c>
    </row>
    <row r="33" spans="1:10" x14ac:dyDescent="0.3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9">
        <v>42903</v>
      </c>
      <c r="J33">
        <f t="shared" ca="1" si="0"/>
        <v>3021</v>
      </c>
    </row>
    <row r="34" spans="1:10" x14ac:dyDescent="0.3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9">
        <v>42918</v>
      </c>
      <c r="J34">
        <f t="shared" ca="1" si="0"/>
        <v>3006</v>
      </c>
    </row>
    <row r="35" spans="1:10" x14ac:dyDescent="0.3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9">
        <v>42934</v>
      </c>
      <c r="J35">
        <f t="shared" ca="1" si="0"/>
        <v>2990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1">
      <formula>AND($J$1&lt;&gt;(TODAY()),$J$1&lt;&gt;"")</formula>
    </cfRule>
    <cfRule type="expression" dxfId="3" priority="2">
      <formula>AND(ExcelMajorVersion&gt;=15,$J$1=TODAY(),NOT(_xlfn.ISFORMULA($J$1)))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6"/>
  <sheetViews>
    <sheetView tabSelected="1" workbookViewId="0">
      <selection activeCell="G11" sqref="G11"/>
    </sheetView>
  </sheetViews>
  <sheetFormatPr defaultRowHeight="14.4" x14ac:dyDescent="0.3"/>
  <cols>
    <col min="1" max="1" width="33.33203125" bestFit="1" customWidth="1"/>
    <col min="2" max="2" width="14.77734375" customWidth="1"/>
    <col min="3" max="3" width="16.77734375" customWidth="1"/>
    <col min="4" max="4" width="37.21875" customWidth="1"/>
    <col min="5" max="5" width="14.44140625" customWidth="1"/>
    <col min="6" max="6" width="6.109375" customWidth="1"/>
    <col min="7" max="8" width="6.88671875" style="13" customWidth="1"/>
  </cols>
  <sheetData>
    <row r="1" spans="1:10" ht="26.7" customHeight="1" x14ac:dyDescent="0.45">
      <c r="A1" s="17" t="s">
        <v>102</v>
      </c>
    </row>
    <row r="4" spans="1:10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8" t="s">
        <v>103</v>
      </c>
      <c r="H4" s="18"/>
      <c r="J4" t="s">
        <v>122</v>
      </c>
    </row>
    <row r="5" spans="1:10" x14ac:dyDescent="0.3">
      <c r="A5" s="15" t="str">
        <f>_xlfn.CONCAT($J$4,Inventory!A4,"-",Inventory!D4)</f>
        <v>SKU-2425-07</v>
      </c>
      <c r="B5" s="15" t="str">
        <f>UPPER(Inventory!C4)</f>
        <v>GLASS</v>
      </c>
      <c r="C5" s="15" t="str">
        <f>LOWER(LEFT(Inventory!E4,5))</f>
        <v>dynam</v>
      </c>
      <c r="D5" s="16" t="str">
        <f>LEFT(Inventory!B4,FIND(",",Inventory!B4)-1)</f>
        <v>Solar Glass (Low Iron Tempered)</v>
      </c>
      <c r="E5" s="19" t="str">
        <f>_xlfn.CONCAT(RIGHT(Inventory!F4,3), MID(Inventory!F4,FIND(",",Inventory!F4)+2,4))</f>
        <v>NSW2007</v>
      </c>
      <c r="G5" s="14">
        <v>1</v>
      </c>
      <c r="H5" s="14">
        <f t="array" aca="1" ref="H5:H9" ca="1">TRANSPOSE('Check Digit'!B23:F23)</f>
        <v>7385</v>
      </c>
    </row>
    <row r="6" spans="1:10" x14ac:dyDescent="0.3">
      <c r="A6" s="15" t="str">
        <f>_xlfn.CONCAT($J$4,Inventory!A5,"-",Inventory!D5)</f>
        <v>SKU-2213-01</v>
      </c>
      <c r="B6" s="15" t="str">
        <f>UPPER(Inventory!C5)</f>
        <v>ALUMINUM</v>
      </c>
      <c r="C6" s="15" t="str">
        <f>LOWER(LEFT(Inventory!E5,5))</f>
        <v>metal</v>
      </c>
      <c r="D6" s="16" t="str">
        <f>LEFT(Inventory!B5,FIND(",",Inventory!B5)-1)</f>
        <v>Aluminum 6061-T6 Bare Sheet</v>
      </c>
      <c r="E6" s="19" t="str">
        <f>_xlfn.CONCAT(RIGHT(Inventory!F5,3), MID(Inventory!F5,FIND(",",Inventory!F5)+2,4))</f>
        <v>VIC3182</v>
      </c>
      <c r="G6" s="14">
        <v>2</v>
      </c>
      <c r="H6" s="14">
        <f ca="1"/>
        <v>5827</v>
      </c>
    </row>
    <row r="7" spans="1:10" x14ac:dyDescent="0.3">
      <c r="A7" s="15" t="str">
        <f>_xlfn.CONCAT($J$4,Inventory!A6,"-",Inventory!D6)</f>
        <v>SKU-2381-12</v>
      </c>
      <c r="B7" s="15" t="str">
        <f>UPPER(Inventory!C6)</f>
        <v>POLYCARBONATE</v>
      </c>
      <c r="C7" s="15" t="str">
        <f>LOWER(LEFT(Inventory!E6,5))</f>
        <v>harri</v>
      </c>
      <c r="D7" s="16" t="str">
        <f>LEFT(Inventory!B6,FIND(",",Inventory!B6)-1)</f>
        <v>LEXAN Polycarbonate Sheet</v>
      </c>
      <c r="E7" s="19" t="str">
        <f>_xlfn.CONCAT(RIGHT(Inventory!F6,3), MID(Inventory!F6,FIND(",",Inventory!F6)+2,4))</f>
        <v>NSW2010</v>
      </c>
      <c r="G7" s="14">
        <v>3</v>
      </c>
      <c r="H7" s="14">
        <f ca="1"/>
        <v>6275</v>
      </c>
    </row>
    <row r="8" spans="1:10" x14ac:dyDescent="0.3">
      <c r="A8" s="15" t="str">
        <f>_xlfn.CONCAT($J$4,Inventory!A7,"-",Inventory!D7)</f>
        <v>SKU-2097-15</v>
      </c>
      <c r="B8" s="15" t="str">
        <f>UPPER(Inventory!C7)</f>
        <v>RUBBER</v>
      </c>
      <c r="C8" s="15" t="str">
        <f>LOWER(LEFT(Inventory!E7,5))</f>
        <v>pensh</v>
      </c>
      <c r="D8" s="16" t="str">
        <f>LEFT(Inventory!B7,FIND(",",Inventory!B7)-1)</f>
        <v>Washer</v>
      </c>
      <c r="E8" s="19" t="str">
        <f>_xlfn.CONCAT(RIGHT(Inventory!F7,3), MID(Inventory!F7,FIND(",",Inventory!F7)+2,4))</f>
        <v>NSW2000</v>
      </c>
      <c r="G8" s="14">
        <v>4</v>
      </c>
      <c r="H8" s="14">
        <f ca="1"/>
        <v>3203</v>
      </c>
    </row>
    <row r="9" spans="1:10" x14ac:dyDescent="0.3">
      <c r="A9" s="15" t="str">
        <f>_xlfn.CONCAT($J$4,Inventory!A8,"-",Inventory!D8)</f>
        <v>SKU-2073-17</v>
      </c>
      <c r="B9" s="15" t="str">
        <f>UPPER(Inventory!C8)</f>
        <v>SILICON</v>
      </c>
      <c r="C9" s="15" t="str">
        <f>LOWER(LEFT(Inventory!E8,5))</f>
        <v>pensh</v>
      </c>
      <c r="D9" s="16" t="str">
        <f>LEFT(Inventory!B8,FIND(",",Inventory!B8)-1)</f>
        <v>Sealant/Caulking</v>
      </c>
      <c r="E9" s="19" t="str">
        <f>_xlfn.CONCAT(RIGHT(Inventory!F8,3), MID(Inventory!F8,FIND(",",Inventory!F8)+2,4))</f>
        <v>NSW2000</v>
      </c>
      <c r="G9" s="14">
        <v>5</v>
      </c>
      <c r="H9" s="14">
        <f ca="1"/>
        <v>7022</v>
      </c>
    </row>
    <row r="10" spans="1:10" x14ac:dyDescent="0.3">
      <c r="A10" s="15" t="str">
        <f>_xlfn.CONCAT($J$4,Inventory!A9,"-",Inventory!D9)</f>
        <v>SKU-2290-01</v>
      </c>
      <c r="B10" s="15" t="str">
        <f>UPPER(Inventory!C9)</f>
        <v>ALUMINUM</v>
      </c>
      <c r="C10" s="15" t="str">
        <f>LOWER(LEFT(Inventory!E9,5))</f>
        <v>metal</v>
      </c>
      <c r="D10" s="16" t="str">
        <f>LEFT(Inventory!B9,FIND(",",Inventory!B9)-1)</f>
        <v>Aluminum 6061-T6</v>
      </c>
      <c r="E10" s="19" t="str">
        <f>_xlfn.CONCAT(RIGHT(Inventory!F9,3), MID(Inventory!F9,FIND(",",Inventory!F9)+2,4))</f>
        <v>VIC3182</v>
      </c>
    </row>
    <row r="11" spans="1:10" x14ac:dyDescent="0.3">
      <c r="A11" s="15" t="str">
        <f>_xlfn.CONCAT($J$4,Inventory!A10,"-",Inventory!D10)</f>
        <v>SKU-2850-11</v>
      </c>
      <c r="B11" s="15" t="str">
        <f>UPPER(Inventory!C10)</f>
        <v>PLASTIC</v>
      </c>
      <c r="C11" s="15" t="str">
        <f>LOWER(LEFT(Inventory!E10,5))</f>
        <v>pensh</v>
      </c>
      <c r="D11" s="16" t="str">
        <f>LEFT(Inventory!B10,FIND(",",Inventory!B10)-1)</f>
        <v>Quick-Disconnect Tube Couplings</v>
      </c>
      <c r="E11" s="19" t="str">
        <f>_xlfn.CONCAT(RIGHT(Inventory!F10,3), MID(Inventory!F10,FIND(",",Inventory!F10)+2,4))</f>
        <v>NSW2000</v>
      </c>
    </row>
    <row r="12" spans="1:10" x14ac:dyDescent="0.3">
      <c r="A12" s="15" t="str">
        <f>_xlfn.CONCAT($J$4,Inventory!A11,"-",Inventory!D11)</f>
        <v>SKU-2369-11</v>
      </c>
      <c r="B12" s="15" t="str">
        <f>UPPER(Inventory!C11)</f>
        <v>PLASTIC</v>
      </c>
      <c r="C12" s="15" t="str">
        <f>LOWER(LEFT(Inventory!E11,5))</f>
        <v>fresh</v>
      </c>
      <c r="D12" s="16" t="str">
        <f>LEFT(Inventory!B11,FIND(",",Inventory!B11)-1)</f>
        <v>Mini Adjustable Float Valve</v>
      </c>
      <c r="E12" s="19" t="str">
        <f>_xlfn.CONCAT(RIGHT(Inventory!F11,3), MID(Inventory!F11,FIND(",",Inventory!F11)+2,4))</f>
        <v>VIC3121</v>
      </c>
    </row>
    <row r="13" spans="1:10" x14ac:dyDescent="0.3">
      <c r="A13" s="15" t="str">
        <f>_xlfn.CONCAT($J$4,Inventory!A12,"-",Inventory!D12)</f>
        <v>SKU-2082-13</v>
      </c>
      <c r="B13" s="15" t="str">
        <f>UPPER(Inventory!C12)</f>
        <v>POLYETHYLENE</v>
      </c>
      <c r="C13" s="15" t="str">
        <f>LOWER(LEFT(Inventory!E12,5))</f>
        <v xml:space="preserve">foam </v>
      </c>
      <c r="D13" s="16" t="str">
        <f>LEFT(Inventory!B12,FIND(",",Inventory!B12)-1)</f>
        <v>Closed Cell Foam</v>
      </c>
      <c r="E13" s="19" t="str">
        <f>_xlfn.CONCAT(RIGHT(Inventory!F12,3), MID(Inventory!F12,FIND(",",Inventory!F12)+2,4))</f>
        <v>NSW2018</v>
      </c>
    </row>
    <row r="14" spans="1:10" x14ac:dyDescent="0.3">
      <c r="A14" s="15" t="str">
        <f>_xlfn.CONCAT($J$4,Inventory!A13,"-",Inventory!D13)</f>
        <v>SKU-2485-19</v>
      </c>
      <c r="B14" s="15" t="str">
        <f>UPPER(Inventory!C13)</f>
        <v>STEEL</v>
      </c>
      <c r="C14" s="15" t="str">
        <f>LOWER(LEFT(Inventory!E13,5))</f>
        <v>pensh</v>
      </c>
      <c r="D14" s="16" t="str">
        <f>LEFT(Inventory!B13,FIND(",",Inventory!B13)-1)</f>
        <v>Draw Latches</v>
      </c>
      <c r="E14" s="19" t="str">
        <f>_xlfn.CONCAT(RIGHT(Inventory!F13,3), MID(Inventory!F13,FIND(",",Inventory!F13)+2,4))</f>
        <v>NSW2000</v>
      </c>
    </row>
    <row r="15" spans="1:10" x14ac:dyDescent="0.3">
      <c r="A15" s="15" t="str">
        <f>_xlfn.CONCAT($J$4,Inventory!A14,"-",Inventory!D14)</f>
        <v>SKU-2900-16</v>
      </c>
      <c r="B15" s="15" t="str">
        <f>UPPER(Inventory!C14)</f>
        <v>SALT</v>
      </c>
      <c r="C15" s="15" t="str">
        <f>LOWER(LEFT(Inventory!E14,5))</f>
        <v>aquar</v>
      </c>
      <c r="D15" s="16" t="str">
        <f>LEFT(Inventory!B14,FIND(",",Inventory!B14)-1)</f>
        <v>Tropic Marin Sea Salt</v>
      </c>
      <c r="E15" s="19" t="str">
        <f>_xlfn.CONCAT(RIGHT(Inventory!F14,3), MID(Inventory!F14,FIND(",",Inventory!F14)+2,4))</f>
        <v>VIC3181</v>
      </c>
    </row>
    <row r="16" spans="1:10" x14ac:dyDescent="0.3">
      <c r="A16" s="15" t="str">
        <f>_xlfn.CONCAT($J$4,Inventory!A15,"-",Inventory!D15)</f>
        <v>SKU-2255-19</v>
      </c>
      <c r="B16" s="15" t="str">
        <f>UPPER(Inventory!C15)</f>
        <v>STEEL</v>
      </c>
      <c r="C16" s="15" t="str">
        <f>LOWER(LEFT(Inventory!E15,5))</f>
        <v>pensh</v>
      </c>
      <c r="D16" s="16" t="str">
        <f>LEFT(Inventory!B15,FIND(",",Inventory!B15)-1)</f>
        <v>Cap Screws</v>
      </c>
      <c r="E16" s="19" t="str">
        <f>_xlfn.CONCAT(RIGHT(Inventory!F15,3), MID(Inventory!F15,FIND(",",Inventory!F15)+2,4))</f>
        <v>NSW2000</v>
      </c>
    </row>
    <row r="17" spans="1:5" x14ac:dyDescent="0.3">
      <c r="A17" s="15" t="str">
        <f>_xlfn.CONCAT($J$4,Inventory!A16,"-",Inventory!D16)</f>
        <v>SKU-2568-19</v>
      </c>
      <c r="B17" s="15" t="str">
        <f>UPPER(Inventory!C16)</f>
        <v>STEEL</v>
      </c>
      <c r="C17" s="15" t="str">
        <f>LOWER(LEFT(Inventory!E16,5))</f>
        <v>pensh</v>
      </c>
      <c r="D17" s="16" t="str">
        <f>LEFT(Inventory!B16,FIND(",",Inventory!B16)-1)</f>
        <v>Cap Screws</v>
      </c>
      <c r="E17" s="19" t="str">
        <f>_xlfn.CONCAT(RIGHT(Inventory!F16,3), MID(Inventory!F16,FIND(",",Inventory!F16)+2,4))</f>
        <v>NSW2000</v>
      </c>
    </row>
    <row r="18" spans="1:5" x14ac:dyDescent="0.3">
      <c r="A18" s="15" t="str">
        <f>_xlfn.CONCAT($J$4,Inventory!A17,"-",Inventory!D17)</f>
        <v>SKU-2676-19</v>
      </c>
      <c r="B18" s="15" t="str">
        <f>UPPER(Inventory!C17)</f>
        <v>STEEL</v>
      </c>
      <c r="C18" s="15" t="str">
        <f>LOWER(LEFT(Inventory!E17,5))</f>
        <v>pensh</v>
      </c>
      <c r="D18" s="16" t="str">
        <f>LEFT(Inventory!B17,FIND(",",Inventory!B17)-1)</f>
        <v>Cap Screws</v>
      </c>
      <c r="E18" s="19" t="str">
        <f>_xlfn.CONCAT(RIGHT(Inventory!F17,3), MID(Inventory!F17,FIND(",",Inventory!F17)+2,4))</f>
        <v>NSW2000</v>
      </c>
    </row>
    <row r="19" spans="1:5" x14ac:dyDescent="0.3">
      <c r="A19" s="15" t="str">
        <f>_xlfn.CONCAT($J$4,Inventory!A18,"-",Inventory!D18)</f>
        <v>SKU-2658-15</v>
      </c>
      <c r="B19" s="15" t="str">
        <f>UPPER(Inventory!C18)</f>
        <v>RUBBER</v>
      </c>
      <c r="C19" s="15" t="str">
        <f>LOWER(LEFT(Inventory!E18,5))</f>
        <v>garlo</v>
      </c>
      <c r="D19" s="16" t="str">
        <f>LEFT(Inventory!B18,FIND(",",Inventory!B18)-1)</f>
        <v>Red SBR Rubber Sheet (Custom Cut Gasket)</v>
      </c>
      <c r="E19" s="19" t="str">
        <f>_xlfn.CONCAT(RIGHT(Inventory!F18,3), MID(Inventory!F18,FIND(",",Inventory!F18)+2,4))</f>
        <v>NSW2135</v>
      </c>
    </row>
    <row r="20" spans="1:5" x14ac:dyDescent="0.3">
      <c r="A20" s="15" t="str">
        <f>_xlfn.CONCAT($J$4,Inventory!A19,"-",Inventory!D19)</f>
        <v>SKU-2350-09</v>
      </c>
      <c r="B20" s="15" t="str">
        <f>UPPER(Inventory!C19)</f>
        <v>PAINT</v>
      </c>
      <c r="C20" s="15" t="str">
        <f>LOWER(LEFT(Inventory!E19,5))</f>
        <v>harri</v>
      </c>
      <c r="D20" s="16" t="str">
        <f>LEFT(Inventory!B19,FIND(",",Inventory!B19)-1)</f>
        <v>Rust-Oleum</v>
      </c>
      <c r="E20" s="19" t="str">
        <f>_xlfn.CONCAT(RIGHT(Inventory!F19,3), MID(Inventory!F19,FIND(",",Inventory!F19)+2,4))</f>
        <v>NSW2010</v>
      </c>
    </row>
    <row r="21" spans="1:5" x14ac:dyDescent="0.3">
      <c r="A21" s="15" t="str">
        <f>_xlfn.CONCAT($J$4,Inventory!A20,"-",Inventory!D20)</f>
        <v>SKU-2252-11</v>
      </c>
      <c r="B21" s="15" t="str">
        <f>UPPER(Inventory!C20)</f>
        <v>PLASTIC</v>
      </c>
      <c r="C21" s="15" t="str">
        <f>LOWER(LEFT(Inventory!E20,5))</f>
        <v>fisch</v>
      </c>
      <c r="D21" s="16" t="str">
        <f>LEFT(Inventory!B20,FIND(",",Inventory!B20)-1)</f>
        <v>Containment Unit</v>
      </c>
      <c r="E21" s="19" t="str">
        <f>_xlfn.CONCAT(RIGHT(Inventory!F20,3), MID(Inventory!F20,FIND(",",Inventory!F20)+2,4))</f>
        <v>NSW2000</v>
      </c>
    </row>
    <row r="22" spans="1:5" x14ac:dyDescent="0.3">
      <c r="A22" s="15" t="str">
        <f>_xlfn.CONCAT($J$4,Inventory!A21,"-",Inventory!D21)</f>
        <v>SKU-2937-08</v>
      </c>
      <c r="B22" s="15" t="str">
        <f>UPPER(Inventory!C21)</f>
        <v>OSB</v>
      </c>
      <c r="C22" s="15" t="str">
        <f>LOWER(LEFT(Inventory!E21,5))</f>
        <v>fisch</v>
      </c>
      <c r="D22" s="16" t="str">
        <f>LEFT(Inventory!B21,FIND(",",Inventory!B21)-1)</f>
        <v>Backboard</v>
      </c>
      <c r="E22" s="19" t="str">
        <f>_xlfn.CONCAT(RIGHT(Inventory!F21,3), MID(Inventory!F21,FIND(",",Inventory!F21)+2,4))</f>
        <v>NSW2000</v>
      </c>
    </row>
    <row r="23" spans="1:5" x14ac:dyDescent="0.3">
      <c r="A23" s="15" t="str">
        <f>_xlfn.CONCAT($J$4,Inventory!A22,"-",Inventory!D22)</f>
        <v>SKU-2553-10</v>
      </c>
      <c r="B23" s="15" t="str">
        <f>UPPER(Inventory!C22)</f>
        <v>PE</v>
      </c>
      <c r="C23" s="15" t="str">
        <f>LOWER(LEFT(Inventory!E22,5))</f>
        <v>fisch</v>
      </c>
      <c r="D23" s="16" t="str">
        <f>LEFT(Inventory!B22,FIND(",",Inventory!B22)-1)</f>
        <v>Foam Board Insulation LD</v>
      </c>
      <c r="E23" s="19" t="str">
        <f>_xlfn.CONCAT(RIGHT(Inventory!F22,3), MID(Inventory!F22,FIND(",",Inventory!F22)+2,4))</f>
        <v>NSW2000</v>
      </c>
    </row>
    <row r="24" spans="1:5" x14ac:dyDescent="0.3">
      <c r="A24" s="15" t="str">
        <f>_xlfn.CONCAT($J$4,Inventory!A23,"-",Inventory!D23)</f>
        <v>SKU-2236-02</v>
      </c>
      <c r="B24" s="15" t="str">
        <f>UPPER(Inventory!C23)</f>
        <v>ACRYLIC</v>
      </c>
      <c r="C24" s="15" t="str">
        <f>LOWER(LEFT(Inventory!E23,5))</f>
        <v>roche</v>
      </c>
      <c r="D24" s="16" t="str">
        <f>LEFT(Inventory!B23,FIND(",",Inventory!B23)-1)</f>
        <v>Brackets</v>
      </c>
      <c r="E24" s="19" t="str">
        <f>_xlfn.CONCAT(RIGHT(Inventory!F23,3), MID(Inventory!F23,FIND(",",Inventory!F23)+2,4))</f>
        <v>NSW2204</v>
      </c>
    </row>
    <row r="25" spans="1:5" x14ac:dyDescent="0.3">
      <c r="A25" s="15" t="str">
        <f>_xlfn.CONCAT($J$4,Inventory!A24,"-",Inventory!D24)</f>
        <v>SKU-2785-01</v>
      </c>
      <c r="B25" s="15" t="str">
        <f>UPPER(Inventory!C24)</f>
        <v>ALUMINUM</v>
      </c>
      <c r="C25" s="15" t="str">
        <f>LOWER(LEFT(Inventory!E24,5))</f>
        <v>pensh</v>
      </c>
      <c r="D25" s="16" t="str">
        <f>LEFT(Inventory!B24,FIND(",",Inventory!B24)-1)</f>
        <v>Reflective Trough</v>
      </c>
      <c r="E25" s="19" t="str">
        <f>_xlfn.CONCAT(RIGHT(Inventory!F24,3), MID(Inventory!F24,FIND(",",Inventory!F24)+2,4))</f>
        <v>NSW2000</v>
      </c>
    </row>
    <row r="26" spans="1:5" x14ac:dyDescent="0.3">
      <c r="A26" s="15" t="str">
        <f>_xlfn.CONCAT($J$4,Inventory!A25,"-",Inventory!D25)</f>
        <v>SKU-2872-04</v>
      </c>
      <c r="B26" s="15" t="str">
        <f>UPPER(Inventory!C25)</f>
        <v>COPPER</v>
      </c>
      <c r="C26" s="15" t="str">
        <f>LOWER(LEFT(Inventory!E25,5))</f>
        <v>pensh</v>
      </c>
      <c r="D26" s="16" t="str">
        <f>LEFT(Inventory!B25,FIND(",",Inventory!B25)-1)</f>
        <v>Receiver Pipe</v>
      </c>
      <c r="E26" s="19" t="str">
        <f>_xlfn.CONCAT(RIGHT(Inventory!F25,3), MID(Inventory!F25,FIND(",",Inventory!F25)+2,4))</f>
        <v>NSW2000</v>
      </c>
    </row>
    <row r="27" spans="1:5" x14ac:dyDescent="0.3">
      <c r="A27" s="15" t="str">
        <f>_xlfn.CONCAT($J$4,Inventory!A26,"-",Inventory!D26)</f>
        <v>SKU-2422-14</v>
      </c>
      <c r="B27" s="15" t="str">
        <f>UPPER(Inventory!C26)</f>
        <v>PVC</v>
      </c>
      <c r="C27" s="15" t="str">
        <f>LOWER(LEFT(Inventory!E26,5))</f>
        <v>fisch</v>
      </c>
      <c r="D27" s="16" t="str">
        <f>LEFT(Inventory!B26,FIND(",",Inventory!B26)-1)</f>
        <v>PVC Pipe</v>
      </c>
      <c r="E27" s="19" t="str">
        <f>_xlfn.CONCAT(RIGHT(Inventory!F26,3), MID(Inventory!F26,FIND(",",Inventory!F26)+2,4))</f>
        <v>NSW2000</v>
      </c>
    </row>
    <row r="28" spans="1:5" x14ac:dyDescent="0.3">
      <c r="A28" s="15" t="str">
        <f>_xlfn.CONCAT($J$4,Inventory!A27,"-",Inventory!D27)</f>
        <v>SKU-2224-14</v>
      </c>
      <c r="B28" s="15" t="str">
        <f>UPPER(Inventory!C27)</f>
        <v>PVC</v>
      </c>
      <c r="C28" s="15" t="str">
        <f>LOWER(LEFT(Inventory!E27,5))</f>
        <v>fisch</v>
      </c>
      <c r="D28" s="16" t="str">
        <f>LEFT(Inventory!B27,FIND(",",Inventory!B27)-1)</f>
        <v>PVC Fittings</v>
      </c>
      <c r="E28" s="19" t="str">
        <f>_xlfn.CONCAT(RIGHT(Inventory!F27,3), MID(Inventory!F27,FIND(",",Inventory!F27)+2,4))</f>
        <v>NSW2000</v>
      </c>
    </row>
    <row r="29" spans="1:5" x14ac:dyDescent="0.3">
      <c r="A29" s="15" t="str">
        <f>_xlfn.CONCAT($J$4,Inventory!A28,"-",Inventory!D28)</f>
        <v>SKU-2907-10</v>
      </c>
      <c r="B29" s="15" t="str">
        <f>UPPER(Inventory!C28)</f>
        <v>PE</v>
      </c>
      <c r="C29" s="15" t="str">
        <f>LOWER(LEFT(Inventory!E28,5))</f>
        <v>fisch</v>
      </c>
      <c r="D29" s="16" t="str">
        <f>LEFT(Inventory!B28,FIND(",",Inventory!B28)-1)</f>
        <v>Pipe Insulation LD</v>
      </c>
      <c r="E29" s="19" t="str">
        <f>_xlfn.CONCAT(RIGHT(Inventory!F28,3), MID(Inventory!F28,FIND(",",Inventory!F28)+2,4))</f>
        <v>NSW2000</v>
      </c>
    </row>
    <row r="30" spans="1:5" x14ac:dyDescent="0.3">
      <c r="A30" s="15" t="str">
        <f>_xlfn.CONCAT($J$4,Inventory!A29,"-",Inventory!D29)</f>
        <v>SKU-2933-18</v>
      </c>
      <c r="B30" s="15" t="str">
        <f>UPPER(Inventory!C29)</f>
        <v>STAINLESS STEEL</v>
      </c>
      <c r="C30" s="15" t="str">
        <f>LOWER(LEFT(Inventory!E29,5))</f>
        <v>pensh</v>
      </c>
      <c r="D30" s="16" t="str">
        <f>LEFT(Inventory!B29,FIND(",",Inventory!B29)-1)</f>
        <v>Housing Case</v>
      </c>
      <c r="E30" s="19" t="str">
        <f>_xlfn.CONCAT(RIGHT(Inventory!F29,3), MID(Inventory!F29,FIND(",",Inventory!F29)+2,4))</f>
        <v>NSW2000</v>
      </c>
    </row>
    <row r="31" spans="1:5" x14ac:dyDescent="0.3">
      <c r="A31" s="15" t="str">
        <f>_xlfn.CONCAT($J$4,Inventory!A30,"-",Inventory!D30)</f>
        <v>SKU-2133-05</v>
      </c>
      <c r="B31" s="15" t="str">
        <f>UPPER(Inventory!C30)</f>
        <v>FIBERGLASS</v>
      </c>
      <c r="C31" s="15" t="str">
        <f>LOWER(LEFT(Inventory!E30,5))</f>
        <v>pensh</v>
      </c>
      <c r="D31" s="16" t="str">
        <f>LEFT(Inventory!B30,FIND(",",Inventory!B30)-1)</f>
        <v>Collector Back Insulation</v>
      </c>
      <c r="E31" s="19" t="str">
        <f>_xlfn.CONCAT(RIGHT(Inventory!F30,3), MID(Inventory!F30,FIND(",",Inventory!F30)+2,4))</f>
        <v>NSW2000</v>
      </c>
    </row>
    <row r="32" spans="1:5" x14ac:dyDescent="0.3">
      <c r="A32" s="15" t="str">
        <f>_xlfn.CONCAT($J$4,Inventory!A31,"-",Inventory!D31)</f>
        <v>SKU-2675-04</v>
      </c>
      <c r="B32" s="15" t="str">
        <f>UPPER(Inventory!C31)</f>
        <v>COPPER</v>
      </c>
      <c r="C32" s="15" t="str">
        <f>LOWER(LEFT(Inventory!E31,5))</f>
        <v>pensh</v>
      </c>
      <c r="D32" s="16" t="str">
        <f>LEFT(Inventory!B31,FIND(",",Inventory!B31)-1)</f>
        <v>Receiver Tube</v>
      </c>
      <c r="E32" s="19" t="str">
        <f>_xlfn.CONCAT(RIGHT(Inventory!F31,3), MID(Inventory!F31,FIND(",",Inventory!F31)+2,4))</f>
        <v>NSW2000</v>
      </c>
    </row>
    <row r="33" spans="1:5" x14ac:dyDescent="0.3">
      <c r="A33" s="15" t="str">
        <f>_xlfn.CONCAT($J$4,Inventory!A32,"-",Inventory!D32)</f>
        <v>SKU-2932-01</v>
      </c>
      <c r="B33" s="15" t="str">
        <f>UPPER(Inventory!C32)</f>
        <v>ALUMINUM</v>
      </c>
      <c r="C33" s="15" t="str">
        <f>LOWER(LEFT(Inventory!E32,5))</f>
        <v>pensh</v>
      </c>
      <c r="D33" s="16" t="str">
        <f>LEFT(Inventory!B32,FIND(",",Inventory!B32)-1)</f>
        <v>Absorber Fins</v>
      </c>
      <c r="E33" s="19" t="str">
        <f>_xlfn.CONCAT(RIGHT(Inventory!F32,3), MID(Inventory!F32,FIND(",",Inventory!F32)+2,4))</f>
        <v>NSW2000</v>
      </c>
    </row>
    <row r="34" spans="1:5" x14ac:dyDescent="0.3">
      <c r="A34" s="15" t="str">
        <f>_xlfn.CONCAT($J$4,Inventory!A33,"-",Inventory!D33)</f>
        <v>SKU-2452-06</v>
      </c>
      <c r="B34" s="15" t="str">
        <f>UPPER(Inventory!C33)</f>
        <v>FOAM</v>
      </c>
      <c r="C34" s="15" t="str">
        <f>LOWER(LEFT(Inventory!E33,5))</f>
        <v>pensh</v>
      </c>
      <c r="D34" s="16" t="str">
        <f>LEFT(Inventory!B33,FIND(",",Inventory!B33)-1)</f>
        <v>Pipe Insulation</v>
      </c>
      <c r="E34" s="19" t="str">
        <f>_xlfn.CONCAT(RIGHT(Inventory!F33,3), MID(Inventory!F33,FIND(",",Inventory!F33)+2,4))</f>
        <v>NSW2000</v>
      </c>
    </row>
    <row r="35" spans="1:5" x14ac:dyDescent="0.3">
      <c r="A35" s="15" t="str">
        <f>_xlfn.CONCAT($J$4,Inventory!A34,"-",Inventory!D34)</f>
        <v>SKU-2035-06</v>
      </c>
      <c r="B35" s="15" t="str">
        <f>UPPER(Inventory!C34)</f>
        <v>FOAM</v>
      </c>
      <c r="C35" s="15" t="str">
        <f>LOWER(LEFT(Inventory!E34,5))</f>
        <v>pensh</v>
      </c>
      <c r="D35" s="16" t="str">
        <f>LEFT(Inventory!B34,FIND(",",Inventory!B34)-1)</f>
        <v>Pipe Insulation</v>
      </c>
      <c r="E35" s="19" t="str">
        <f>_xlfn.CONCAT(RIGHT(Inventory!F34,3), MID(Inventory!F34,FIND(",",Inventory!F34)+2,4))</f>
        <v>NSW2000</v>
      </c>
    </row>
    <row r="36" spans="1:5" x14ac:dyDescent="0.3">
      <c r="A36" s="15" t="str">
        <f>_xlfn.CONCAT($J$4,Inventory!A35,"-",Inventory!D35)</f>
        <v>SKU-2288-17</v>
      </c>
      <c r="B36" s="15" t="str">
        <f>UPPER(Inventory!C35)</f>
        <v>SILICON</v>
      </c>
      <c r="C36" s="15" t="str">
        <f>LOWER(LEFT(Inventory!E35,5))</f>
        <v>pensh</v>
      </c>
      <c r="D36" s="16" t="str">
        <f>LEFT(Inventory!B35,FIND(",",Inventory!B35)-1)</f>
        <v>Sealant/Caulking</v>
      </c>
      <c r="E36" s="19" t="str">
        <f>_xlfn.CONCAT(RIGHT(Inventory!F35,3), MID(Inventory!F35,FIND(",",Inventory!F35)+2,4))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customWidth="1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D16" s="1"/>
      <c r="E16" s="1"/>
    </row>
    <row r="17" spans="1:9" x14ac:dyDescent="0.3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3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3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3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3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3">
      <c r="D22" s="1"/>
      <c r="E22" s="1"/>
    </row>
    <row r="23" spans="1:9" x14ac:dyDescent="0.3">
      <c r="A23" t="s">
        <v>117</v>
      </c>
      <c r="B23">
        <f ca="1">IF(AND(B25,EXACT('For Printing'!A8,A8)),B18,IF(B25,B19,IF('For Printing'!A8="",B20,B21)))</f>
        <v>7385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3203</v>
      </c>
      <c r="F23">
        <f ca="1">IF(AND(F25,EXACT('For Printing'!E8,E8)),F18,IF(F25,F19,IF('For Printing'!E8="",F20,F21)))</f>
        <v>7022</v>
      </c>
    </row>
    <row r="25" spans="1:9" x14ac:dyDescent="0.3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119</v>
      </c>
      <c r="I25" t="str">
        <f ca="1">TRIM(CLEAN(INFO("RELEASE")))</f>
        <v>16.0</v>
      </c>
    </row>
    <row r="26" spans="1:9" x14ac:dyDescent="0.3">
      <c r="H26" t="s">
        <v>120</v>
      </c>
      <c r="I26" t="str">
        <f ca="1">LEFT(I25,FIND(".",I25)-1)</f>
        <v>16</v>
      </c>
    </row>
    <row r="27" spans="1:9" x14ac:dyDescent="0.3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3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1</v>
      </c>
    </row>
    <row r="30" spans="1:9" x14ac:dyDescent="0.3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b">
        <f ca="1">IF(OR(ISBLANK('For Printing'!D8),CELL("prefix",'For Printing'!D8)&lt;&gt;""),FALSE,IF(CELL("type",'For Printing'!D8)="l",TRUE,"MAYBE"))</f>
        <v>1</v>
      </c>
      <c r="F30" t="b">
        <f ca="1">IF(OR(ISBLANK('For Printing'!E8),CELL("prefix",'For Printing'!E8)&lt;&gt;""),FALSE,IF(CELL("type",'For Printing'!E8)="l",TRUE,"MAYBE"))</f>
        <v>1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isozcelik</dc:creator>
  <cp:lastModifiedBy>Ismail Hilmi</cp:lastModifiedBy>
  <dcterms:created xsi:type="dcterms:W3CDTF">2017-11-16T23:23:49Z</dcterms:created>
  <dcterms:modified xsi:type="dcterms:W3CDTF">2025-09-24T08:55:17Z</dcterms:modified>
</cp:coreProperties>
</file>