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 A" sheetId="1" r:id="rId3"/>
    <sheet state="visible" name="SEC B" sheetId="2" r:id="rId4"/>
    <sheet state="visible" name="Sheet3" sheetId="3" r:id="rId5"/>
    <sheet state="visible" name="2019SecA" sheetId="4" r:id="rId6"/>
    <sheet state="visible" name="2019SecB" sheetId="5" r:id="rId7"/>
  </sheets>
  <definedNames/>
  <calcPr/>
</workbook>
</file>

<file path=xl/sharedStrings.xml><?xml version="1.0" encoding="utf-8"?>
<sst xmlns="http://schemas.openxmlformats.org/spreadsheetml/2006/main" count="369" uniqueCount="230">
  <si>
    <t>Exam Roll</t>
  </si>
  <si>
    <t>Student ID</t>
  </si>
  <si>
    <t>Name</t>
  </si>
  <si>
    <t>CT-1</t>
  </si>
  <si>
    <t>CT-2</t>
  </si>
  <si>
    <t>EXtra CT</t>
  </si>
  <si>
    <t>Assignment</t>
  </si>
  <si>
    <t>Best CT-1</t>
  </si>
  <si>
    <t>Best CT-2</t>
  </si>
  <si>
    <t>Total on 40</t>
  </si>
  <si>
    <t>CT-3</t>
  </si>
  <si>
    <t>CT-4</t>
  </si>
  <si>
    <t>Best of three</t>
  </si>
  <si>
    <t>Attendance</t>
  </si>
  <si>
    <t>Observation</t>
  </si>
  <si>
    <t>Marks(90)</t>
  </si>
  <si>
    <t>Sec A</t>
  </si>
  <si>
    <t>Sec B</t>
  </si>
  <si>
    <t xml:space="preserve">Total </t>
  </si>
  <si>
    <t>Grade</t>
  </si>
  <si>
    <t>Supply Sec A</t>
  </si>
  <si>
    <t>Supply Sec B</t>
  </si>
  <si>
    <t xml:space="preserve">Maj Mursalin Mahmud </t>
  </si>
  <si>
    <t>Flg. Offr. Fahim Ahmed</t>
  </si>
  <si>
    <t>Nayem Hassan</t>
  </si>
  <si>
    <t>SM Arif Ahmad</t>
  </si>
  <si>
    <t>Shams Safun</t>
  </si>
  <si>
    <t>Tanzil ahmed</t>
  </si>
  <si>
    <t>Tariqul Islam</t>
  </si>
  <si>
    <t>Md. Asiquzzaman</t>
  </si>
  <si>
    <t>Aditya Singha</t>
  </si>
  <si>
    <t>Grade Rule</t>
  </si>
  <si>
    <t>Statistics</t>
  </si>
  <si>
    <t>Tashreef Abdullah Araf</t>
  </si>
  <si>
    <t>Percentage</t>
  </si>
  <si>
    <t>Count</t>
  </si>
  <si>
    <t>A.B.M Hosnee Mobashir</t>
  </si>
  <si>
    <t>F</t>
  </si>
  <si>
    <t>A+</t>
  </si>
  <si>
    <t>Raihanul Hafiz Sourav</t>
  </si>
  <si>
    <t>D</t>
  </si>
  <si>
    <t>A</t>
  </si>
  <si>
    <t>Lt. Ishrak Rahman</t>
  </si>
  <si>
    <t>C</t>
  </si>
  <si>
    <t>A-</t>
  </si>
  <si>
    <t>Lt. Sadia Khaleque Rochee</t>
  </si>
  <si>
    <t>C+</t>
  </si>
  <si>
    <t>B+</t>
  </si>
  <si>
    <t>Maj Zakir</t>
  </si>
  <si>
    <t>B-</t>
  </si>
  <si>
    <t>B</t>
  </si>
  <si>
    <t>Maj. Md Shishir Mahmud</t>
  </si>
  <si>
    <t>Maj Arafat</t>
  </si>
  <si>
    <t>Flg. Offr. Kaniz</t>
  </si>
  <si>
    <t>FO Ashraf</t>
  </si>
  <si>
    <t>Swapnil Biswas</t>
  </si>
  <si>
    <t>Fardin Momtaj</t>
  </si>
  <si>
    <t>Total</t>
  </si>
  <si>
    <t>Md. Shalahuddin</t>
  </si>
  <si>
    <t>Masuda Afrin Tuba</t>
  </si>
  <si>
    <t>Md. Umair Sifat</t>
  </si>
  <si>
    <t>Muhaimin Bin Munir</t>
  </si>
  <si>
    <t>Noor Mohammad Asif</t>
  </si>
  <si>
    <t>Anika Tahsin</t>
  </si>
  <si>
    <t>Sanjida Mujib Luna</t>
  </si>
  <si>
    <t>Farahnaz Reza</t>
  </si>
  <si>
    <t>Marzouka Tasnim</t>
  </si>
  <si>
    <t>Jubaida Quader Jerin</t>
  </si>
  <si>
    <t>Hasibur Rahman Porag</t>
  </si>
  <si>
    <t>Zarin Tasneem</t>
  </si>
  <si>
    <t>Farhan Sadeed Ferdous</t>
  </si>
  <si>
    <t>Imtiaz Ahmed</t>
  </si>
  <si>
    <t>Nusrat Jahan</t>
  </si>
  <si>
    <t xml:space="preserve">Maliha Sultanan </t>
  </si>
  <si>
    <t>Shadman Ishrak</t>
  </si>
  <si>
    <t>Fariha Raisa Alam</t>
  </si>
  <si>
    <t xml:space="preserve">Farhat Lamia </t>
  </si>
  <si>
    <t>Sonaila Hussain</t>
  </si>
  <si>
    <t>Best of Three</t>
  </si>
  <si>
    <t>Total(90)</t>
  </si>
  <si>
    <t>Supply Total</t>
  </si>
  <si>
    <t xml:space="preserve">Shihab Tarafder </t>
  </si>
  <si>
    <t>Maj Faruk</t>
  </si>
  <si>
    <t>Maj Riaj</t>
  </si>
  <si>
    <t>Capt. Ruhul</t>
  </si>
  <si>
    <t>Capt Sabbir</t>
  </si>
  <si>
    <t>Shahriar Iqbal</t>
  </si>
  <si>
    <t>Md Mahdiul Islam</t>
  </si>
  <si>
    <t>Avijit Kumar</t>
  </si>
  <si>
    <t>Fabiha Laila</t>
  </si>
  <si>
    <t>Shahir Rahman</t>
  </si>
  <si>
    <t>Monisha Munir</t>
  </si>
  <si>
    <t>Ashraful Islam</t>
  </si>
  <si>
    <t>Farhana Emu</t>
  </si>
  <si>
    <t xml:space="preserve">Shahidul Islam </t>
  </si>
  <si>
    <t>Shahriar Nayeem</t>
  </si>
  <si>
    <t>Sara Binte Azmat</t>
  </si>
  <si>
    <t>Md Rishad Islam Shanto</t>
  </si>
  <si>
    <t>Maj Mahfuj</t>
  </si>
  <si>
    <t>Maj Sajjad</t>
  </si>
  <si>
    <t>Maj Shamim</t>
  </si>
  <si>
    <t>Sub Lt. sadia</t>
  </si>
  <si>
    <t>Sub Lt Riaz</t>
  </si>
  <si>
    <t>Maliha Sultana</t>
  </si>
  <si>
    <t xml:space="preserve">Rabius Sunny Rizon </t>
  </si>
  <si>
    <t>Noshin Tasnim</t>
  </si>
  <si>
    <t>Afrida Hossain</t>
  </si>
  <si>
    <t>Shafin-Ul-Alam</t>
  </si>
  <si>
    <t>Shaila Anuva</t>
  </si>
  <si>
    <t>Fourkanul Islam</t>
  </si>
  <si>
    <t>Nipa Howlader</t>
  </si>
  <si>
    <t>Sayeda Ajbina Nusrat</t>
  </si>
  <si>
    <t>Uzma Hasan</t>
  </si>
  <si>
    <t>Emu Sultana Rosy</t>
  </si>
  <si>
    <t>Ashiqur Rahman Raz</t>
  </si>
  <si>
    <t>Ashiqur Rahman Chowdhury Tahmid</t>
  </si>
  <si>
    <t>Shovon Niverd Pereira</t>
  </si>
  <si>
    <t>Helalur Rahman Khan</t>
  </si>
  <si>
    <t>Osman Sajid</t>
  </si>
  <si>
    <t>Nourin Khandaker</t>
  </si>
  <si>
    <t>Akash Poddar</t>
  </si>
  <si>
    <t>Jannatul Ferdous</t>
  </si>
  <si>
    <t>Sifat Bin Zaman</t>
  </si>
  <si>
    <t>Kanak Chakma</t>
  </si>
  <si>
    <t>Student Name</t>
  </si>
  <si>
    <t>MID
(30)</t>
  </si>
  <si>
    <t>CT - 1
(20)</t>
  </si>
  <si>
    <t>CT - 2
(20)</t>
  </si>
  <si>
    <t>CT - 3
(20)</t>
  </si>
  <si>
    <t>CT - Ex
(20)</t>
  </si>
  <si>
    <t>Class Performance</t>
  </si>
  <si>
    <t>Remarks</t>
  </si>
  <si>
    <t>Fahimul Bashar</t>
  </si>
  <si>
    <t>Md Faisal Ahmed</t>
  </si>
  <si>
    <t>Md Tanvir Al Fuad</t>
  </si>
  <si>
    <t>Asmaul Husna</t>
  </si>
  <si>
    <t>Iftiaqur Rahman</t>
  </si>
  <si>
    <t>Md Tamzid Hasan Limon</t>
  </si>
  <si>
    <t>Md Masrur Masuk Shopnil</t>
  </si>
  <si>
    <t>Mostofa Shahriar Rafid</t>
  </si>
  <si>
    <t>Nahid Hasan Shourav</t>
  </si>
  <si>
    <t>Sumaiya Khatun</t>
  </si>
  <si>
    <t>Warning given for similarity with 147</t>
  </si>
  <si>
    <t>Ragib Anjum Zeshan</t>
  </si>
  <si>
    <t>Warning given for similarity with 145</t>
  </si>
  <si>
    <t>Arifur Rahman Rabbi</t>
  </si>
  <si>
    <t>Md. Takik Hasan</t>
  </si>
  <si>
    <t>Tanzil Ahmed</t>
  </si>
  <si>
    <t xml:space="preserve">Farhana Pervin
</t>
  </si>
  <si>
    <t>Shafayetul Islam</t>
  </si>
  <si>
    <t>Abdullah Al Mahmud</t>
  </si>
  <si>
    <t>Md. Mehedi Hasan</t>
  </si>
  <si>
    <t>Tasnim Tabassum Rima</t>
  </si>
  <si>
    <t>Copied 201914004 - CT Ex cancelled</t>
  </si>
  <si>
    <t>Salman Rahman</t>
  </si>
  <si>
    <t>Dewan Md. Yousuf Sayef</t>
  </si>
  <si>
    <t>Copied 107 - CT 3 Cancelled
Copied 107 - CT Ex Cancelled</t>
  </si>
  <si>
    <t>CT Ex cancelled, CT 3 Q2 -6</t>
  </si>
  <si>
    <t>Sazid Shariar</t>
  </si>
  <si>
    <t>Copied 201814105 - CT Ex cancelled</t>
  </si>
  <si>
    <t>Tanjim Sakib</t>
  </si>
  <si>
    <t>Faria Alam</t>
  </si>
  <si>
    <t>Tanha Tasfia</t>
  </si>
  <si>
    <t>Ramiza Rumaisa Aliya</t>
  </si>
  <si>
    <t>Bonus +2 for CT Ex Math 1</t>
  </si>
  <si>
    <t>Md. Mushfique Hossain</t>
  </si>
  <si>
    <t>Fahim Shahryer</t>
  </si>
  <si>
    <t>Md. Mizba-Ul-Haque</t>
  </si>
  <si>
    <t>Syed Taha Yeasin Ramadan</t>
  </si>
  <si>
    <t>Shad Reza</t>
  </si>
  <si>
    <t>Md. Wasif-Ul-Islam</t>
  </si>
  <si>
    <t>Nazia Shehnaz Joynab</t>
  </si>
  <si>
    <t>Fairooz Nawar</t>
  </si>
  <si>
    <t>Assignment + Test</t>
  </si>
  <si>
    <t>Md. Ahsan Rahat</t>
  </si>
  <si>
    <t>Sazia Tabasum Mim</t>
  </si>
  <si>
    <t>Samirah Shohail</t>
  </si>
  <si>
    <t>Shah Md. Sazzatul Islam Anik</t>
  </si>
  <si>
    <t>Md. Abdullah -Al-Masum</t>
  </si>
  <si>
    <t>Md. Samir Hasan</t>
  </si>
  <si>
    <t>Md. Faisal Ahmed</t>
  </si>
  <si>
    <t>Md. Abdul Al Emon</t>
  </si>
  <si>
    <t>A. S. M. Rakibul Hasan</t>
  </si>
  <si>
    <t>Md Faysal Hossain</t>
  </si>
  <si>
    <t>+3 Bonus for Puzzle</t>
  </si>
  <si>
    <t>Saida Farzana</t>
  </si>
  <si>
    <t>Farhan Abrar Kabir</t>
  </si>
  <si>
    <t>H M Tanvir</t>
  </si>
  <si>
    <t>Was asked to submit assignment
5 marks deducted in CT - Ex for cheating</t>
  </si>
  <si>
    <t>Nazif Abdullah</t>
  </si>
  <si>
    <t>Sabit Haque</t>
  </si>
  <si>
    <t>Sowad Ahmed</t>
  </si>
  <si>
    <t>Zafir Anjum Orin</t>
  </si>
  <si>
    <t>Anidro Monon</t>
  </si>
  <si>
    <t>CT - Ex - copy of 201814102
CT - Ex Q2 marks deducted
+3 Bonus for puzzle</t>
  </si>
  <si>
    <t>Z. S. Nahian</t>
  </si>
  <si>
    <t>Muktadir Faragi</t>
  </si>
  <si>
    <t>Roman Al Asif</t>
  </si>
  <si>
    <t>5 marks deducted in CT - Ex for cheating</t>
  </si>
  <si>
    <t>Khandaker Mehedi Hasan</t>
  </si>
  <si>
    <t>CT - Ex - copy of 170214148
CT Ex sustained + warning</t>
  </si>
  <si>
    <t>Md. Musfiqur Rahman Khan</t>
  </si>
  <si>
    <t>Shadman Ishrak Rushil</t>
  </si>
  <si>
    <t>Shamri Anwar</t>
  </si>
  <si>
    <t>Md. Zafrul Hasan</t>
  </si>
  <si>
    <t>Sadab Mehjabin</t>
  </si>
  <si>
    <t>Ahnaf Razzaque</t>
  </si>
  <si>
    <t>Nawreen Anan Khandaker</t>
  </si>
  <si>
    <t>Nasif Shahriar Mohim</t>
  </si>
  <si>
    <t>Abedur Rahman Khan</t>
  </si>
  <si>
    <t>Raiyan Abrar</t>
  </si>
  <si>
    <t>Subah Tasnim Khan Shiary</t>
  </si>
  <si>
    <t>Amrin Akter Pinky</t>
  </si>
  <si>
    <t>Md. Tariquel Islam</t>
  </si>
  <si>
    <t>Md.Abu Syed</t>
  </si>
  <si>
    <t>Tasnim Fariha</t>
  </si>
  <si>
    <t>Mahedi Kamal</t>
  </si>
  <si>
    <t>Amrin Rahman</t>
  </si>
  <si>
    <t>Raiyan Jahangir</t>
  </si>
  <si>
    <t>Riasat Haque</t>
  </si>
  <si>
    <t>+5 Bonus for Puzzle</t>
  </si>
  <si>
    <t>Afnan Alauddin Mumu</t>
  </si>
  <si>
    <t>Ramisha Fariha Baki</t>
  </si>
  <si>
    <t>Tahsin Ahmed Refat</t>
  </si>
  <si>
    <t>Anika Ashraf</t>
  </si>
  <si>
    <t>Riyadil Zannat</t>
  </si>
  <si>
    <t>Sabrina Afrin Toma</t>
  </si>
  <si>
    <t>Mahapara Naim</t>
  </si>
  <si>
    <t>Afrina Kabir Zinia</t>
  </si>
  <si>
    <t>Mouneeta Rahman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</si>
</sst>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sz val="12.0"/>
      <color rgb="FF000000"/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b/>
      <sz val="11.0"/>
      <name val="Open Sans"/>
    </font>
    <font>
      <sz val="11.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right" vertical="bottom"/>
    </xf>
    <xf borderId="3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vertical="bottom"/>
    </xf>
    <xf borderId="2" fillId="0" fontId="1" numFmtId="0" xfId="0" applyBorder="1" applyFont="1"/>
    <xf borderId="5" fillId="0" fontId="5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3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right" vertical="bottom"/>
    </xf>
    <xf borderId="4" fillId="0" fontId="3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0" fillId="0" fontId="3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3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shrinkToFit="0" wrapText="1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1" numFmtId="0" xfId="0" applyFont="1"/>
    <xf borderId="0" fillId="4" fontId="3" numFmtId="0" xfId="0" applyAlignment="1" applyFill="1" applyFont="1">
      <alignment horizontal="center" readingOrder="0" shrinkToFit="0" wrapText="1"/>
    </xf>
    <xf borderId="3" fillId="4" fontId="3" numFmtId="0" xfId="0" applyAlignment="1" applyBorder="1" applyFont="1">
      <alignment horizontal="center" shrinkToFit="0" wrapText="1"/>
    </xf>
    <xf borderId="4" fillId="4" fontId="3" numFmtId="0" xfId="0" applyAlignment="1" applyBorder="1" applyFont="1">
      <alignment shrinkToFit="0" wrapText="1"/>
    </xf>
    <xf borderId="0" fillId="4" fontId="1" numFmtId="0" xfId="0" applyAlignment="1" applyFont="1">
      <alignment readingOrder="0"/>
    </xf>
    <xf borderId="0" fillId="4" fontId="1" numFmtId="0" xfId="0" applyFont="1"/>
    <xf borderId="3" fillId="4" fontId="5" numFmtId="0" xfId="0" applyAlignment="1" applyBorder="1" applyFont="1">
      <alignment horizontal="center" vertical="bottom"/>
    </xf>
    <xf borderId="4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vertical="bottom"/>
    </xf>
    <xf borderId="0" fillId="2" fontId="3" numFmtId="0" xfId="0" applyAlignment="1" applyFont="1">
      <alignment horizontal="center" readingOrder="0" shrinkToFit="0" wrapText="1"/>
    </xf>
    <xf borderId="3" fillId="2" fontId="3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shrinkToFit="0" wrapText="1"/>
    </xf>
    <xf borderId="0" fillId="2" fontId="1" numFmtId="0" xfId="0" applyAlignment="1" applyFont="1">
      <alignment readingOrder="0"/>
    </xf>
    <xf borderId="3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0" fillId="0" fontId="8" numFmtId="2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center" wrapText="1"/>
    </xf>
    <xf quotePrefix="1"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2019SecA-style">
      <tableStyleElement dxfId="3" type="headerRow"/>
      <tableStyleElement dxfId="4" type="firstRowStripe"/>
      <tableStyleElement dxfId="5" type="secondRowStripe"/>
    </tableStyle>
    <tableStyle count="3" pivot="0" name="2019SecB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1004" display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2019Sec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D1004" displayName="Table_2" id="2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2019SecB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3" max="3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 t="s">
        <v>21</v>
      </c>
    </row>
    <row r="2">
      <c r="A2" s="2">
        <v>162057.0</v>
      </c>
      <c r="B2" s="3">
        <v>2.01514003E8</v>
      </c>
      <c r="C2" s="4" t="s">
        <v>22</v>
      </c>
      <c r="D2" s="1">
        <v>16.0</v>
      </c>
      <c r="E2" s="1">
        <v>2.0</v>
      </c>
      <c r="F2" s="1">
        <v>10.0</v>
      </c>
      <c r="G2" s="1">
        <v>0.0</v>
      </c>
      <c r="H2" s="1">
        <v>16.0</v>
      </c>
      <c r="I2" s="1">
        <v>10.0</v>
      </c>
      <c r="J2">
        <f t="shared" ref="J2:J42" si="1">SUM(H2,I2)</f>
        <v>26</v>
      </c>
      <c r="K2" s="1">
        <v>6.0</v>
      </c>
      <c r="L2" s="1">
        <v>6.0</v>
      </c>
      <c r="M2" s="1">
        <f t="shared" ref="M2:M42" si="2">SUM(H2,I2,K2,L2)-MIN(H2,I2,K2,L2)</f>
        <v>32</v>
      </c>
      <c r="N2" s="1">
        <v>15.0</v>
      </c>
      <c r="O2" s="1">
        <v>13.0</v>
      </c>
      <c r="P2">
        <f t="shared" ref="P2:P42" si="3">SUM(M2:O2)</f>
        <v>60</v>
      </c>
      <c r="Q2" s="1">
        <v>28.0</v>
      </c>
      <c r="R2" s="1">
        <v>32.0</v>
      </c>
      <c r="S2">
        <f t="shared" ref="S2:S42" si="4">SUM(P2,Q2,R2)</f>
        <v>120</v>
      </c>
      <c r="T2">
        <f t="shared" ref="T2:T42" si="5">S2/3</f>
        <v>40</v>
      </c>
      <c r="U2" t="str">
        <f t="shared" ref="U2:U42" si="6">LOOKUP(T2,$W$12:$W$21,$X$12:$X$21)</f>
        <v>D</v>
      </c>
    </row>
    <row r="3">
      <c r="A3" s="5">
        <v>162073.0</v>
      </c>
      <c r="B3" s="6">
        <v>2.01514009E8</v>
      </c>
      <c r="C3" s="7" t="s">
        <v>23</v>
      </c>
      <c r="D3" s="1">
        <v>4.0</v>
      </c>
      <c r="E3" s="1">
        <v>2.0</v>
      </c>
      <c r="F3" s="1">
        <v>20.0</v>
      </c>
      <c r="G3" s="1">
        <v>10.0</v>
      </c>
      <c r="H3" s="1">
        <v>20.0</v>
      </c>
      <c r="I3" s="1">
        <v>10.0</v>
      </c>
      <c r="J3">
        <f t="shared" si="1"/>
        <v>30</v>
      </c>
      <c r="K3" s="1">
        <v>15.0</v>
      </c>
      <c r="L3" s="1">
        <v>0.0</v>
      </c>
      <c r="M3" s="1">
        <f t="shared" si="2"/>
        <v>45</v>
      </c>
      <c r="N3" s="1">
        <v>15.0</v>
      </c>
      <c r="O3" s="1">
        <v>14.0</v>
      </c>
      <c r="P3">
        <f t="shared" si="3"/>
        <v>74</v>
      </c>
      <c r="Q3" s="1">
        <v>31.0</v>
      </c>
      <c r="R3" s="1">
        <v>15.0</v>
      </c>
      <c r="S3">
        <f t="shared" si="4"/>
        <v>120</v>
      </c>
      <c r="T3">
        <f t="shared" si="5"/>
        <v>40</v>
      </c>
      <c r="U3" t="str">
        <f t="shared" si="6"/>
        <v>D</v>
      </c>
    </row>
    <row r="4">
      <c r="A4" s="2">
        <v>162074.0</v>
      </c>
      <c r="B4" s="6">
        <v>2.01514023E8</v>
      </c>
      <c r="C4" s="7" t="s">
        <v>24</v>
      </c>
      <c r="D4" s="1">
        <v>20.0</v>
      </c>
      <c r="E4" s="1">
        <v>17.0</v>
      </c>
      <c r="F4" s="1">
        <v>20.0</v>
      </c>
      <c r="G4" s="1">
        <v>10.0</v>
      </c>
      <c r="H4" s="1">
        <v>20.0</v>
      </c>
      <c r="I4" s="1">
        <v>20.0</v>
      </c>
      <c r="J4">
        <f t="shared" si="1"/>
        <v>40</v>
      </c>
      <c r="K4" s="1">
        <v>13.0</v>
      </c>
      <c r="L4" s="1">
        <v>0.0</v>
      </c>
      <c r="M4" s="1">
        <f t="shared" si="2"/>
        <v>53</v>
      </c>
      <c r="N4" s="1">
        <v>15.0</v>
      </c>
      <c r="O4" s="1">
        <v>14.0</v>
      </c>
      <c r="P4">
        <f t="shared" si="3"/>
        <v>82</v>
      </c>
      <c r="Q4" s="1">
        <v>82.0</v>
      </c>
      <c r="R4" s="1">
        <v>45.0</v>
      </c>
      <c r="S4">
        <f t="shared" si="4"/>
        <v>209</v>
      </c>
      <c r="T4">
        <f t="shared" si="5"/>
        <v>69.66666667</v>
      </c>
      <c r="U4" t="str">
        <f t="shared" si="6"/>
        <v>B+</v>
      </c>
    </row>
    <row r="5">
      <c r="A5" s="5">
        <v>162060.0</v>
      </c>
      <c r="B5" s="6">
        <v>2.01514042E8</v>
      </c>
      <c r="C5" s="7" t="s">
        <v>25</v>
      </c>
      <c r="D5" s="1">
        <v>5.0</v>
      </c>
      <c r="E5" s="1">
        <v>10.0</v>
      </c>
      <c r="F5" s="1">
        <v>20.0</v>
      </c>
      <c r="G5" s="1">
        <v>0.0</v>
      </c>
      <c r="H5" s="1">
        <v>20.0</v>
      </c>
      <c r="I5" s="1">
        <v>10.0</v>
      </c>
      <c r="J5">
        <f t="shared" si="1"/>
        <v>30</v>
      </c>
      <c r="K5" s="1">
        <v>6.0</v>
      </c>
      <c r="L5" s="1">
        <v>0.0</v>
      </c>
      <c r="M5" s="1">
        <f t="shared" si="2"/>
        <v>36</v>
      </c>
      <c r="N5" s="1">
        <v>15.0</v>
      </c>
      <c r="O5" s="1">
        <v>12.0</v>
      </c>
      <c r="P5">
        <f t="shared" si="3"/>
        <v>63</v>
      </c>
      <c r="Q5" s="1">
        <v>74.0</v>
      </c>
      <c r="R5" s="1">
        <v>0.0</v>
      </c>
      <c r="S5">
        <f t="shared" si="4"/>
        <v>137</v>
      </c>
      <c r="T5">
        <f t="shared" si="5"/>
        <v>45.66666667</v>
      </c>
      <c r="U5" t="str">
        <f t="shared" si="6"/>
        <v>C</v>
      </c>
    </row>
    <row r="6">
      <c r="A6" s="5">
        <v>162061.0</v>
      </c>
      <c r="B6" s="6">
        <v>2.01514043E8</v>
      </c>
      <c r="C6" s="7" t="s">
        <v>26</v>
      </c>
      <c r="D6" s="1">
        <v>8.0</v>
      </c>
      <c r="E6" s="1">
        <v>0.0</v>
      </c>
      <c r="F6" s="1">
        <v>12.0</v>
      </c>
      <c r="G6" s="1">
        <v>0.0</v>
      </c>
      <c r="H6" s="1">
        <v>8.0</v>
      </c>
      <c r="I6" s="1">
        <v>12.0</v>
      </c>
      <c r="J6">
        <f t="shared" si="1"/>
        <v>20</v>
      </c>
      <c r="K6" s="1">
        <v>17.0</v>
      </c>
      <c r="L6" s="1">
        <v>5.0</v>
      </c>
      <c r="M6" s="1">
        <f t="shared" si="2"/>
        <v>37</v>
      </c>
      <c r="N6" s="1">
        <v>15.0</v>
      </c>
      <c r="O6" s="1">
        <v>13.0</v>
      </c>
      <c r="P6">
        <f t="shared" si="3"/>
        <v>65</v>
      </c>
      <c r="Q6" s="1">
        <v>19.0</v>
      </c>
      <c r="R6" s="1">
        <v>49.0</v>
      </c>
      <c r="S6">
        <f t="shared" si="4"/>
        <v>133</v>
      </c>
      <c r="T6">
        <f t="shared" si="5"/>
        <v>44.33333333</v>
      </c>
      <c r="U6" t="str">
        <f t="shared" si="6"/>
        <v>D</v>
      </c>
    </row>
    <row r="7">
      <c r="A7" s="2">
        <v>162075.0</v>
      </c>
      <c r="B7" s="6">
        <v>2.01514045E8</v>
      </c>
      <c r="C7" s="7" t="s">
        <v>27</v>
      </c>
      <c r="D7" s="1">
        <v>9.0</v>
      </c>
      <c r="E7" s="1">
        <v>3.0</v>
      </c>
      <c r="F7" s="1">
        <v>18.0</v>
      </c>
      <c r="G7" s="1">
        <v>0.0</v>
      </c>
      <c r="H7" s="1">
        <v>9.0</v>
      </c>
      <c r="I7" s="1">
        <v>18.0</v>
      </c>
      <c r="J7">
        <f t="shared" si="1"/>
        <v>27</v>
      </c>
      <c r="K7" s="1">
        <v>10.0</v>
      </c>
      <c r="L7" s="1">
        <v>0.0</v>
      </c>
      <c r="M7" s="1">
        <f t="shared" si="2"/>
        <v>37</v>
      </c>
      <c r="N7" s="1">
        <v>15.0</v>
      </c>
      <c r="O7" s="1">
        <v>13.0</v>
      </c>
      <c r="P7">
        <f t="shared" si="3"/>
        <v>65</v>
      </c>
      <c r="Q7" s="1">
        <v>79.0</v>
      </c>
      <c r="R7" s="1">
        <v>20.0</v>
      </c>
      <c r="S7">
        <f t="shared" si="4"/>
        <v>164</v>
      </c>
      <c r="T7">
        <f t="shared" si="5"/>
        <v>54.66666667</v>
      </c>
      <c r="U7" t="str">
        <f t="shared" si="6"/>
        <v>C+</v>
      </c>
    </row>
    <row r="8">
      <c r="A8" s="5">
        <v>162088.0</v>
      </c>
      <c r="B8" s="6">
        <v>2.01514047E8</v>
      </c>
      <c r="C8" s="7" t="s">
        <v>28</v>
      </c>
      <c r="D8" s="1">
        <v>11.0</v>
      </c>
      <c r="E8" s="1">
        <v>0.0</v>
      </c>
      <c r="F8" s="1">
        <v>20.0</v>
      </c>
      <c r="G8" s="1">
        <v>0.0</v>
      </c>
      <c r="H8" s="1">
        <v>11.0</v>
      </c>
      <c r="I8" s="1">
        <v>20.0</v>
      </c>
      <c r="J8">
        <f t="shared" si="1"/>
        <v>31</v>
      </c>
      <c r="K8" s="1">
        <v>15.0</v>
      </c>
      <c r="L8" s="1">
        <v>0.0</v>
      </c>
      <c r="M8" s="1">
        <f t="shared" si="2"/>
        <v>46</v>
      </c>
      <c r="N8" s="1">
        <v>15.0</v>
      </c>
      <c r="O8" s="1">
        <v>13.0</v>
      </c>
      <c r="P8">
        <f t="shared" si="3"/>
        <v>74</v>
      </c>
      <c r="Q8" s="1">
        <v>96.0</v>
      </c>
      <c r="R8" s="1">
        <v>30.0</v>
      </c>
      <c r="S8">
        <f t="shared" si="4"/>
        <v>200</v>
      </c>
      <c r="T8">
        <f t="shared" si="5"/>
        <v>66.66666667</v>
      </c>
      <c r="U8" t="str">
        <f t="shared" si="6"/>
        <v>B+</v>
      </c>
    </row>
    <row r="9">
      <c r="A9" s="2">
        <v>162062.0</v>
      </c>
      <c r="B9" s="6">
        <v>2.01514048E8</v>
      </c>
      <c r="C9" s="7" t="s">
        <v>29</v>
      </c>
      <c r="D9" s="1">
        <v>16.0</v>
      </c>
      <c r="E9" s="1">
        <v>14.0</v>
      </c>
      <c r="F9" s="1">
        <v>0.0</v>
      </c>
      <c r="G9" s="1">
        <v>0.0</v>
      </c>
      <c r="H9" s="1">
        <v>16.0</v>
      </c>
      <c r="I9" s="1">
        <v>14.0</v>
      </c>
      <c r="J9">
        <f t="shared" si="1"/>
        <v>30</v>
      </c>
      <c r="K9" s="1">
        <v>19.0</v>
      </c>
      <c r="L9" s="1">
        <v>0.0</v>
      </c>
      <c r="M9" s="1">
        <f t="shared" si="2"/>
        <v>49</v>
      </c>
      <c r="N9" s="1">
        <v>15.0</v>
      </c>
      <c r="O9" s="1">
        <v>14.0</v>
      </c>
      <c r="P9">
        <f t="shared" si="3"/>
        <v>78</v>
      </c>
      <c r="Q9" s="1">
        <v>56.0</v>
      </c>
      <c r="R9" s="1">
        <v>15.0</v>
      </c>
      <c r="S9">
        <f t="shared" si="4"/>
        <v>149</v>
      </c>
      <c r="T9">
        <f t="shared" si="5"/>
        <v>49.66666667</v>
      </c>
      <c r="U9" t="str">
        <f t="shared" si="6"/>
        <v>C</v>
      </c>
    </row>
    <row r="10">
      <c r="A10" s="2">
        <v>162063.0</v>
      </c>
      <c r="B10" s="6">
        <v>2.01514049E8</v>
      </c>
      <c r="C10" s="7" t="s">
        <v>30</v>
      </c>
      <c r="D10" s="1">
        <v>11.0</v>
      </c>
      <c r="E10" s="1">
        <v>0.0</v>
      </c>
      <c r="F10" s="1">
        <v>19.0</v>
      </c>
      <c r="G10" s="1">
        <v>0.0</v>
      </c>
      <c r="H10" s="1">
        <v>11.0</v>
      </c>
      <c r="I10" s="1">
        <v>19.0</v>
      </c>
      <c r="J10">
        <f t="shared" si="1"/>
        <v>30</v>
      </c>
      <c r="K10" s="1">
        <v>0.0</v>
      </c>
      <c r="L10" s="1">
        <v>0.0</v>
      </c>
      <c r="M10" s="1">
        <f t="shared" si="2"/>
        <v>30</v>
      </c>
      <c r="N10" s="1">
        <v>15.0</v>
      </c>
      <c r="O10" s="1">
        <v>12.0</v>
      </c>
      <c r="P10">
        <f t="shared" si="3"/>
        <v>57</v>
      </c>
      <c r="Q10" s="1">
        <v>29.0</v>
      </c>
      <c r="R10" s="1">
        <v>34.0</v>
      </c>
      <c r="S10">
        <f t="shared" si="4"/>
        <v>120</v>
      </c>
      <c r="T10">
        <f t="shared" si="5"/>
        <v>40</v>
      </c>
      <c r="U10" t="str">
        <f t="shared" si="6"/>
        <v>D</v>
      </c>
      <c r="W10" s="8" t="s">
        <v>31</v>
      </c>
      <c r="X10" s="9"/>
      <c r="AA10" s="10" t="s">
        <v>32</v>
      </c>
      <c r="AB10" s="9"/>
    </row>
    <row r="11">
      <c r="A11" s="5">
        <v>162090.0</v>
      </c>
      <c r="B11" s="6">
        <v>2.01514051E8</v>
      </c>
      <c r="C11" s="7" t="s">
        <v>33</v>
      </c>
      <c r="D11" s="1">
        <v>9.0</v>
      </c>
      <c r="E11" s="1">
        <v>8.0</v>
      </c>
      <c r="F11" s="1">
        <v>12.0</v>
      </c>
      <c r="G11" s="1">
        <v>20.0</v>
      </c>
      <c r="H11" s="1">
        <v>12.0</v>
      </c>
      <c r="I11" s="1">
        <v>20.0</v>
      </c>
      <c r="J11">
        <f t="shared" si="1"/>
        <v>32</v>
      </c>
      <c r="K11" s="1">
        <v>12.0</v>
      </c>
      <c r="L11" s="1">
        <v>5.0</v>
      </c>
      <c r="M11" s="1">
        <f t="shared" si="2"/>
        <v>44</v>
      </c>
      <c r="N11" s="1">
        <v>15.0</v>
      </c>
      <c r="O11" s="1">
        <v>13.0</v>
      </c>
      <c r="P11">
        <f t="shared" si="3"/>
        <v>72</v>
      </c>
      <c r="Q11" s="1">
        <v>84.0</v>
      </c>
      <c r="R11" s="1">
        <v>46.0</v>
      </c>
      <c r="S11">
        <f t="shared" si="4"/>
        <v>202</v>
      </c>
      <c r="T11">
        <f t="shared" si="5"/>
        <v>67.33333333</v>
      </c>
      <c r="U11" t="str">
        <f t="shared" si="6"/>
        <v>B+</v>
      </c>
      <c r="W11" s="11" t="s">
        <v>34</v>
      </c>
      <c r="X11" s="12" t="s">
        <v>19</v>
      </c>
      <c r="AA11" s="13" t="s">
        <v>19</v>
      </c>
      <c r="AB11" s="14" t="s">
        <v>35</v>
      </c>
    </row>
    <row r="12">
      <c r="A12" s="2">
        <v>162076.0</v>
      </c>
      <c r="B12" s="6">
        <v>2.01514054E8</v>
      </c>
      <c r="C12" s="7" t="s">
        <v>36</v>
      </c>
      <c r="D12" s="1">
        <v>19.0</v>
      </c>
      <c r="E12" s="1">
        <v>0.0</v>
      </c>
      <c r="F12" s="1">
        <v>18.0</v>
      </c>
      <c r="G12" s="1">
        <v>20.0</v>
      </c>
      <c r="H12" s="1">
        <v>19.0</v>
      </c>
      <c r="I12" s="1">
        <v>20.0</v>
      </c>
      <c r="J12">
        <f t="shared" si="1"/>
        <v>39</v>
      </c>
      <c r="K12" s="1">
        <v>14.0</v>
      </c>
      <c r="L12" s="1">
        <v>0.0</v>
      </c>
      <c r="M12" s="1">
        <f t="shared" si="2"/>
        <v>53</v>
      </c>
      <c r="N12" s="1">
        <v>15.0</v>
      </c>
      <c r="O12" s="1">
        <v>13.0</v>
      </c>
      <c r="P12">
        <f t="shared" si="3"/>
        <v>81</v>
      </c>
      <c r="Q12" s="1">
        <v>69.0</v>
      </c>
      <c r="R12" s="1">
        <v>49.0</v>
      </c>
      <c r="S12">
        <f t="shared" si="4"/>
        <v>199</v>
      </c>
      <c r="T12">
        <f t="shared" si="5"/>
        <v>66.33333333</v>
      </c>
      <c r="U12" t="str">
        <f t="shared" si="6"/>
        <v>B+</v>
      </c>
      <c r="W12" s="15">
        <v>0.0</v>
      </c>
      <c r="X12" s="16" t="s">
        <v>37</v>
      </c>
      <c r="AA12" s="13" t="s">
        <v>38</v>
      </c>
      <c r="AB12" s="17">
        <f t="shared" ref="AB12:AB21" si="7">COUNTIF($U$2:$U$42,AA12)</f>
        <v>7</v>
      </c>
    </row>
    <row r="13">
      <c r="A13" s="5">
        <v>162079.0</v>
      </c>
      <c r="B13" s="6">
        <v>2.01514093E8</v>
      </c>
      <c r="C13" s="7" t="s">
        <v>39</v>
      </c>
      <c r="D13" s="1">
        <v>18.0</v>
      </c>
      <c r="E13" s="1">
        <v>11.0</v>
      </c>
      <c r="F13" s="1">
        <v>18.0</v>
      </c>
      <c r="G13" s="1">
        <v>20.0</v>
      </c>
      <c r="H13" s="1">
        <v>18.0</v>
      </c>
      <c r="I13" s="1">
        <v>20.0</v>
      </c>
      <c r="J13">
        <f t="shared" si="1"/>
        <v>38</v>
      </c>
      <c r="K13" s="1">
        <v>19.0</v>
      </c>
      <c r="L13" s="1">
        <v>0.0</v>
      </c>
      <c r="M13" s="1">
        <f t="shared" si="2"/>
        <v>57</v>
      </c>
      <c r="N13" s="1">
        <v>15.0</v>
      </c>
      <c r="O13" s="1">
        <v>15.0</v>
      </c>
      <c r="P13">
        <f t="shared" si="3"/>
        <v>87</v>
      </c>
      <c r="Q13" s="1">
        <v>72.0</v>
      </c>
      <c r="R13" s="1">
        <v>29.0</v>
      </c>
      <c r="S13">
        <f t="shared" si="4"/>
        <v>188</v>
      </c>
      <c r="T13">
        <f t="shared" si="5"/>
        <v>62.66666667</v>
      </c>
      <c r="U13" t="str">
        <f t="shared" si="6"/>
        <v>B</v>
      </c>
      <c r="W13" s="15">
        <v>40.0</v>
      </c>
      <c r="X13" s="16" t="s">
        <v>40</v>
      </c>
      <c r="AA13" s="13" t="s">
        <v>41</v>
      </c>
      <c r="AB13" s="17">
        <f t="shared" si="7"/>
        <v>6</v>
      </c>
    </row>
    <row r="14">
      <c r="A14" s="5">
        <v>162091.0</v>
      </c>
      <c r="B14" s="6">
        <v>2.01514131E8</v>
      </c>
      <c r="C14" s="7" t="s">
        <v>42</v>
      </c>
      <c r="D14" s="1">
        <v>12.0</v>
      </c>
      <c r="E14" s="1">
        <v>0.0</v>
      </c>
      <c r="F14" s="1">
        <v>11.0</v>
      </c>
      <c r="G14" s="1">
        <v>20.0</v>
      </c>
      <c r="H14" s="1">
        <v>12.0</v>
      </c>
      <c r="I14" s="1">
        <v>20.0</v>
      </c>
      <c r="J14">
        <f t="shared" si="1"/>
        <v>32</v>
      </c>
      <c r="K14" s="1">
        <v>11.0</v>
      </c>
      <c r="L14" s="1">
        <v>2.0</v>
      </c>
      <c r="M14" s="1">
        <f t="shared" si="2"/>
        <v>43</v>
      </c>
      <c r="N14" s="1">
        <v>15.0</v>
      </c>
      <c r="O14" s="1">
        <v>13.0</v>
      </c>
      <c r="P14">
        <f t="shared" si="3"/>
        <v>71</v>
      </c>
      <c r="Q14" s="1">
        <v>36.0</v>
      </c>
      <c r="R14" s="1">
        <v>19.0</v>
      </c>
      <c r="S14">
        <f t="shared" si="4"/>
        <v>126</v>
      </c>
      <c r="T14">
        <f t="shared" si="5"/>
        <v>42</v>
      </c>
      <c r="U14" t="str">
        <f t="shared" si="6"/>
        <v>D</v>
      </c>
      <c r="W14" s="15">
        <v>45.0</v>
      </c>
      <c r="X14" s="16" t="s">
        <v>43</v>
      </c>
      <c r="AA14" s="13" t="s">
        <v>44</v>
      </c>
      <c r="AB14" s="17">
        <f t="shared" si="7"/>
        <v>3</v>
      </c>
    </row>
    <row r="15">
      <c r="A15" s="5">
        <v>162092.0</v>
      </c>
      <c r="B15" s="6">
        <v>2.0151416E8</v>
      </c>
      <c r="C15" s="7" t="s">
        <v>45</v>
      </c>
      <c r="D15" s="1">
        <v>7.0</v>
      </c>
      <c r="E15" s="1">
        <v>0.0</v>
      </c>
      <c r="F15" s="1">
        <v>20.0</v>
      </c>
      <c r="G15" s="1">
        <v>18.0</v>
      </c>
      <c r="H15" s="1">
        <v>20.0</v>
      </c>
      <c r="I15" s="1">
        <v>18.0</v>
      </c>
      <c r="J15">
        <f t="shared" si="1"/>
        <v>38</v>
      </c>
      <c r="K15" s="1">
        <v>7.0</v>
      </c>
      <c r="L15" s="1">
        <v>12.0</v>
      </c>
      <c r="M15" s="1">
        <f t="shared" si="2"/>
        <v>50</v>
      </c>
      <c r="N15" s="1">
        <v>15.0</v>
      </c>
      <c r="O15" s="1">
        <v>13.0</v>
      </c>
      <c r="P15">
        <f t="shared" si="3"/>
        <v>78</v>
      </c>
      <c r="Q15" s="1">
        <v>34.0</v>
      </c>
      <c r="R15" s="1">
        <v>14.0</v>
      </c>
      <c r="S15">
        <f t="shared" si="4"/>
        <v>126</v>
      </c>
      <c r="T15">
        <f t="shared" si="5"/>
        <v>42</v>
      </c>
      <c r="U15" t="str">
        <f t="shared" si="6"/>
        <v>D</v>
      </c>
      <c r="W15" s="15">
        <v>50.0</v>
      </c>
      <c r="X15" s="16" t="s">
        <v>46</v>
      </c>
      <c r="AA15" s="13" t="s">
        <v>47</v>
      </c>
      <c r="AB15" s="17">
        <f t="shared" si="7"/>
        <v>6</v>
      </c>
    </row>
    <row r="16">
      <c r="A16" s="5">
        <v>162001.0</v>
      </c>
      <c r="B16" s="6">
        <v>2.01614001E8</v>
      </c>
      <c r="C16" s="7" t="s">
        <v>48</v>
      </c>
      <c r="D16" s="1">
        <v>17.0</v>
      </c>
      <c r="E16" s="1">
        <v>18.0</v>
      </c>
      <c r="F16" s="1">
        <v>20.0</v>
      </c>
      <c r="G16" s="1">
        <v>20.0</v>
      </c>
      <c r="H16" s="1">
        <v>20.0</v>
      </c>
      <c r="I16" s="1">
        <v>20.0</v>
      </c>
      <c r="J16">
        <f t="shared" si="1"/>
        <v>40</v>
      </c>
      <c r="K16" s="1">
        <v>17.0</v>
      </c>
      <c r="L16" s="1">
        <v>6.0</v>
      </c>
      <c r="M16" s="1">
        <f t="shared" si="2"/>
        <v>57</v>
      </c>
      <c r="N16" s="1">
        <v>15.0</v>
      </c>
      <c r="O16" s="1">
        <v>15.0</v>
      </c>
      <c r="P16">
        <f t="shared" si="3"/>
        <v>87</v>
      </c>
      <c r="Q16" s="1">
        <v>82.0</v>
      </c>
      <c r="R16" s="1">
        <v>70.0</v>
      </c>
      <c r="S16">
        <f t="shared" si="4"/>
        <v>239</v>
      </c>
      <c r="T16">
        <f t="shared" si="5"/>
        <v>79.66666667</v>
      </c>
      <c r="U16" t="str">
        <f t="shared" si="6"/>
        <v>A</v>
      </c>
      <c r="W16" s="15">
        <v>55.0</v>
      </c>
      <c r="X16" s="16" t="s">
        <v>49</v>
      </c>
      <c r="AA16" s="13" t="s">
        <v>50</v>
      </c>
      <c r="AB16" s="17">
        <f t="shared" si="7"/>
        <v>5</v>
      </c>
    </row>
    <row r="17">
      <c r="A17" s="5">
        <v>162003.0</v>
      </c>
      <c r="B17" s="6">
        <v>2.01614003E8</v>
      </c>
      <c r="C17" s="18" t="s">
        <v>51</v>
      </c>
      <c r="D17" s="1">
        <v>9.0</v>
      </c>
      <c r="E17" s="1">
        <v>0.0</v>
      </c>
      <c r="F17" s="1">
        <v>12.5</v>
      </c>
      <c r="G17" s="1">
        <v>0.0</v>
      </c>
      <c r="H17" s="1">
        <v>9.0</v>
      </c>
      <c r="I17" s="1">
        <v>12.5</v>
      </c>
      <c r="J17">
        <f t="shared" si="1"/>
        <v>21.5</v>
      </c>
      <c r="K17" s="1">
        <v>15.0</v>
      </c>
      <c r="L17" s="1">
        <v>6.0</v>
      </c>
      <c r="M17" s="1">
        <f t="shared" si="2"/>
        <v>36.5</v>
      </c>
      <c r="N17" s="1">
        <v>15.0</v>
      </c>
      <c r="O17" s="1">
        <v>13.0</v>
      </c>
      <c r="P17">
        <f t="shared" si="3"/>
        <v>64.5</v>
      </c>
      <c r="Q17" s="1">
        <v>17.0</v>
      </c>
      <c r="R17" s="1">
        <v>52.0</v>
      </c>
      <c r="S17">
        <f t="shared" si="4"/>
        <v>133.5</v>
      </c>
      <c r="T17">
        <f t="shared" si="5"/>
        <v>44.5</v>
      </c>
      <c r="U17" t="str">
        <f t="shared" si="6"/>
        <v>D</v>
      </c>
      <c r="W17" s="15">
        <v>60.0</v>
      </c>
      <c r="X17" s="16" t="s">
        <v>50</v>
      </c>
      <c r="AA17" s="13" t="s">
        <v>49</v>
      </c>
      <c r="AB17" s="17">
        <f t="shared" si="7"/>
        <v>0</v>
      </c>
    </row>
    <row r="18">
      <c r="A18" s="5">
        <v>162006.0</v>
      </c>
      <c r="B18" s="6">
        <v>2.01614006E8</v>
      </c>
      <c r="C18" s="7" t="s">
        <v>52</v>
      </c>
      <c r="D18" s="1">
        <v>10.0</v>
      </c>
      <c r="E18" s="1">
        <v>18.0</v>
      </c>
      <c r="F18" s="1">
        <v>19.0</v>
      </c>
      <c r="G18" s="1">
        <v>0.0</v>
      </c>
      <c r="H18" s="1">
        <v>18.0</v>
      </c>
      <c r="I18" s="1">
        <v>19.0</v>
      </c>
      <c r="J18">
        <f t="shared" si="1"/>
        <v>37</v>
      </c>
      <c r="K18" s="1">
        <v>14.0</v>
      </c>
      <c r="L18" s="1">
        <v>0.0</v>
      </c>
      <c r="M18" s="1">
        <f t="shared" si="2"/>
        <v>51</v>
      </c>
      <c r="N18" s="1">
        <v>15.0</v>
      </c>
      <c r="O18" s="1">
        <v>14.0</v>
      </c>
      <c r="P18">
        <f t="shared" si="3"/>
        <v>80</v>
      </c>
      <c r="Q18" s="1">
        <v>79.0</v>
      </c>
      <c r="R18" s="1">
        <v>28.0</v>
      </c>
      <c r="S18">
        <f t="shared" si="4"/>
        <v>187</v>
      </c>
      <c r="T18">
        <f t="shared" si="5"/>
        <v>62.33333333</v>
      </c>
      <c r="U18" t="str">
        <f t="shared" si="6"/>
        <v>B</v>
      </c>
      <c r="W18" s="15">
        <v>65.0</v>
      </c>
      <c r="X18" s="16" t="s">
        <v>47</v>
      </c>
      <c r="AA18" s="13" t="s">
        <v>46</v>
      </c>
      <c r="AB18" s="17">
        <f t="shared" si="7"/>
        <v>3</v>
      </c>
    </row>
    <row r="19">
      <c r="A19" s="5">
        <v>162009.0</v>
      </c>
      <c r="B19" s="6">
        <v>2.01614009E8</v>
      </c>
      <c r="C19" s="7" t="s">
        <v>53</v>
      </c>
      <c r="D19" s="1">
        <v>15.0</v>
      </c>
      <c r="E19" s="1">
        <v>14.0</v>
      </c>
      <c r="F19" s="1">
        <v>20.0</v>
      </c>
      <c r="G19" s="1">
        <v>18.0</v>
      </c>
      <c r="H19" s="1">
        <v>20.0</v>
      </c>
      <c r="I19" s="1">
        <v>18.0</v>
      </c>
      <c r="J19">
        <f t="shared" si="1"/>
        <v>38</v>
      </c>
      <c r="K19" s="1">
        <v>15.0</v>
      </c>
      <c r="L19" s="1">
        <v>11.0</v>
      </c>
      <c r="M19" s="1">
        <f t="shared" si="2"/>
        <v>53</v>
      </c>
      <c r="N19" s="1">
        <v>15.0</v>
      </c>
      <c r="O19" s="1">
        <v>14.0</v>
      </c>
      <c r="P19">
        <f t="shared" si="3"/>
        <v>82</v>
      </c>
      <c r="Q19" s="1">
        <v>56.0</v>
      </c>
      <c r="R19" s="1">
        <v>55.0</v>
      </c>
      <c r="S19">
        <f t="shared" si="4"/>
        <v>193</v>
      </c>
      <c r="T19">
        <f t="shared" si="5"/>
        <v>64.33333333</v>
      </c>
      <c r="U19" t="str">
        <f t="shared" si="6"/>
        <v>B</v>
      </c>
      <c r="W19" s="15">
        <v>70.0</v>
      </c>
      <c r="X19" s="16" t="s">
        <v>44</v>
      </c>
      <c r="AA19" s="13" t="s">
        <v>43</v>
      </c>
      <c r="AB19" s="17">
        <f t="shared" si="7"/>
        <v>2</v>
      </c>
    </row>
    <row r="20">
      <c r="A20" s="5">
        <v>162010.0</v>
      </c>
      <c r="B20" s="6">
        <v>2.0161401E8</v>
      </c>
      <c r="C20" s="7" t="s">
        <v>54</v>
      </c>
      <c r="D20" s="1">
        <v>5.0</v>
      </c>
      <c r="E20" s="1">
        <v>7.0</v>
      </c>
      <c r="F20" s="1">
        <v>18.0</v>
      </c>
      <c r="G20" s="1">
        <v>16.0</v>
      </c>
      <c r="H20" s="1">
        <v>18.0</v>
      </c>
      <c r="I20" s="1">
        <v>16.0</v>
      </c>
      <c r="J20">
        <f t="shared" si="1"/>
        <v>34</v>
      </c>
      <c r="K20" s="1">
        <v>11.0</v>
      </c>
      <c r="L20" s="1">
        <v>6.0</v>
      </c>
      <c r="M20" s="1">
        <f t="shared" si="2"/>
        <v>45</v>
      </c>
      <c r="N20" s="1">
        <v>15.0</v>
      </c>
      <c r="O20" s="1">
        <v>13.0</v>
      </c>
      <c r="P20">
        <f t="shared" si="3"/>
        <v>73</v>
      </c>
      <c r="Q20" s="1">
        <v>24.0</v>
      </c>
      <c r="R20" s="1">
        <v>29.0</v>
      </c>
      <c r="S20">
        <f t="shared" si="4"/>
        <v>126</v>
      </c>
      <c r="T20">
        <f t="shared" si="5"/>
        <v>42</v>
      </c>
      <c r="U20" t="str">
        <f t="shared" si="6"/>
        <v>D</v>
      </c>
      <c r="W20" s="15">
        <v>75.0</v>
      </c>
      <c r="X20" s="16" t="s">
        <v>41</v>
      </c>
      <c r="AA20" s="13" t="s">
        <v>40</v>
      </c>
      <c r="AB20" s="17">
        <f t="shared" si="7"/>
        <v>9</v>
      </c>
    </row>
    <row r="21">
      <c r="A21" s="5">
        <v>162011.0</v>
      </c>
      <c r="B21" s="6">
        <v>2.01614011E8</v>
      </c>
      <c r="C21" s="7" t="s">
        <v>55</v>
      </c>
      <c r="D21" s="1">
        <v>17.0</v>
      </c>
      <c r="E21" s="1">
        <v>20.0</v>
      </c>
      <c r="F21" s="1">
        <v>20.0</v>
      </c>
      <c r="G21" s="1">
        <v>0.0</v>
      </c>
      <c r="H21" s="1">
        <v>20.0</v>
      </c>
      <c r="I21" s="1">
        <v>20.0</v>
      </c>
      <c r="J21">
        <f t="shared" si="1"/>
        <v>40</v>
      </c>
      <c r="K21" s="1">
        <v>16.0</v>
      </c>
      <c r="L21" s="1">
        <v>0.0</v>
      </c>
      <c r="M21" s="1">
        <f t="shared" si="2"/>
        <v>56</v>
      </c>
      <c r="N21" s="1">
        <v>15.0</v>
      </c>
      <c r="O21" s="1">
        <v>15.0</v>
      </c>
      <c r="P21">
        <f t="shared" si="3"/>
        <v>86</v>
      </c>
      <c r="Q21" s="1">
        <v>90.0</v>
      </c>
      <c r="R21" s="1">
        <v>99.0</v>
      </c>
      <c r="S21">
        <f t="shared" si="4"/>
        <v>275</v>
      </c>
      <c r="T21">
        <f t="shared" si="5"/>
        <v>91.66666667</v>
      </c>
      <c r="U21" t="str">
        <f t="shared" si="6"/>
        <v>A+</v>
      </c>
      <c r="W21" s="15">
        <v>80.0</v>
      </c>
      <c r="X21" s="16" t="s">
        <v>38</v>
      </c>
      <c r="AA21" s="13" t="s">
        <v>37</v>
      </c>
      <c r="AB21" s="17">
        <f t="shared" si="7"/>
        <v>0</v>
      </c>
    </row>
    <row r="22">
      <c r="A22" s="5">
        <v>162012.0</v>
      </c>
      <c r="B22" s="6">
        <v>2.01614012E8</v>
      </c>
      <c r="C22" s="7" t="s">
        <v>56</v>
      </c>
      <c r="D22" s="1">
        <v>20.0</v>
      </c>
      <c r="E22" s="1">
        <v>0.0</v>
      </c>
      <c r="F22" s="1">
        <v>18.0</v>
      </c>
      <c r="G22" s="1">
        <v>16.0</v>
      </c>
      <c r="H22" s="1">
        <v>20.0</v>
      </c>
      <c r="I22" s="1">
        <v>18.0</v>
      </c>
      <c r="J22">
        <f t="shared" si="1"/>
        <v>38</v>
      </c>
      <c r="K22" s="1">
        <v>19.0</v>
      </c>
      <c r="L22" s="1">
        <v>0.0</v>
      </c>
      <c r="M22" s="1">
        <f t="shared" si="2"/>
        <v>57</v>
      </c>
      <c r="N22" s="1">
        <v>15.0</v>
      </c>
      <c r="O22" s="1">
        <v>15.0</v>
      </c>
      <c r="P22">
        <f t="shared" si="3"/>
        <v>87</v>
      </c>
      <c r="Q22" s="1">
        <v>100.0</v>
      </c>
      <c r="R22" s="1">
        <v>97.0</v>
      </c>
      <c r="S22">
        <f t="shared" si="4"/>
        <v>284</v>
      </c>
      <c r="T22">
        <f t="shared" si="5"/>
        <v>94.66666667</v>
      </c>
      <c r="U22" t="str">
        <f t="shared" si="6"/>
        <v>A+</v>
      </c>
      <c r="AA22" s="19" t="s">
        <v>57</v>
      </c>
      <c r="AB22" s="20">
        <f>SUM(AB12:AB21)</f>
        <v>41</v>
      </c>
    </row>
    <row r="23">
      <c r="A23" s="2">
        <v>162013.0</v>
      </c>
      <c r="B23" s="6">
        <v>2.01614013E8</v>
      </c>
      <c r="C23" s="7" t="s">
        <v>58</v>
      </c>
      <c r="D23" s="1">
        <v>0.0</v>
      </c>
      <c r="E23" s="1">
        <v>0.0</v>
      </c>
      <c r="F23" s="1">
        <v>19.0</v>
      </c>
      <c r="G23" s="1">
        <v>14.0</v>
      </c>
      <c r="H23" s="1">
        <v>19.0</v>
      </c>
      <c r="I23" s="1">
        <v>14.0</v>
      </c>
      <c r="J23">
        <f t="shared" si="1"/>
        <v>33</v>
      </c>
      <c r="K23" s="1">
        <v>12.0</v>
      </c>
      <c r="L23" s="1">
        <v>0.0</v>
      </c>
      <c r="M23" s="1">
        <f t="shared" si="2"/>
        <v>45</v>
      </c>
      <c r="N23" s="1">
        <v>15.0</v>
      </c>
      <c r="O23" s="1">
        <v>13.0</v>
      </c>
      <c r="P23">
        <f t="shared" si="3"/>
        <v>73</v>
      </c>
      <c r="Q23" s="1">
        <v>86.0</v>
      </c>
      <c r="R23" s="1">
        <v>66.0</v>
      </c>
      <c r="S23">
        <f t="shared" si="4"/>
        <v>225</v>
      </c>
      <c r="T23">
        <f t="shared" si="5"/>
        <v>75</v>
      </c>
      <c r="U23" t="str">
        <f t="shared" si="6"/>
        <v>A</v>
      </c>
    </row>
    <row r="24">
      <c r="A24" s="5">
        <v>162014.0</v>
      </c>
      <c r="B24" s="6">
        <v>2.01614014E8</v>
      </c>
      <c r="C24" s="7" t="s">
        <v>59</v>
      </c>
      <c r="D24" s="1">
        <v>0.0</v>
      </c>
      <c r="E24" s="1">
        <v>3.0</v>
      </c>
      <c r="F24" s="1">
        <v>20.0</v>
      </c>
      <c r="G24" s="1">
        <v>16.0</v>
      </c>
      <c r="H24" s="1">
        <v>20.0</v>
      </c>
      <c r="I24" s="1">
        <v>16.0</v>
      </c>
      <c r="J24">
        <f t="shared" si="1"/>
        <v>36</v>
      </c>
      <c r="K24" s="1">
        <v>8.0</v>
      </c>
      <c r="L24" s="1">
        <v>0.0</v>
      </c>
      <c r="M24" s="1">
        <f t="shared" si="2"/>
        <v>44</v>
      </c>
      <c r="N24" s="1">
        <v>15.0</v>
      </c>
      <c r="O24" s="1">
        <v>13.0</v>
      </c>
      <c r="P24">
        <f t="shared" si="3"/>
        <v>72</v>
      </c>
      <c r="Q24" s="1">
        <v>72.0</v>
      </c>
      <c r="R24" s="1">
        <v>20.0</v>
      </c>
      <c r="S24">
        <f t="shared" si="4"/>
        <v>164</v>
      </c>
      <c r="T24">
        <f t="shared" si="5"/>
        <v>54.66666667</v>
      </c>
      <c r="U24" t="str">
        <f t="shared" si="6"/>
        <v>C+</v>
      </c>
    </row>
    <row r="25">
      <c r="A25" s="5">
        <v>162015.0</v>
      </c>
      <c r="B25" s="6">
        <v>2.01614015E8</v>
      </c>
      <c r="C25" s="7" t="s">
        <v>60</v>
      </c>
      <c r="D25" s="1">
        <v>0.0</v>
      </c>
      <c r="E25" s="1">
        <v>0.0</v>
      </c>
      <c r="F25" s="1">
        <v>20.0</v>
      </c>
      <c r="G25" s="1">
        <v>10.0</v>
      </c>
      <c r="H25" s="1">
        <v>20.0</v>
      </c>
      <c r="I25" s="1">
        <v>10.0</v>
      </c>
      <c r="J25">
        <f t="shared" si="1"/>
        <v>30</v>
      </c>
      <c r="K25" s="1">
        <v>18.0</v>
      </c>
      <c r="L25" s="1">
        <v>0.0</v>
      </c>
      <c r="M25" s="1">
        <f t="shared" si="2"/>
        <v>48</v>
      </c>
      <c r="N25" s="1">
        <v>15.0</v>
      </c>
      <c r="O25" s="1">
        <v>13.0</v>
      </c>
      <c r="P25">
        <f t="shared" si="3"/>
        <v>76</v>
      </c>
      <c r="Q25" s="1">
        <v>77.0</v>
      </c>
      <c r="R25" s="1">
        <v>45.0</v>
      </c>
      <c r="S25">
        <f t="shared" si="4"/>
        <v>198</v>
      </c>
      <c r="T25">
        <f t="shared" si="5"/>
        <v>66</v>
      </c>
      <c r="U25" t="str">
        <f t="shared" si="6"/>
        <v>B+</v>
      </c>
    </row>
    <row r="26">
      <c r="A26" s="5">
        <v>162016.0</v>
      </c>
      <c r="B26" s="6">
        <v>2.01614016E8</v>
      </c>
      <c r="C26" s="7" t="s">
        <v>61</v>
      </c>
      <c r="D26" s="1">
        <v>20.0</v>
      </c>
      <c r="E26" s="1">
        <v>16.0</v>
      </c>
      <c r="F26" s="1">
        <v>20.0</v>
      </c>
      <c r="G26" s="1">
        <v>20.0</v>
      </c>
      <c r="H26" s="1">
        <v>20.0</v>
      </c>
      <c r="I26" s="1">
        <v>20.0</v>
      </c>
      <c r="J26">
        <f t="shared" si="1"/>
        <v>40</v>
      </c>
      <c r="K26" s="1">
        <v>17.0</v>
      </c>
      <c r="L26" s="1">
        <v>0.0</v>
      </c>
      <c r="M26" s="1">
        <f t="shared" si="2"/>
        <v>57</v>
      </c>
      <c r="N26" s="1">
        <v>15.0</v>
      </c>
      <c r="O26" s="1">
        <v>15.0</v>
      </c>
      <c r="P26">
        <f t="shared" si="3"/>
        <v>87</v>
      </c>
      <c r="Q26" s="1">
        <v>104.0</v>
      </c>
      <c r="R26" s="1">
        <v>81.0</v>
      </c>
      <c r="S26">
        <f t="shared" si="4"/>
        <v>272</v>
      </c>
      <c r="T26">
        <f t="shared" si="5"/>
        <v>90.66666667</v>
      </c>
      <c r="U26" t="str">
        <f t="shared" si="6"/>
        <v>A+</v>
      </c>
    </row>
    <row r="27">
      <c r="A27" s="5">
        <v>162017.0</v>
      </c>
      <c r="B27" s="6">
        <v>2.01614017E8</v>
      </c>
      <c r="C27" s="7" t="s">
        <v>62</v>
      </c>
      <c r="D27" s="1">
        <v>8.0</v>
      </c>
      <c r="E27" s="1">
        <v>0.0</v>
      </c>
      <c r="F27" s="1">
        <v>19.0</v>
      </c>
      <c r="G27" s="1">
        <v>14.0</v>
      </c>
      <c r="H27" s="1">
        <v>19.0</v>
      </c>
      <c r="I27" s="1">
        <v>14.0</v>
      </c>
      <c r="J27">
        <f t="shared" si="1"/>
        <v>33</v>
      </c>
      <c r="K27" s="1">
        <v>11.0</v>
      </c>
      <c r="L27" s="1">
        <v>11.0</v>
      </c>
      <c r="M27" s="1">
        <f t="shared" si="2"/>
        <v>44</v>
      </c>
      <c r="N27" s="1">
        <v>15.0</v>
      </c>
      <c r="O27" s="1">
        <v>14.0</v>
      </c>
      <c r="P27">
        <f t="shared" si="3"/>
        <v>73</v>
      </c>
      <c r="Q27" s="1">
        <v>82.0</v>
      </c>
      <c r="R27" s="1">
        <v>63.0</v>
      </c>
      <c r="S27">
        <f t="shared" si="4"/>
        <v>218</v>
      </c>
      <c r="T27">
        <f t="shared" si="5"/>
        <v>72.66666667</v>
      </c>
      <c r="U27" t="str">
        <f t="shared" si="6"/>
        <v>A-</v>
      </c>
    </row>
    <row r="28">
      <c r="A28" s="5">
        <v>162018.0</v>
      </c>
      <c r="B28" s="6">
        <v>2.01614018E8</v>
      </c>
      <c r="C28" s="7" t="s">
        <v>63</v>
      </c>
      <c r="D28" s="1">
        <v>18.0</v>
      </c>
      <c r="E28" s="1">
        <v>0.0</v>
      </c>
      <c r="F28" s="1">
        <v>17.0</v>
      </c>
      <c r="G28" s="1">
        <v>18.0</v>
      </c>
      <c r="H28" s="1">
        <v>18.0</v>
      </c>
      <c r="I28" s="1">
        <v>18.0</v>
      </c>
      <c r="J28">
        <f t="shared" si="1"/>
        <v>36</v>
      </c>
      <c r="K28" s="1">
        <v>13.0</v>
      </c>
      <c r="L28" s="1">
        <v>10.0</v>
      </c>
      <c r="M28" s="1">
        <f t="shared" si="2"/>
        <v>49</v>
      </c>
      <c r="N28" s="1">
        <v>15.0</v>
      </c>
      <c r="O28" s="1">
        <v>14.0</v>
      </c>
      <c r="P28">
        <f t="shared" si="3"/>
        <v>78</v>
      </c>
      <c r="Q28" s="1">
        <v>63.0</v>
      </c>
      <c r="R28" s="1">
        <v>74.0</v>
      </c>
      <c r="S28">
        <f t="shared" si="4"/>
        <v>215</v>
      </c>
      <c r="T28">
        <f t="shared" si="5"/>
        <v>71.66666667</v>
      </c>
      <c r="U28" t="str">
        <f t="shared" si="6"/>
        <v>A-</v>
      </c>
    </row>
    <row r="29">
      <c r="A29" s="5">
        <v>162019.0</v>
      </c>
      <c r="B29" s="6">
        <v>2.01614019E8</v>
      </c>
      <c r="C29" s="7" t="s">
        <v>64</v>
      </c>
      <c r="D29" s="1">
        <v>10.0</v>
      </c>
      <c r="E29" s="1">
        <v>0.0</v>
      </c>
      <c r="F29" s="1">
        <v>20.0</v>
      </c>
      <c r="G29" s="1">
        <v>16.0</v>
      </c>
      <c r="H29" s="1">
        <v>16.0</v>
      </c>
      <c r="I29" s="1">
        <v>20.0</v>
      </c>
      <c r="J29">
        <f t="shared" si="1"/>
        <v>36</v>
      </c>
      <c r="K29" s="1">
        <v>18.0</v>
      </c>
      <c r="L29" s="1">
        <v>0.0</v>
      </c>
      <c r="M29" s="1">
        <f t="shared" si="2"/>
        <v>54</v>
      </c>
      <c r="N29" s="1">
        <v>15.0</v>
      </c>
      <c r="O29" s="1">
        <v>14.0</v>
      </c>
      <c r="P29">
        <f t="shared" si="3"/>
        <v>83</v>
      </c>
      <c r="Q29" s="1">
        <v>49.0</v>
      </c>
      <c r="R29" s="1">
        <v>53.0</v>
      </c>
      <c r="S29">
        <f t="shared" si="4"/>
        <v>185</v>
      </c>
      <c r="T29">
        <f t="shared" si="5"/>
        <v>61.66666667</v>
      </c>
      <c r="U29" t="str">
        <f t="shared" si="6"/>
        <v>B</v>
      </c>
    </row>
    <row r="30">
      <c r="A30" s="2">
        <v>162020.0</v>
      </c>
      <c r="B30" s="6">
        <v>2.0161402E8</v>
      </c>
      <c r="C30" s="7" t="s">
        <v>65</v>
      </c>
      <c r="D30" s="1">
        <v>15.0</v>
      </c>
      <c r="E30" s="1">
        <v>16.0</v>
      </c>
      <c r="F30" s="1">
        <v>20.0</v>
      </c>
      <c r="G30" s="1">
        <v>20.0</v>
      </c>
      <c r="H30" s="1">
        <v>20.0</v>
      </c>
      <c r="I30" s="1">
        <v>20.0</v>
      </c>
      <c r="J30">
        <f t="shared" si="1"/>
        <v>40</v>
      </c>
      <c r="K30" s="1">
        <v>0.0</v>
      </c>
      <c r="L30" s="1">
        <v>8.0</v>
      </c>
      <c r="M30" s="1">
        <f t="shared" si="2"/>
        <v>48</v>
      </c>
      <c r="N30" s="1">
        <v>15.0</v>
      </c>
      <c r="O30" s="1">
        <v>14.0</v>
      </c>
      <c r="P30">
        <f t="shared" si="3"/>
        <v>77</v>
      </c>
      <c r="Q30" s="1">
        <v>71.0</v>
      </c>
      <c r="R30" s="1">
        <v>78.0</v>
      </c>
      <c r="S30">
        <f t="shared" si="4"/>
        <v>226</v>
      </c>
      <c r="T30">
        <f t="shared" si="5"/>
        <v>75.33333333</v>
      </c>
      <c r="U30" t="str">
        <f t="shared" si="6"/>
        <v>A</v>
      </c>
    </row>
    <row r="31">
      <c r="A31" s="5">
        <v>162021.0</v>
      </c>
      <c r="B31" s="6">
        <v>2.01614021E8</v>
      </c>
      <c r="C31" s="7" t="s">
        <v>66</v>
      </c>
      <c r="D31" s="1">
        <v>13.0</v>
      </c>
      <c r="E31" s="1">
        <v>0.0</v>
      </c>
      <c r="F31" s="1">
        <v>20.0</v>
      </c>
      <c r="G31" s="1">
        <v>18.0</v>
      </c>
      <c r="H31" s="1">
        <v>20.0</v>
      </c>
      <c r="I31" s="1">
        <v>18.0</v>
      </c>
      <c r="J31">
        <f t="shared" si="1"/>
        <v>38</v>
      </c>
      <c r="K31" s="1">
        <v>9.0</v>
      </c>
      <c r="L31" s="1">
        <v>8.0</v>
      </c>
      <c r="M31" s="1">
        <f t="shared" si="2"/>
        <v>47</v>
      </c>
      <c r="N31" s="1">
        <v>15.0</v>
      </c>
      <c r="O31" s="1">
        <v>14.0</v>
      </c>
      <c r="P31">
        <f t="shared" si="3"/>
        <v>76</v>
      </c>
      <c r="Q31" s="1">
        <v>61.0</v>
      </c>
      <c r="R31" s="1">
        <v>47.0</v>
      </c>
      <c r="S31">
        <f t="shared" si="4"/>
        <v>184</v>
      </c>
      <c r="T31">
        <f t="shared" si="5"/>
        <v>61.33333333</v>
      </c>
      <c r="U31" t="str">
        <f t="shared" si="6"/>
        <v>B</v>
      </c>
    </row>
    <row r="32">
      <c r="A32" s="2">
        <v>162022.0</v>
      </c>
      <c r="B32" s="6">
        <v>2.01614022E8</v>
      </c>
      <c r="C32" s="7" t="s">
        <v>67</v>
      </c>
      <c r="D32" s="1">
        <v>0.0</v>
      </c>
      <c r="E32" s="1">
        <v>15.0</v>
      </c>
      <c r="F32" s="1">
        <v>20.0</v>
      </c>
      <c r="G32" s="1">
        <v>18.0</v>
      </c>
      <c r="H32" s="1">
        <v>20.0</v>
      </c>
      <c r="I32" s="1">
        <v>18.0</v>
      </c>
      <c r="J32">
        <f t="shared" si="1"/>
        <v>38</v>
      </c>
      <c r="K32" s="1">
        <v>13.0</v>
      </c>
      <c r="L32" s="1">
        <v>0.0</v>
      </c>
      <c r="M32" s="1">
        <f t="shared" si="2"/>
        <v>51</v>
      </c>
      <c r="N32" s="1">
        <v>15.0</v>
      </c>
      <c r="O32" s="1">
        <v>14.0</v>
      </c>
      <c r="P32">
        <f t="shared" si="3"/>
        <v>80</v>
      </c>
      <c r="Q32" s="1">
        <v>96.0</v>
      </c>
      <c r="R32" s="1">
        <v>47.0</v>
      </c>
      <c r="S32">
        <f t="shared" si="4"/>
        <v>223</v>
      </c>
      <c r="T32">
        <f t="shared" si="5"/>
        <v>74.33333333</v>
      </c>
      <c r="U32" t="str">
        <f t="shared" si="6"/>
        <v>A-</v>
      </c>
    </row>
    <row r="33">
      <c r="A33" s="5">
        <v>162023.0</v>
      </c>
      <c r="B33" s="6">
        <v>2.01614023E8</v>
      </c>
      <c r="C33" s="7" t="s">
        <v>68</v>
      </c>
      <c r="D33" s="1">
        <v>18.0</v>
      </c>
      <c r="E33" s="1">
        <v>17.0</v>
      </c>
      <c r="F33" s="1">
        <v>20.0</v>
      </c>
      <c r="G33" s="1">
        <v>0.0</v>
      </c>
      <c r="H33" s="1">
        <v>18.0</v>
      </c>
      <c r="I33" s="1">
        <v>20.0</v>
      </c>
      <c r="J33">
        <f t="shared" si="1"/>
        <v>38</v>
      </c>
      <c r="K33" s="1">
        <v>20.0</v>
      </c>
      <c r="L33" s="1">
        <v>14.0</v>
      </c>
      <c r="M33" s="1">
        <f t="shared" si="2"/>
        <v>58</v>
      </c>
      <c r="N33" s="1">
        <v>15.0</v>
      </c>
      <c r="O33" s="1">
        <v>15.0</v>
      </c>
      <c r="P33">
        <f t="shared" si="3"/>
        <v>88</v>
      </c>
      <c r="Q33" s="1">
        <v>94.0</v>
      </c>
      <c r="R33" s="1">
        <v>104.0</v>
      </c>
      <c r="S33">
        <f t="shared" si="4"/>
        <v>286</v>
      </c>
      <c r="T33">
        <f t="shared" si="5"/>
        <v>95.33333333</v>
      </c>
      <c r="U33" t="str">
        <f t="shared" si="6"/>
        <v>A+</v>
      </c>
    </row>
    <row r="34">
      <c r="A34" s="5">
        <v>162025.0</v>
      </c>
      <c r="B34" s="6">
        <v>2.01614025E8</v>
      </c>
      <c r="C34" s="7" t="s">
        <v>69</v>
      </c>
      <c r="D34" s="1">
        <v>13.0</v>
      </c>
      <c r="E34" s="1">
        <v>0.0</v>
      </c>
      <c r="F34" s="1">
        <v>20.0</v>
      </c>
      <c r="G34" s="1">
        <v>20.0</v>
      </c>
      <c r="H34" s="1">
        <v>20.0</v>
      </c>
      <c r="I34" s="1">
        <v>20.0</v>
      </c>
      <c r="J34">
        <f t="shared" si="1"/>
        <v>40</v>
      </c>
      <c r="K34" s="1">
        <v>10.0</v>
      </c>
      <c r="L34" s="1">
        <v>20.0</v>
      </c>
      <c r="M34" s="1">
        <f t="shared" si="2"/>
        <v>60</v>
      </c>
      <c r="N34" s="1">
        <v>15.0</v>
      </c>
      <c r="O34" s="1">
        <v>15.0</v>
      </c>
      <c r="P34">
        <f t="shared" si="3"/>
        <v>90</v>
      </c>
      <c r="Q34" s="1">
        <v>98.0</v>
      </c>
      <c r="R34" s="1">
        <v>58.0</v>
      </c>
      <c r="S34">
        <f t="shared" si="4"/>
        <v>246</v>
      </c>
      <c r="T34">
        <f t="shared" si="5"/>
        <v>82</v>
      </c>
      <c r="U34" t="str">
        <f t="shared" si="6"/>
        <v>A+</v>
      </c>
    </row>
    <row r="35">
      <c r="A35" s="2">
        <v>162026.0</v>
      </c>
      <c r="B35" s="6">
        <v>2.01614026E8</v>
      </c>
      <c r="C35" s="7" t="s">
        <v>70</v>
      </c>
      <c r="D35" s="1">
        <v>11.0</v>
      </c>
      <c r="E35" s="1">
        <v>0.0</v>
      </c>
      <c r="F35" s="1">
        <v>0.0</v>
      </c>
      <c r="G35" s="1">
        <v>0.0</v>
      </c>
      <c r="H35" s="1">
        <v>11.0</v>
      </c>
      <c r="I35" s="1">
        <v>0.0</v>
      </c>
      <c r="J35">
        <f t="shared" si="1"/>
        <v>11</v>
      </c>
      <c r="K35" s="1">
        <v>0.0</v>
      </c>
      <c r="L35" s="1">
        <v>0.0</v>
      </c>
      <c r="M35" s="1">
        <f t="shared" si="2"/>
        <v>11</v>
      </c>
      <c r="N35" s="1">
        <v>15.0</v>
      </c>
      <c r="O35" s="1">
        <v>12.0</v>
      </c>
      <c r="P35">
        <f t="shared" si="3"/>
        <v>38</v>
      </c>
      <c r="Q35" s="1">
        <v>61.0</v>
      </c>
      <c r="R35" s="1">
        <v>29.0</v>
      </c>
      <c r="S35">
        <f t="shared" si="4"/>
        <v>128</v>
      </c>
      <c r="T35">
        <f t="shared" si="5"/>
        <v>42.66666667</v>
      </c>
      <c r="U35" t="str">
        <f t="shared" si="6"/>
        <v>D</v>
      </c>
    </row>
    <row r="36">
      <c r="A36" s="2">
        <v>162030.0</v>
      </c>
      <c r="B36" s="6">
        <v>2.0161403E8</v>
      </c>
      <c r="C36" s="7" t="s">
        <v>71</v>
      </c>
      <c r="D36" s="1">
        <v>0.0</v>
      </c>
      <c r="E36" s="1">
        <v>0.0</v>
      </c>
      <c r="F36" s="1">
        <v>20.0</v>
      </c>
      <c r="G36" s="1">
        <v>10.0</v>
      </c>
      <c r="H36" s="1">
        <v>20.0</v>
      </c>
      <c r="I36" s="1">
        <v>10.0</v>
      </c>
      <c r="J36">
        <f t="shared" si="1"/>
        <v>30</v>
      </c>
      <c r="K36" s="1">
        <v>18.0</v>
      </c>
      <c r="L36" s="1">
        <v>0.0</v>
      </c>
      <c r="M36" s="1">
        <f t="shared" si="2"/>
        <v>48</v>
      </c>
      <c r="N36" s="1">
        <v>9.0</v>
      </c>
      <c r="O36" s="1">
        <v>12.0</v>
      </c>
      <c r="P36">
        <f t="shared" si="3"/>
        <v>69</v>
      </c>
      <c r="Q36" s="1">
        <v>70.0</v>
      </c>
      <c r="R36" s="1">
        <v>89.0</v>
      </c>
      <c r="S36">
        <f t="shared" si="4"/>
        <v>228</v>
      </c>
      <c r="T36">
        <f t="shared" si="5"/>
        <v>76</v>
      </c>
      <c r="U36" t="str">
        <f t="shared" si="6"/>
        <v>A</v>
      </c>
    </row>
    <row r="37">
      <c r="A37" s="2">
        <v>162031.0</v>
      </c>
      <c r="B37" s="6">
        <v>2.01614031E8</v>
      </c>
      <c r="C37" s="7" t="s">
        <v>72</v>
      </c>
      <c r="D37" s="1">
        <v>17.0</v>
      </c>
      <c r="E37" s="1">
        <v>0.0</v>
      </c>
      <c r="F37" s="1">
        <v>19.0</v>
      </c>
      <c r="G37" s="1">
        <v>18.0</v>
      </c>
      <c r="H37" s="1">
        <v>19.0</v>
      </c>
      <c r="I37" s="1">
        <v>18.0</v>
      </c>
      <c r="J37">
        <f t="shared" si="1"/>
        <v>37</v>
      </c>
      <c r="K37" s="1">
        <v>10.0</v>
      </c>
      <c r="L37" s="1">
        <v>0.0</v>
      </c>
      <c r="M37" s="1">
        <f t="shared" si="2"/>
        <v>47</v>
      </c>
      <c r="N37" s="1">
        <v>15.0</v>
      </c>
      <c r="O37" s="1">
        <v>13.0</v>
      </c>
      <c r="P37">
        <f t="shared" si="3"/>
        <v>75</v>
      </c>
      <c r="Q37" s="1">
        <v>73.0</v>
      </c>
      <c r="R37" s="1">
        <v>52.0</v>
      </c>
      <c r="S37">
        <f t="shared" si="4"/>
        <v>200</v>
      </c>
      <c r="T37">
        <f t="shared" si="5"/>
        <v>66.66666667</v>
      </c>
      <c r="U37" t="str">
        <f t="shared" si="6"/>
        <v>B+</v>
      </c>
    </row>
    <row r="38">
      <c r="A38" s="2">
        <v>162032.0</v>
      </c>
      <c r="B38" s="6">
        <v>2.01614032E8</v>
      </c>
      <c r="C38" s="7" t="s">
        <v>73</v>
      </c>
      <c r="D38" s="1">
        <v>9.0</v>
      </c>
      <c r="E38" s="1">
        <v>0.0</v>
      </c>
      <c r="F38" s="1">
        <v>20.0</v>
      </c>
      <c r="G38" s="1">
        <v>0.0</v>
      </c>
      <c r="H38" s="1">
        <v>9.0</v>
      </c>
      <c r="I38" s="1">
        <v>20.0</v>
      </c>
      <c r="J38">
        <f t="shared" si="1"/>
        <v>29</v>
      </c>
      <c r="K38" s="1">
        <v>11.0</v>
      </c>
      <c r="L38" s="1">
        <v>0.0</v>
      </c>
      <c r="M38" s="1">
        <f t="shared" si="2"/>
        <v>40</v>
      </c>
      <c r="N38" s="1">
        <v>15.0</v>
      </c>
      <c r="O38" s="1">
        <v>12.0</v>
      </c>
      <c r="P38">
        <f t="shared" si="3"/>
        <v>67</v>
      </c>
      <c r="Q38" s="1">
        <v>67.0</v>
      </c>
      <c r="R38" s="1">
        <v>24.0</v>
      </c>
      <c r="S38">
        <f t="shared" si="4"/>
        <v>158</v>
      </c>
      <c r="T38">
        <f t="shared" si="5"/>
        <v>52.66666667</v>
      </c>
      <c r="U38" t="str">
        <f t="shared" si="6"/>
        <v>C+</v>
      </c>
    </row>
    <row r="39">
      <c r="A39" s="5">
        <v>162035.0</v>
      </c>
      <c r="B39" s="6">
        <v>2.01614035E8</v>
      </c>
      <c r="C39" s="7" t="s">
        <v>74</v>
      </c>
      <c r="D39" s="1">
        <v>11.0</v>
      </c>
      <c r="E39" s="1">
        <v>12.0</v>
      </c>
      <c r="F39" s="1">
        <v>20.0</v>
      </c>
      <c r="G39" s="1">
        <v>20.0</v>
      </c>
      <c r="H39" s="1">
        <v>20.0</v>
      </c>
      <c r="I39" s="1">
        <v>20.0</v>
      </c>
      <c r="J39">
        <f t="shared" si="1"/>
        <v>40</v>
      </c>
      <c r="K39" s="1">
        <v>18.0</v>
      </c>
      <c r="L39" s="1">
        <v>0.0</v>
      </c>
      <c r="M39" s="1">
        <f t="shared" si="2"/>
        <v>58</v>
      </c>
      <c r="N39" s="1">
        <v>15.0</v>
      </c>
      <c r="O39" s="1">
        <v>15.0</v>
      </c>
      <c r="P39">
        <f t="shared" si="3"/>
        <v>88</v>
      </c>
      <c r="Q39" s="1">
        <v>78.0</v>
      </c>
      <c r="R39" s="1">
        <v>90.0</v>
      </c>
      <c r="S39">
        <f t="shared" si="4"/>
        <v>256</v>
      </c>
      <c r="T39">
        <f t="shared" si="5"/>
        <v>85.33333333</v>
      </c>
      <c r="U39" t="str">
        <f t="shared" si="6"/>
        <v>A+</v>
      </c>
    </row>
    <row r="40">
      <c r="A40" s="2">
        <v>162038.0</v>
      </c>
      <c r="B40" s="6">
        <v>2.01614038E8</v>
      </c>
      <c r="C40" s="7" t="s">
        <v>75</v>
      </c>
      <c r="D40" s="1">
        <v>16.0</v>
      </c>
      <c r="E40" s="1">
        <v>16.0</v>
      </c>
      <c r="F40" s="1">
        <v>20.0</v>
      </c>
      <c r="G40" s="1">
        <v>20.0</v>
      </c>
      <c r="H40" s="1">
        <v>20.0</v>
      </c>
      <c r="I40" s="1">
        <v>20.0</v>
      </c>
      <c r="J40">
        <f t="shared" si="1"/>
        <v>40</v>
      </c>
      <c r="K40" s="1">
        <v>19.0</v>
      </c>
      <c r="L40" s="1">
        <v>0.0</v>
      </c>
      <c r="M40" s="1">
        <f t="shared" si="2"/>
        <v>59</v>
      </c>
      <c r="N40" s="1">
        <v>15.0</v>
      </c>
      <c r="O40" s="1">
        <v>15.0</v>
      </c>
      <c r="P40">
        <f t="shared" si="3"/>
        <v>89</v>
      </c>
      <c r="Q40" s="1">
        <v>94.0</v>
      </c>
      <c r="R40" s="1">
        <v>79.0</v>
      </c>
      <c r="S40">
        <f t="shared" si="4"/>
        <v>262</v>
      </c>
      <c r="T40">
        <f t="shared" si="5"/>
        <v>87.33333333</v>
      </c>
      <c r="U40" t="str">
        <f t="shared" si="6"/>
        <v>A+</v>
      </c>
    </row>
    <row r="41">
      <c r="A41" s="5">
        <v>162042.0</v>
      </c>
      <c r="B41" s="6">
        <v>2.01614042E8</v>
      </c>
      <c r="C41" s="7" t="s">
        <v>76</v>
      </c>
      <c r="D41" s="1">
        <v>18.0</v>
      </c>
      <c r="E41" s="1">
        <v>12.0</v>
      </c>
      <c r="F41" s="1">
        <v>20.0</v>
      </c>
      <c r="G41" s="1">
        <v>20.0</v>
      </c>
      <c r="H41" s="1">
        <v>20.0</v>
      </c>
      <c r="I41" s="1">
        <v>20.0</v>
      </c>
      <c r="J41">
        <f t="shared" si="1"/>
        <v>40</v>
      </c>
      <c r="K41" s="1">
        <v>18.0</v>
      </c>
      <c r="L41" s="1">
        <v>0.0</v>
      </c>
      <c r="M41" s="1">
        <f t="shared" si="2"/>
        <v>58</v>
      </c>
      <c r="N41" s="1">
        <v>15.0</v>
      </c>
      <c r="O41" s="1">
        <v>15.0</v>
      </c>
      <c r="P41">
        <f t="shared" si="3"/>
        <v>88</v>
      </c>
      <c r="Q41" s="1">
        <v>86.0</v>
      </c>
      <c r="R41" s="1">
        <v>64.0</v>
      </c>
      <c r="S41">
        <f t="shared" si="4"/>
        <v>238</v>
      </c>
      <c r="T41">
        <f t="shared" si="5"/>
        <v>79.33333333</v>
      </c>
      <c r="U41" t="str">
        <f t="shared" si="6"/>
        <v>A</v>
      </c>
    </row>
    <row r="42">
      <c r="A42" s="5">
        <v>162055.0</v>
      </c>
      <c r="B42" s="6">
        <v>2.01614055E8</v>
      </c>
      <c r="C42" s="7" t="s">
        <v>77</v>
      </c>
      <c r="D42" s="1">
        <v>20.0</v>
      </c>
      <c r="E42" s="1">
        <v>0.0</v>
      </c>
      <c r="F42" s="1">
        <v>18.0</v>
      </c>
      <c r="G42" s="1">
        <v>20.0</v>
      </c>
      <c r="H42" s="1">
        <v>20.0</v>
      </c>
      <c r="I42" s="1">
        <v>20.0</v>
      </c>
      <c r="J42">
        <f t="shared" si="1"/>
        <v>40</v>
      </c>
      <c r="K42" s="1">
        <v>4.0</v>
      </c>
      <c r="L42" s="1">
        <v>20.0</v>
      </c>
      <c r="M42" s="1">
        <f t="shared" si="2"/>
        <v>60</v>
      </c>
      <c r="N42" s="1">
        <v>15.0</v>
      </c>
      <c r="O42" s="1">
        <v>15.0</v>
      </c>
      <c r="P42">
        <f t="shared" si="3"/>
        <v>90</v>
      </c>
      <c r="Q42" s="1">
        <v>73.0</v>
      </c>
      <c r="R42" s="1">
        <v>65.0</v>
      </c>
      <c r="S42">
        <f t="shared" si="4"/>
        <v>228</v>
      </c>
      <c r="T42">
        <f t="shared" si="5"/>
        <v>76</v>
      </c>
      <c r="U42" t="str">
        <f t="shared" si="6"/>
        <v>A</v>
      </c>
    </row>
  </sheetData>
  <mergeCells count="2">
    <mergeCell ref="W10:X10"/>
    <mergeCell ref="AA10:AB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3" max="3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78</v>
      </c>
      <c r="N1" s="1" t="s">
        <v>13</v>
      </c>
      <c r="O1" s="1" t="s">
        <v>14</v>
      </c>
      <c r="P1" s="1" t="s">
        <v>79</v>
      </c>
      <c r="Q1" s="1" t="s">
        <v>16</v>
      </c>
      <c r="R1" s="1" t="s">
        <v>17</v>
      </c>
      <c r="S1" s="1" t="s">
        <v>20</v>
      </c>
      <c r="T1" s="1" t="s">
        <v>21</v>
      </c>
      <c r="U1" s="1" t="s">
        <v>80</v>
      </c>
      <c r="V1" s="1" t="s">
        <v>57</v>
      </c>
      <c r="W1" s="1"/>
      <c r="X1" s="1" t="s">
        <v>19</v>
      </c>
    </row>
    <row r="2">
      <c r="A2" s="21">
        <v>162086.0</v>
      </c>
      <c r="B2" s="3">
        <v>2.0141405E8</v>
      </c>
      <c r="C2" s="4" t="s">
        <v>81</v>
      </c>
      <c r="D2" s="1">
        <v>16.0</v>
      </c>
      <c r="E2" s="1">
        <v>0.0</v>
      </c>
      <c r="F2" s="1">
        <v>0.0</v>
      </c>
      <c r="G2" s="1">
        <v>10.0</v>
      </c>
      <c r="H2" s="1">
        <v>16.0</v>
      </c>
      <c r="I2" s="1">
        <v>10.0</v>
      </c>
      <c r="J2">
        <f t="shared" ref="J2:J44" si="1">SUM(H2,I2)</f>
        <v>26</v>
      </c>
      <c r="K2" s="1">
        <v>5.0</v>
      </c>
      <c r="L2" s="1">
        <v>4.0</v>
      </c>
      <c r="M2">
        <f t="shared" ref="M2:M44" si="2">SUM(H2,I2,K2,L2)-MIN(H2,I2,K2,L2)</f>
        <v>31</v>
      </c>
      <c r="N2" s="1">
        <v>15.0</v>
      </c>
      <c r="O2" s="1">
        <v>14.0</v>
      </c>
      <c r="P2">
        <f t="shared" ref="P2:P11" si="3">SUM(M2,N2,O2)</f>
        <v>60</v>
      </c>
      <c r="Q2" s="1">
        <v>47.0</v>
      </c>
      <c r="R2" s="1">
        <v>14.0</v>
      </c>
      <c r="V2">
        <f t="shared" ref="V2:V44" si="4">SUM(P2,Q2,R2)</f>
        <v>121</v>
      </c>
      <c r="W2">
        <f t="shared" ref="W2:W44" si="5">V2/3</f>
        <v>40.33333333</v>
      </c>
      <c r="X2" t="str">
        <f t="shared" ref="X2:X44" si="6">LOOKUP(W2,$Z$12:$Z$21,$AA$12:$AA$21)</f>
        <v>D</v>
      </c>
    </row>
    <row r="3">
      <c r="A3" s="21">
        <v>162058.0</v>
      </c>
      <c r="B3" s="6">
        <v>2.01514004E8</v>
      </c>
      <c r="C3" s="7" t="s">
        <v>82</v>
      </c>
      <c r="D3" s="1">
        <v>10.0</v>
      </c>
      <c r="E3" s="1">
        <v>2.0</v>
      </c>
      <c r="F3" s="1">
        <v>0.0</v>
      </c>
      <c r="G3" s="1">
        <v>20.0</v>
      </c>
      <c r="H3" s="1">
        <v>10.0</v>
      </c>
      <c r="I3" s="1">
        <v>20.0</v>
      </c>
      <c r="J3">
        <f t="shared" si="1"/>
        <v>30</v>
      </c>
      <c r="K3" s="1">
        <v>8.0</v>
      </c>
      <c r="L3" s="1">
        <v>8.0</v>
      </c>
      <c r="M3">
        <f t="shared" si="2"/>
        <v>38</v>
      </c>
      <c r="N3" s="1">
        <v>15.0</v>
      </c>
      <c r="O3" s="1">
        <v>13.0</v>
      </c>
      <c r="P3">
        <f t="shared" si="3"/>
        <v>66</v>
      </c>
      <c r="Q3" s="1">
        <v>48.0</v>
      </c>
      <c r="R3" s="1">
        <v>20.0</v>
      </c>
      <c r="V3">
        <f t="shared" si="4"/>
        <v>134</v>
      </c>
      <c r="W3">
        <f t="shared" si="5"/>
        <v>44.66666667</v>
      </c>
      <c r="X3" t="str">
        <f t="shared" si="6"/>
        <v>D</v>
      </c>
    </row>
    <row r="4">
      <c r="A4" s="21">
        <v>162072.0</v>
      </c>
      <c r="B4" s="6">
        <v>2.01514006E8</v>
      </c>
      <c r="C4" s="7" t="s">
        <v>83</v>
      </c>
      <c r="D4" s="1">
        <v>0.0</v>
      </c>
      <c r="E4" s="1">
        <v>0.0</v>
      </c>
      <c r="F4" s="1">
        <v>16.0</v>
      </c>
      <c r="G4" s="1">
        <v>18.0</v>
      </c>
      <c r="H4" s="1">
        <v>16.0</v>
      </c>
      <c r="I4" s="1">
        <v>18.0</v>
      </c>
      <c r="J4">
        <f t="shared" si="1"/>
        <v>34</v>
      </c>
      <c r="K4" s="1">
        <v>5.0</v>
      </c>
      <c r="L4" s="1">
        <v>0.0</v>
      </c>
      <c r="M4">
        <f t="shared" si="2"/>
        <v>39</v>
      </c>
      <c r="N4" s="1">
        <v>15.0</v>
      </c>
      <c r="O4" s="1">
        <v>13.0</v>
      </c>
      <c r="P4">
        <f t="shared" si="3"/>
        <v>67</v>
      </c>
      <c r="Q4" s="1">
        <v>45.0</v>
      </c>
      <c r="R4" s="1">
        <v>10.0</v>
      </c>
      <c r="V4">
        <f t="shared" si="4"/>
        <v>122</v>
      </c>
      <c r="W4">
        <f t="shared" si="5"/>
        <v>40.66666667</v>
      </c>
      <c r="X4" t="str">
        <f t="shared" si="6"/>
        <v>D</v>
      </c>
    </row>
    <row r="5">
      <c r="A5" s="21">
        <v>162064.0</v>
      </c>
      <c r="B5" s="6">
        <v>2.01514065E8</v>
      </c>
      <c r="C5" s="7" t="s">
        <v>84</v>
      </c>
      <c r="D5" s="1">
        <v>10.0</v>
      </c>
      <c r="E5" s="1">
        <v>0.0</v>
      </c>
      <c r="F5" s="1">
        <v>20.0</v>
      </c>
      <c r="G5" s="1">
        <v>20.0</v>
      </c>
      <c r="H5" s="1">
        <v>20.0</v>
      </c>
      <c r="I5" s="1">
        <v>20.0</v>
      </c>
      <c r="J5">
        <f t="shared" si="1"/>
        <v>40</v>
      </c>
      <c r="K5" s="1">
        <v>9.0</v>
      </c>
      <c r="L5" s="1">
        <v>0.0</v>
      </c>
      <c r="M5">
        <f t="shared" si="2"/>
        <v>49</v>
      </c>
      <c r="N5" s="1">
        <v>15.0</v>
      </c>
      <c r="O5" s="1">
        <v>14.0</v>
      </c>
      <c r="P5">
        <f t="shared" si="3"/>
        <v>78</v>
      </c>
      <c r="Q5" s="1">
        <v>53.0</v>
      </c>
      <c r="R5" s="1">
        <v>8.0</v>
      </c>
      <c r="V5">
        <f t="shared" si="4"/>
        <v>139</v>
      </c>
      <c r="W5">
        <f t="shared" si="5"/>
        <v>46.33333333</v>
      </c>
      <c r="X5" t="str">
        <f t="shared" si="6"/>
        <v>C</v>
      </c>
    </row>
    <row r="6">
      <c r="A6" s="21">
        <v>162065.0</v>
      </c>
      <c r="B6" s="6">
        <v>2.01514067E8</v>
      </c>
      <c r="C6" s="7" t="s">
        <v>85</v>
      </c>
      <c r="D6" s="1">
        <v>10.0</v>
      </c>
      <c r="E6" s="1">
        <v>3.0</v>
      </c>
      <c r="F6" s="1">
        <v>15.0</v>
      </c>
      <c r="G6" s="1">
        <v>0.0</v>
      </c>
      <c r="H6" s="1">
        <v>10.0</v>
      </c>
      <c r="I6" s="1">
        <v>15.0</v>
      </c>
      <c r="J6">
        <f t="shared" si="1"/>
        <v>25</v>
      </c>
      <c r="K6" s="1">
        <v>2.0</v>
      </c>
      <c r="L6" s="1">
        <v>0.0</v>
      </c>
      <c r="M6">
        <f t="shared" si="2"/>
        <v>27</v>
      </c>
      <c r="N6" s="1">
        <v>15.0</v>
      </c>
      <c r="O6" s="1">
        <v>13.0</v>
      </c>
      <c r="P6">
        <f t="shared" si="3"/>
        <v>55</v>
      </c>
      <c r="Q6" s="1">
        <v>68.0</v>
      </c>
      <c r="R6" s="1">
        <v>25.0</v>
      </c>
      <c r="V6">
        <f t="shared" si="4"/>
        <v>148</v>
      </c>
      <c r="W6">
        <f t="shared" si="5"/>
        <v>49.33333333</v>
      </c>
      <c r="X6" t="str">
        <f t="shared" si="6"/>
        <v>C</v>
      </c>
    </row>
    <row r="7">
      <c r="A7" s="21">
        <v>162077.0</v>
      </c>
      <c r="B7" s="6">
        <v>2.01514079E8</v>
      </c>
      <c r="C7" s="7" t="s">
        <v>86</v>
      </c>
      <c r="D7" s="1">
        <v>12.0</v>
      </c>
      <c r="E7" s="1">
        <v>11.0</v>
      </c>
      <c r="F7" s="1">
        <v>13.0</v>
      </c>
      <c r="G7" s="1">
        <v>16.0</v>
      </c>
      <c r="H7" s="1">
        <v>16.0</v>
      </c>
      <c r="I7" s="1">
        <v>13.0</v>
      </c>
      <c r="J7">
        <f t="shared" si="1"/>
        <v>29</v>
      </c>
      <c r="K7" s="1">
        <v>14.0</v>
      </c>
      <c r="L7" s="1">
        <v>6.0</v>
      </c>
      <c r="M7">
        <f t="shared" si="2"/>
        <v>43</v>
      </c>
      <c r="N7" s="1">
        <v>15.0</v>
      </c>
      <c r="O7" s="1">
        <v>13.0</v>
      </c>
      <c r="P7">
        <f t="shared" si="3"/>
        <v>71</v>
      </c>
      <c r="Q7" s="1">
        <v>88.0</v>
      </c>
      <c r="R7" s="1">
        <v>37.0</v>
      </c>
      <c r="V7">
        <f t="shared" si="4"/>
        <v>196</v>
      </c>
      <c r="W7">
        <f t="shared" si="5"/>
        <v>65.33333333</v>
      </c>
      <c r="X7" t="str">
        <f t="shared" si="6"/>
        <v>B+</v>
      </c>
    </row>
    <row r="8">
      <c r="A8" s="22">
        <v>162066.0</v>
      </c>
      <c r="B8" s="23">
        <v>2.01514084E8</v>
      </c>
      <c r="C8" s="24" t="s">
        <v>87</v>
      </c>
      <c r="D8" s="25">
        <v>0.0</v>
      </c>
      <c r="E8" s="25">
        <v>0.0</v>
      </c>
      <c r="F8" s="25">
        <v>15.0</v>
      </c>
      <c r="G8" s="25">
        <v>0.0</v>
      </c>
      <c r="H8" s="25">
        <v>15.0</v>
      </c>
      <c r="I8" s="25">
        <v>0.0</v>
      </c>
      <c r="J8" s="26">
        <f t="shared" si="1"/>
        <v>15</v>
      </c>
      <c r="K8" s="25">
        <v>0.0</v>
      </c>
      <c r="L8" s="25">
        <v>0.0</v>
      </c>
      <c r="M8" s="26">
        <f t="shared" si="2"/>
        <v>15</v>
      </c>
      <c r="N8" s="25">
        <v>6.0</v>
      </c>
      <c r="O8" s="25">
        <v>13.0</v>
      </c>
      <c r="P8" s="26">
        <f t="shared" si="3"/>
        <v>34</v>
      </c>
      <c r="Q8" s="25">
        <v>39.0</v>
      </c>
      <c r="R8" s="25">
        <v>13.0</v>
      </c>
      <c r="S8" s="25">
        <v>75.0</v>
      </c>
      <c r="T8" s="25">
        <v>51.0</v>
      </c>
      <c r="U8" s="26">
        <f>S8+T8+P8</f>
        <v>160</v>
      </c>
      <c r="V8" s="26">
        <f t="shared" si="4"/>
        <v>86</v>
      </c>
      <c r="W8" s="26">
        <f t="shared" si="5"/>
        <v>28.66666667</v>
      </c>
      <c r="X8" s="26" t="str">
        <f t="shared" si="6"/>
        <v>F</v>
      </c>
      <c r="Y8" s="26"/>
      <c r="Z8" s="26"/>
      <c r="AA8" s="26"/>
      <c r="AB8" s="26"/>
      <c r="AC8" s="26"/>
      <c r="AD8" s="26"/>
      <c r="AE8" s="26"/>
    </row>
    <row r="9">
      <c r="A9" s="21">
        <v>162067.0</v>
      </c>
      <c r="B9" s="6">
        <v>2.01514088E8</v>
      </c>
      <c r="C9" s="7" t="s">
        <v>88</v>
      </c>
      <c r="D9" s="1">
        <v>16.0</v>
      </c>
      <c r="E9" s="1">
        <v>0.0</v>
      </c>
      <c r="F9" s="1">
        <v>20.0</v>
      </c>
      <c r="G9" s="1">
        <v>0.0</v>
      </c>
      <c r="H9" s="1">
        <v>16.0</v>
      </c>
      <c r="I9" s="1">
        <v>20.0</v>
      </c>
      <c r="J9">
        <f t="shared" si="1"/>
        <v>36</v>
      </c>
      <c r="K9" s="1">
        <v>0.0</v>
      </c>
      <c r="L9" s="1">
        <v>11.0</v>
      </c>
      <c r="M9">
        <f t="shared" si="2"/>
        <v>47</v>
      </c>
      <c r="N9" s="1">
        <v>15.0</v>
      </c>
      <c r="O9" s="1">
        <v>13.0</v>
      </c>
      <c r="P9">
        <f t="shared" si="3"/>
        <v>75</v>
      </c>
      <c r="Q9" s="1">
        <v>67.0</v>
      </c>
      <c r="R9" s="1">
        <v>58.0</v>
      </c>
      <c r="U9" s="27"/>
      <c r="V9">
        <f t="shared" si="4"/>
        <v>200</v>
      </c>
      <c r="W9">
        <f t="shared" si="5"/>
        <v>66.66666667</v>
      </c>
      <c r="X9" t="str">
        <f t="shared" si="6"/>
        <v>B+</v>
      </c>
    </row>
    <row r="10">
      <c r="A10" s="21">
        <v>162080.0</v>
      </c>
      <c r="B10" s="6">
        <v>2.01514096E8</v>
      </c>
      <c r="C10" s="7" t="s">
        <v>89</v>
      </c>
      <c r="D10" s="1">
        <v>9.0</v>
      </c>
      <c r="E10" s="1">
        <v>6.0</v>
      </c>
      <c r="F10" s="1">
        <v>17.0</v>
      </c>
      <c r="G10" s="1">
        <v>0.0</v>
      </c>
      <c r="H10" s="1">
        <v>9.0</v>
      </c>
      <c r="I10" s="1">
        <v>17.0</v>
      </c>
      <c r="J10">
        <f t="shared" si="1"/>
        <v>26</v>
      </c>
      <c r="K10" s="1">
        <v>3.0</v>
      </c>
      <c r="L10" s="1">
        <v>0.0</v>
      </c>
      <c r="M10">
        <f t="shared" si="2"/>
        <v>29</v>
      </c>
      <c r="N10" s="1">
        <v>15.0</v>
      </c>
      <c r="O10" s="1">
        <v>12.0</v>
      </c>
      <c r="P10">
        <f t="shared" si="3"/>
        <v>56</v>
      </c>
      <c r="Q10" s="1">
        <v>72.0</v>
      </c>
      <c r="R10" s="1">
        <v>35.0</v>
      </c>
      <c r="U10" s="27"/>
      <c r="V10">
        <f t="shared" si="4"/>
        <v>163</v>
      </c>
      <c r="W10">
        <f t="shared" si="5"/>
        <v>54.33333333</v>
      </c>
      <c r="X10" t="str">
        <f t="shared" si="6"/>
        <v>C+</v>
      </c>
      <c r="Z10" s="8" t="s">
        <v>31</v>
      </c>
      <c r="AA10" s="9"/>
      <c r="AC10" s="10" t="s">
        <v>32</v>
      </c>
      <c r="AD10" s="9"/>
    </row>
    <row r="11">
      <c r="A11" s="21">
        <v>162068.0</v>
      </c>
      <c r="B11" s="6">
        <v>2.01514099E8</v>
      </c>
      <c r="C11" s="7" t="s">
        <v>90</v>
      </c>
      <c r="D11" s="1">
        <v>19.0</v>
      </c>
      <c r="E11" s="1">
        <v>16.0</v>
      </c>
      <c r="F11" s="1">
        <v>19.0</v>
      </c>
      <c r="G11" s="1">
        <v>18.0</v>
      </c>
      <c r="H11" s="1">
        <v>19.0</v>
      </c>
      <c r="I11" s="1">
        <v>19.0</v>
      </c>
      <c r="J11">
        <f t="shared" si="1"/>
        <v>38</v>
      </c>
      <c r="K11" s="1">
        <v>14.0</v>
      </c>
      <c r="L11" s="1">
        <v>0.0</v>
      </c>
      <c r="M11">
        <f t="shared" si="2"/>
        <v>52</v>
      </c>
      <c r="N11" s="1">
        <v>15.0</v>
      </c>
      <c r="O11" s="1">
        <v>15.0</v>
      </c>
      <c r="P11">
        <f t="shared" si="3"/>
        <v>82</v>
      </c>
      <c r="Q11" s="1">
        <v>77.0</v>
      </c>
      <c r="R11" s="1">
        <v>34.0</v>
      </c>
      <c r="U11" s="27"/>
      <c r="V11">
        <f t="shared" si="4"/>
        <v>193</v>
      </c>
      <c r="W11">
        <f t="shared" si="5"/>
        <v>64.33333333</v>
      </c>
      <c r="X11" t="str">
        <f t="shared" si="6"/>
        <v>B</v>
      </c>
      <c r="Z11" s="11" t="s">
        <v>34</v>
      </c>
      <c r="AA11" s="12" t="s">
        <v>19</v>
      </c>
      <c r="AC11" s="13" t="s">
        <v>19</v>
      </c>
      <c r="AD11" s="14" t="s">
        <v>35</v>
      </c>
    </row>
    <row r="12">
      <c r="A12" s="21">
        <v>162081.0</v>
      </c>
      <c r="B12" s="6">
        <v>2.01514102E8</v>
      </c>
      <c r="C12" s="7" t="s">
        <v>91</v>
      </c>
      <c r="D12" s="1">
        <v>9.0</v>
      </c>
      <c r="E12" s="1">
        <v>0.0</v>
      </c>
      <c r="F12" s="1">
        <v>17.0</v>
      </c>
      <c r="G12" s="1">
        <v>0.0</v>
      </c>
      <c r="H12" s="1">
        <v>9.0</v>
      </c>
      <c r="I12" s="1">
        <v>17.0</v>
      </c>
      <c r="J12">
        <f t="shared" si="1"/>
        <v>26</v>
      </c>
      <c r="K12" s="1">
        <v>13.0</v>
      </c>
      <c r="L12" s="1">
        <v>0.0</v>
      </c>
      <c r="M12">
        <f t="shared" si="2"/>
        <v>39</v>
      </c>
      <c r="N12" s="1">
        <v>15.0</v>
      </c>
      <c r="O12" s="1">
        <v>12.0</v>
      </c>
      <c r="P12" s="1">
        <v>66.0</v>
      </c>
      <c r="Q12" s="1">
        <v>81.0</v>
      </c>
      <c r="R12" s="1">
        <v>17.0</v>
      </c>
      <c r="U12" s="27"/>
      <c r="V12">
        <f t="shared" si="4"/>
        <v>164</v>
      </c>
      <c r="W12">
        <f t="shared" si="5"/>
        <v>54.66666667</v>
      </c>
      <c r="X12" t="str">
        <f t="shared" si="6"/>
        <v>C+</v>
      </c>
      <c r="Z12" s="15">
        <v>0.0</v>
      </c>
      <c r="AA12" s="16" t="s">
        <v>37</v>
      </c>
      <c r="AC12" s="13" t="s">
        <v>38</v>
      </c>
      <c r="AD12" s="17">
        <f t="shared" ref="AD12:AD21" si="7">COUNTIF($X$2:$X$44,AC12)</f>
        <v>13</v>
      </c>
    </row>
    <row r="13">
      <c r="A13" s="28">
        <v>162069.0</v>
      </c>
      <c r="B13" s="29">
        <v>2.01514104E8</v>
      </c>
      <c r="C13" s="30" t="s">
        <v>92</v>
      </c>
      <c r="D13" s="31">
        <v>0.0</v>
      </c>
      <c r="E13" s="31">
        <v>0.0</v>
      </c>
      <c r="F13" s="31">
        <v>12.0</v>
      </c>
      <c r="G13" s="31">
        <v>0.0</v>
      </c>
      <c r="H13" s="31">
        <v>12.0</v>
      </c>
      <c r="I13" s="31">
        <v>0.0</v>
      </c>
      <c r="J13" s="32">
        <f t="shared" si="1"/>
        <v>12</v>
      </c>
      <c r="K13" s="31">
        <v>7.0</v>
      </c>
      <c r="L13" s="31">
        <v>0.0</v>
      </c>
      <c r="M13" s="32">
        <f t="shared" si="2"/>
        <v>19</v>
      </c>
      <c r="N13" s="31">
        <v>6.0</v>
      </c>
      <c r="O13" s="31">
        <v>12.0</v>
      </c>
      <c r="P13" s="32">
        <f t="shared" ref="P13:P44" si="8">SUM(M13,N13,O13)</f>
        <v>37</v>
      </c>
      <c r="Q13" s="31">
        <v>35.0</v>
      </c>
      <c r="R13" s="31">
        <v>26.0</v>
      </c>
      <c r="S13" s="31">
        <v>54.0</v>
      </c>
      <c r="T13" s="31">
        <v>41.0</v>
      </c>
      <c r="U13" s="26">
        <f>S13+T13+P13</f>
        <v>132</v>
      </c>
      <c r="V13" s="32">
        <f t="shared" si="4"/>
        <v>98</v>
      </c>
      <c r="W13" s="32">
        <f t="shared" si="5"/>
        <v>32.66666667</v>
      </c>
      <c r="X13" s="32" t="str">
        <f t="shared" si="6"/>
        <v>F</v>
      </c>
      <c r="Y13" s="32"/>
      <c r="Z13" s="33">
        <v>40.0</v>
      </c>
      <c r="AA13" s="34" t="s">
        <v>40</v>
      </c>
      <c r="AB13" s="32"/>
      <c r="AC13" s="35" t="s">
        <v>41</v>
      </c>
      <c r="AD13" s="17">
        <f t="shared" si="7"/>
        <v>1</v>
      </c>
      <c r="AE13" s="32"/>
    </row>
    <row r="14">
      <c r="A14" s="36">
        <v>162083.0</v>
      </c>
      <c r="B14" s="37">
        <v>2.01514106E8</v>
      </c>
      <c r="C14" s="38" t="s">
        <v>93</v>
      </c>
      <c r="D14" s="39">
        <v>0.0</v>
      </c>
      <c r="E14" s="39">
        <v>0.0</v>
      </c>
      <c r="F14" s="39">
        <v>10.0</v>
      </c>
      <c r="G14" s="39">
        <v>0.0</v>
      </c>
      <c r="H14" s="39">
        <v>10.0</v>
      </c>
      <c r="I14" s="39">
        <v>0.0</v>
      </c>
      <c r="J14" s="27">
        <f t="shared" si="1"/>
        <v>10</v>
      </c>
      <c r="K14" s="39">
        <v>4.0</v>
      </c>
      <c r="L14" s="39">
        <v>0.0</v>
      </c>
      <c r="M14" s="27">
        <f t="shared" si="2"/>
        <v>14</v>
      </c>
      <c r="N14" s="39">
        <v>15.0</v>
      </c>
      <c r="O14" s="39">
        <v>12.0</v>
      </c>
      <c r="P14" s="27">
        <f t="shared" si="8"/>
        <v>41</v>
      </c>
      <c r="Q14" s="39">
        <v>77.0</v>
      </c>
      <c r="R14" s="39">
        <v>2.0</v>
      </c>
      <c r="S14" s="27"/>
      <c r="T14" s="27"/>
      <c r="U14" s="27"/>
      <c r="V14" s="27">
        <f t="shared" si="4"/>
        <v>120</v>
      </c>
      <c r="W14" s="27">
        <f t="shared" si="5"/>
        <v>40</v>
      </c>
      <c r="X14" s="27" t="str">
        <f t="shared" si="6"/>
        <v>D</v>
      </c>
      <c r="Y14" s="27"/>
      <c r="Z14" s="40">
        <v>45.0</v>
      </c>
      <c r="AA14" s="41" t="s">
        <v>43</v>
      </c>
      <c r="AB14" s="27"/>
      <c r="AC14" s="42" t="s">
        <v>44</v>
      </c>
      <c r="AD14" s="17">
        <f t="shared" si="7"/>
        <v>3</v>
      </c>
      <c r="AE14" s="27"/>
    </row>
    <row r="15">
      <c r="A15" s="21">
        <v>162070.0</v>
      </c>
      <c r="B15" s="6">
        <v>2.0151411E8</v>
      </c>
      <c r="C15" s="7" t="s">
        <v>94</v>
      </c>
      <c r="D15" s="1">
        <v>7.0</v>
      </c>
      <c r="E15" s="1">
        <v>19.0</v>
      </c>
      <c r="F15" s="1">
        <v>0.0</v>
      </c>
      <c r="G15" s="1">
        <v>0.0</v>
      </c>
      <c r="H15" s="1">
        <v>7.0</v>
      </c>
      <c r="I15" s="1">
        <v>19.0</v>
      </c>
      <c r="J15">
        <f t="shared" si="1"/>
        <v>26</v>
      </c>
      <c r="K15" s="1">
        <v>0.0</v>
      </c>
      <c r="L15" s="1">
        <v>0.0</v>
      </c>
      <c r="M15">
        <f t="shared" si="2"/>
        <v>26</v>
      </c>
      <c r="N15" s="1">
        <v>15.0</v>
      </c>
      <c r="O15" s="1">
        <v>13.0</v>
      </c>
      <c r="P15">
        <f t="shared" si="8"/>
        <v>54</v>
      </c>
      <c r="Q15" s="1">
        <v>62.0</v>
      </c>
      <c r="R15" s="1">
        <v>5.0</v>
      </c>
      <c r="V15">
        <f t="shared" si="4"/>
        <v>121</v>
      </c>
      <c r="W15">
        <f t="shared" si="5"/>
        <v>40.33333333</v>
      </c>
      <c r="X15" t="str">
        <f t="shared" si="6"/>
        <v>D</v>
      </c>
      <c r="Z15" s="15">
        <v>50.0</v>
      </c>
      <c r="AA15" s="16" t="s">
        <v>46</v>
      </c>
      <c r="AC15" s="13" t="s">
        <v>47</v>
      </c>
      <c r="AD15" s="17">
        <f t="shared" si="7"/>
        <v>5</v>
      </c>
    </row>
    <row r="16">
      <c r="A16" s="21">
        <v>162084.0</v>
      </c>
      <c r="B16" s="6">
        <v>2.01514111E8</v>
      </c>
      <c r="C16" s="7" t="s">
        <v>95</v>
      </c>
      <c r="D16" s="1">
        <v>0.0</v>
      </c>
      <c r="E16" s="1">
        <v>0.0</v>
      </c>
      <c r="F16" s="1">
        <v>20.0</v>
      </c>
      <c r="G16" s="1">
        <v>0.0</v>
      </c>
      <c r="H16" s="1">
        <v>20.0</v>
      </c>
      <c r="I16" s="1">
        <v>0.0</v>
      </c>
      <c r="J16">
        <f t="shared" si="1"/>
        <v>20</v>
      </c>
      <c r="K16" s="1">
        <v>12.0</v>
      </c>
      <c r="L16" s="1">
        <v>0.0</v>
      </c>
      <c r="M16">
        <f t="shared" si="2"/>
        <v>32</v>
      </c>
      <c r="N16" s="1">
        <v>15.0</v>
      </c>
      <c r="O16" s="1">
        <v>14.0</v>
      </c>
      <c r="P16">
        <f t="shared" si="8"/>
        <v>61</v>
      </c>
      <c r="Q16" s="1">
        <v>67.0</v>
      </c>
      <c r="R16" s="1">
        <v>40.0</v>
      </c>
      <c r="V16">
        <f t="shared" si="4"/>
        <v>168</v>
      </c>
      <c r="W16">
        <f t="shared" si="5"/>
        <v>56</v>
      </c>
      <c r="X16" t="str">
        <f t="shared" si="6"/>
        <v>B-</v>
      </c>
      <c r="Z16" s="15">
        <v>55.0</v>
      </c>
      <c r="AA16" s="16" t="s">
        <v>49</v>
      </c>
      <c r="AC16" s="13" t="s">
        <v>50</v>
      </c>
      <c r="AD16" s="17">
        <f t="shared" si="7"/>
        <v>6</v>
      </c>
    </row>
    <row r="17">
      <c r="A17" s="21">
        <v>162085.0</v>
      </c>
      <c r="B17" s="6">
        <v>2.01514165E8</v>
      </c>
      <c r="C17" s="7" t="s">
        <v>96</v>
      </c>
      <c r="D17" s="1">
        <v>12.0</v>
      </c>
      <c r="E17" s="1">
        <v>19.0</v>
      </c>
      <c r="F17" s="1">
        <v>20.0</v>
      </c>
      <c r="G17" s="1">
        <v>16.0</v>
      </c>
      <c r="H17" s="1">
        <v>19.0</v>
      </c>
      <c r="I17" s="1">
        <v>20.0</v>
      </c>
      <c r="J17">
        <f t="shared" si="1"/>
        <v>39</v>
      </c>
      <c r="K17" s="1">
        <v>0.0</v>
      </c>
      <c r="L17" s="1">
        <v>0.0</v>
      </c>
      <c r="M17">
        <f t="shared" si="2"/>
        <v>39</v>
      </c>
      <c r="N17" s="1">
        <v>15.0</v>
      </c>
      <c r="O17" s="1">
        <v>14.0</v>
      </c>
      <c r="P17">
        <f t="shared" si="8"/>
        <v>68</v>
      </c>
      <c r="Q17" s="1">
        <v>52.0</v>
      </c>
      <c r="R17" s="1">
        <v>73.0</v>
      </c>
      <c r="V17">
        <f t="shared" si="4"/>
        <v>193</v>
      </c>
      <c r="W17">
        <f t="shared" si="5"/>
        <v>64.33333333</v>
      </c>
      <c r="X17" t="str">
        <f t="shared" si="6"/>
        <v>B</v>
      </c>
      <c r="Z17" s="15">
        <v>60.0</v>
      </c>
      <c r="AA17" s="16" t="s">
        <v>50</v>
      </c>
      <c r="AC17" s="13" t="s">
        <v>49</v>
      </c>
      <c r="AD17" s="17">
        <f t="shared" si="7"/>
        <v>2</v>
      </c>
    </row>
    <row r="18">
      <c r="A18" s="21">
        <v>162093.0</v>
      </c>
      <c r="B18" s="43">
        <v>2.01514168E8</v>
      </c>
      <c r="C18" s="18" t="s">
        <v>97</v>
      </c>
      <c r="D18" s="1">
        <v>20.0</v>
      </c>
      <c r="E18" s="1">
        <v>16.0</v>
      </c>
      <c r="F18" s="1">
        <v>17.0</v>
      </c>
      <c r="G18" s="1">
        <v>20.0</v>
      </c>
      <c r="H18" s="1">
        <v>20.0</v>
      </c>
      <c r="I18" s="1">
        <v>20.0</v>
      </c>
      <c r="J18">
        <f t="shared" si="1"/>
        <v>40</v>
      </c>
      <c r="K18" s="1">
        <v>19.0</v>
      </c>
      <c r="L18" s="1">
        <v>0.0</v>
      </c>
      <c r="M18">
        <f t="shared" si="2"/>
        <v>59</v>
      </c>
      <c r="N18" s="1">
        <v>15.0</v>
      </c>
      <c r="O18" s="1">
        <v>15.0</v>
      </c>
      <c r="P18">
        <f t="shared" si="8"/>
        <v>89</v>
      </c>
      <c r="Q18" s="1">
        <v>91.0</v>
      </c>
      <c r="R18" s="1">
        <v>78.0</v>
      </c>
      <c r="V18">
        <f t="shared" si="4"/>
        <v>258</v>
      </c>
      <c r="W18">
        <f t="shared" si="5"/>
        <v>86</v>
      </c>
      <c r="X18" t="str">
        <f t="shared" si="6"/>
        <v>A+</v>
      </c>
      <c r="Z18" s="15">
        <v>65.0</v>
      </c>
      <c r="AA18" s="16" t="s">
        <v>47</v>
      </c>
      <c r="AC18" s="13" t="s">
        <v>46</v>
      </c>
      <c r="AD18" s="17">
        <f t="shared" si="7"/>
        <v>2</v>
      </c>
    </row>
    <row r="19">
      <c r="A19" s="21">
        <v>162002.0</v>
      </c>
      <c r="B19" s="6">
        <v>2.01614002E8</v>
      </c>
      <c r="C19" s="7" t="s">
        <v>98</v>
      </c>
      <c r="D19" s="1">
        <v>20.0</v>
      </c>
      <c r="E19" s="1">
        <v>19.0</v>
      </c>
      <c r="F19" s="1">
        <v>0.0</v>
      </c>
      <c r="G19" s="1">
        <v>20.0</v>
      </c>
      <c r="H19" s="1">
        <v>20.0</v>
      </c>
      <c r="I19" s="1">
        <v>20.0</v>
      </c>
      <c r="J19">
        <f t="shared" si="1"/>
        <v>40</v>
      </c>
      <c r="K19" s="1">
        <v>11.0</v>
      </c>
      <c r="L19" s="1">
        <v>0.0</v>
      </c>
      <c r="M19">
        <f t="shared" si="2"/>
        <v>51</v>
      </c>
      <c r="N19" s="1">
        <v>15.0</v>
      </c>
      <c r="O19" s="1">
        <v>14.0</v>
      </c>
      <c r="P19">
        <f t="shared" si="8"/>
        <v>80</v>
      </c>
      <c r="Q19" s="1">
        <v>78.0</v>
      </c>
      <c r="R19" s="1">
        <v>61.0</v>
      </c>
      <c r="V19">
        <f t="shared" si="4"/>
        <v>219</v>
      </c>
      <c r="W19">
        <f t="shared" si="5"/>
        <v>73</v>
      </c>
      <c r="X19" t="str">
        <f t="shared" si="6"/>
        <v>A-</v>
      </c>
      <c r="Z19" s="15">
        <v>70.0</v>
      </c>
      <c r="AA19" s="16" t="s">
        <v>44</v>
      </c>
      <c r="AC19" s="13" t="s">
        <v>43</v>
      </c>
      <c r="AD19" s="17">
        <f t="shared" si="7"/>
        <v>4</v>
      </c>
    </row>
    <row r="20">
      <c r="A20" s="21">
        <v>162004.0</v>
      </c>
      <c r="B20" s="6">
        <v>2.01614004E8</v>
      </c>
      <c r="C20" s="7" t="s">
        <v>99</v>
      </c>
      <c r="D20" s="1">
        <v>12.0</v>
      </c>
      <c r="E20" s="1">
        <v>0.0</v>
      </c>
      <c r="F20" s="1">
        <v>17.0</v>
      </c>
      <c r="G20" s="1">
        <v>18.0</v>
      </c>
      <c r="H20" s="1">
        <v>17.0</v>
      </c>
      <c r="I20" s="1">
        <v>18.0</v>
      </c>
      <c r="J20">
        <f t="shared" si="1"/>
        <v>35</v>
      </c>
      <c r="K20" s="1">
        <v>9.0</v>
      </c>
      <c r="L20" s="1">
        <v>10.0</v>
      </c>
      <c r="M20">
        <f t="shared" si="2"/>
        <v>45</v>
      </c>
      <c r="N20" s="1">
        <v>15.0</v>
      </c>
      <c r="O20" s="1">
        <v>13.0</v>
      </c>
      <c r="P20">
        <f t="shared" si="8"/>
        <v>73</v>
      </c>
      <c r="Q20" s="1">
        <v>40.0</v>
      </c>
      <c r="R20" s="1">
        <v>22.0</v>
      </c>
      <c r="V20">
        <f t="shared" si="4"/>
        <v>135</v>
      </c>
      <c r="W20">
        <f t="shared" si="5"/>
        <v>45</v>
      </c>
      <c r="X20" t="str">
        <f t="shared" si="6"/>
        <v>C</v>
      </c>
      <c r="Z20" s="15">
        <v>75.0</v>
      </c>
      <c r="AA20" s="16" t="s">
        <v>41</v>
      </c>
      <c r="AC20" s="13" t="s">
        <v>40</v>
      </c>
      <c r="AD20" s="17">
        <f t="shared" si="7"/>
        <v>5</v>
      </c>
    </row>
    <row r="21">
      <c r="A21" s="21">
        <v>162005.0</v>
      </c>
      <c r="B21" s="6">
        <v>2.01614005E8</v>
      </c>
      <c r="C21" s="7" t="s">
        <v>100</v>
      </c>
      <c r="D21" s="1">
        <v>8.0</v>
      </c>
      <c r="E21" s="1">
        <v>0.0</v>
      </c>
      <c r="F21" s="1">
        <v>19.0</v>
      </c>
      <c r="G21" s="1">
        <v>18.0</v>
      </c>
      <c r="H21" s="1">
        <v>19.0</v>
      </c>
      <c r="I21" s="1">
        <v>18.0</v>
      </c>
      <c r="J21">
        <f t="shared" si="1"/>
        <v>37</v>
      </c>
      <c r="K21" s="1">
        <v>13.0</v>
      </c>
      <c r="L21" s="1">
        <v>0.0</v>
      </c>
      <c r="M21">
        <f t="shared" si="2"/>
        <v>50</v>
      </c>
      <c r="N21" s="1">
        <v>15.0</v>
      </c>
      <c r="O21" s="1">
        <v>13.0</v>
      </c>
      <c r="P21">
        <f t="shared" si="8"/>
        <v>78</v>
      </c>
      <c r="Q21" s="1">
        <v>46.0</v>
      </c>
      <c r="R21" s="1">
        <v>60.0</v>
      </c>
      <c r="V21">
        <f t="shared" si="4"/>
        <v>184</v>
      </c>
      <c r="W21">
        <f t="shared" si="5"/>
        <v>61.33333333</v>
      </c>
      <c r="X21" t="str">
        <f t="shared" si="6"/>
        <v>B</v>
      </c>
      <c r="Z21" s="15">
        <v>80.0</v>
      </c>
      <c r="AA21" s="16" t="s">
        <v>38</v>
      </c>
      <c r="AC21" s="13" t="s">
        <v>37</v>
      </c>
      <c r="AD21" s="17">
        <f t="shared" si="7"/>
        <v>2</v>
      </c>
    </row>
    <row r="22">
      <c r="A22" s="21">
        <v>162007.0</v>
      </c>
      <c r="B22" s="6">
        <v>2.01614007E8</v>
      </c>
      <c r="C22" s="7" t="s">
        <v>101</v>
      </c>
      <c r="D22" s="1">
        <v>10.0</v>
      </c>
      <c r="E22" s="1">
        <v>0.0</v>
      </c>
      <c r="F22" s="1">
        <v>20.0</v>
      </c>
      <c r="G22" s="1">
        <v>20.0</v>
      </c>
      <c r="H22" s="1">
        <v>20.0</v>
      </c>
      <c r="I22" s="1">
        <v>20.0</v>
      </c>
      <c r="J22">
        <f t="shared" si="1"/>
        <v>40</v>
      </c>
      <c r="K22" s="1">
        <v>14.0</v>
      </c>
      <c r="L22" s="1">
        <v>0.0</v>
      </c>
      <c r="M22">
        <f t="shared" si="2"/>
        <v>54</v>
      </c>
      <c r="N22" s="1">
        <v>15.0</v>
      </c>
      <c r="O22" s="1">
        <v>14.0</v>
      </c>
      <c r="P22">
        <f t="shared" si="8"/>
        <v>83</v>
      </c>
      <c r="Q22" s="1">
        <v>67.0</v>
      </c>
      <c r="R22" s="1">
        <v>35.0</v>
      </c>
      <c r="V22">
        <f t="shared" si="4"/>
        <v>185</v>
      </c>
      <c r="W22">
        <f t="shared" si="5"/>
        <v>61.66666667</v>
      </c>
      <c r="X22" t="str">
        <f t="shared" si="6"/>
        <v>B</v>
      </c>
      <c r="AC22" s="19" t="s">
        <v>57</v>
      </c>
      <c r="AD22" s="20">
        <f>SUM(AD12:AD21)</f>
        <v>43</v>
      </c>
    </row>
    <row r="23">
      <c r="A23" s="21">
        <v>162008.0</v>
      </c>
      <c r="B23" s="6">
        <v>2.01614008E8</v>
      </c>
      <c r="C23" s="7" t="s">
        <v>102</v>
      </c>
      <c r="D23" s="1">
        <v>11.0</v>
      </c>
      <c r="E23" s="1">
        <v>0.0</v>
      </c>
      <c r="F23" s="1">
        <v>20.0</v>
      </c>
      <c r="G23" s="1">
        <v>20.0</v>
      </c>
      <c r="H23" s="1">
        <v>20.0</v>
      </c>
      <c r="I23" s="1">
        <v>20.0</v>
      </c>
      <c r="J23">
        <f t="shared" si="1"/>
        <v>40</v>
      </c>
      <c r="K23" s="1">
        <v>10.0</v>
      </c>
      <c r="L23" s="1">
        <v>6.0</v>
      </c>
      <c r="M23">
        <f t="shared" si="2"/>
        <v>50</v>
      </c>
      <c r="N23" s="1">
        <v>15.0</v>
      </c>
      <c r="O23" s="1">
        <v>14.0</v>
      </c>
      <c r="P23">
        <f t="shared" si="8"/>
        <v>79</v>
      </c>
      <c r="Q23" s="1">
        <v>72.0</v>
      </c>
      <c r="R23" s="1">
        <v>33.0</v>
      </c>
      <c r="V23">
        <f t="shared" si="4"/>
        <v>184</v>
      </c>
      <c r="W23">
        <f t="shared" si="5"/>
        <v>61.33333333</v>
      </c>
      <c r="X23" t="str">
        <f t="shared" si="6"/>
        <v>B</v>
      </c>
    </row>
    <row r="24">
      <c r="A24" s="21">
        <v>162024.0</v>
      </c>
      <c r="B24" s="6">
        <v>2.01614024E8</v>
      </c>
      <c r="C24" s="7" t="s">
        <v>103</v>
      </c>
      <c r="D24" s="1">
        <v>15.0</v>
      </c>
      <c r="E24" s="1">
        <v>17.0</v>
      </c>
      <c r="F24" s="1">
        <v>20.0</v>
      </c>
      <c r="G24" s="1">
        <v>0.0</v>
      </c>
      <c r="H24" s="1">
        <v>17.0</v>
      </c>
      <c r="I24" s="1">
        <v>20.0</v>
      </c>
      <c r="J24">
        <f t="shared" si="1"/>
        <v>37</v>
      </c>
      <c r="K24" s="1">
        <v>16.0</v>
      </c>
      <c r="L24" s="1">
        <v>0.0</v>
      </c>
      <c r="M24">
        <f t="shared" si="2"/>
        <v>53</v>
      </c>
      <c r="N24" s="1">
        <v>15.0</v>
      </c>
      <c r="O24" s="1">
        <v>15.0</v>
      </c>
      <c r="P24">
        <f t="shared" si="8"/>
        <v>83</v>
      </c>
      <c r="Q24" s="1">
        <v>92.0</v>
      </c>
      <c r="R24" s="1">
        <v>75.0</v>
      </c>
      <c r="V24">
        <f t="shared" si="4"/>
        <v>250</v>
      </c>
      <c r="W24">
        <f t="shared" si="5"/>
        <v>83.33333333</v>
      </c>
      <c r="X24" t="str">
        <f t="shared" si="6"/>
        <v>A+</v>
      </c>
    </row>
    <row r="25">
      <c r="A25" s="21">
        <v>162027.0</v>
      </c>
      <c r="B25" s="6">
        <v>2.01614027E8</v>
      </c>
      <c r="C25" s="7" t="s">
        <v>104</v>
      </c>
      <c r="D25" s="1">
        <v>17.0</v>
      </c>
      <c r="E25" s="1">
        <v>17.0</v>
      </c>
      <c r="F25" s="1">
        <v>20.0</v>
      </c>
      <c r="G25" s="1">
        <v>20.0</v>
      </c>
      <c r="H25" s="1">
        <v>20.0</v>
      </c>
      <c r="I25" s="1">
        <v>20.0</v>
      </c>
      <c r="J25">
        <f t="shared" si="1"/>
        <v>40</v>
      </c>
      <c r="K25" s="1">
        <v>11.0</v>
      </c>
      <c r="L25" s="1">
        <v>0.0</v>
      </c>
      <c r="M25">
        <f t="shared" si="2"/>
        <v>51</v>
      </c>
      <c r="N25" s="1">
        <v>15.0</v>
      </c>
      <c r="O25" s="1">
        <v>15.0</v>
      </c>
      <c r="P25">
        <f t="shared" si="8"/>
        <v>81</v>
      </c>
      <c r="Q25" s="1">
        <v>88.0</v>
      </c>
      <c r="R25" s="1">
        <v>93.0</v>
      </c>
      <c r="V25">
        <f t="shared" si="4"/>
        <v>262</v>
      </c>
      <c r="W25">
        <f t="shared" si="5"/>
        <v>87.33333333</v>
      </c>
      <c r="X25" t="str">
        <f t="shared" si="6"/>
        <v>A+</v>
      </c>
    </row>
    <row r="26">
      <c r="A26" s="21">
        <v>162028.0</v>
      </c>
      <c r="B26" s="6">
        <v>2.01614028E8</v>
      </c>
      <c r="C26" s="7" t="s">
        <v>105</v>
      </c>
      <c r="D26" s="1">
        <v>20.0</v>
      </c>
      <c r="E26" s="1">
        <v>18.0</v>
      </c>
      <c r="F26" s="1">
        <v>0.0</v>
      </c>
      <c r="G26" s="1">
        <v>20.0</v>
      </c>
      <c r="H26" s="1">
        <v>20.0</v>
      </c>
      <c r="I26" s="1">
        <v>20.0</v>
      </c>
      <c r="J26">
        <f t="shared" si="1"/>
        <v>40</v>
      </c>
      <c r="K26" s="1">
        <v>19.0</v>
      </c>
      <c r="L26" s="1">
        <v>0.0</v>
      </c>
      <c r="M26">
        <f t="shared" si="2"/>
        <v>59</v>
      </c>
      <c r="N26" s="1">
        <v>15.0</v>
      </c>
      <c r="O26" s="1">
        <v>15.0</v>
      </c>
      <c r="P26">
        <f t="shared" si="8"/>
        <v>89</v>
      </c>
      <c r="Q26" s="1">
        <v>101.0</v>
      </c>
      <c r="R26" s="1">
        <v>60.0</v>
      </c>
      <c r="V26">
        <f t="shared" si="4"/>
        <v>250</v>
      </c>
      <c r="W26">
        <f t="shared" si="5"/>
        <v>83.33333333</v>
      </c>
      <c r="X26" t="str">
        <f t="shared" si="6"/>
        <v>A+</v>
      </c>
    </row>
    <row r="27">
      <c r="A27" s="21">
        <v>162033.0</v>
      </c>
      <c r="B27" s="6">
        <v>2.01614033E8</v>
      </c>
      <c r="C27" s="7" t="s">
        <v>106</v>
      </c>
      <c r="D27" s="1">
        <v>20.0</v>
      </c>
      <c r="E27" s="1">
        <v>0.0</v>
      </c>
      <c r="F27" s="1">
        <v>20.0</v>
      </c>
      <c r="G27" s="1">
        <v>0.0</v>
      </c>
      <c r="H27" s="1">
        <v>20.0</v>
      </c>
      <c r="I27" s="1">
        <v>20.0</v>
      </c>
      <c r="J27">
        <f t="shared" si="1"/>
        <v>40</v>
      </c>
      <c r="K27" s="1">
        <v>14.0</v>
      </c>
      <c r="L27" s="1">
        <v>16.0</v>
      </c>
      <c r="M27">
        <f t="shared" si="2"/>
        <v>56</v>
      </c>
      <c r="N27" s="1">
        <v>15.0</v>
      </c>
      <c r="O27" s="1">
        <v>15.0</v>
      </c>
      <c r="P27">
        <f t="shared" si="8"/>
        <v>86</v>
      </c>
      <c r="Q27" s="1">
        <v>78.0</v>
      </c>
      <c r="R27" s="1">
        <v>77.0</v>
      </c>
      <c r="V27">
        <f t="shared" si="4"/>
        <v>241</v>
      </c>
      <c r="W27">
        <f t="shared" si="5"/>
        <v>80.33333333</v>
      </c>
      <c r="X27" t="str">
        <f t="shared" si="6"/>
        <v>A+</v>
      </c>
    </row>
    <row r="28">
      <c r="A28" s="21">
        <v>162034.0</v>
      </c>
      <c r="B28" s="6">
        <v>2.01614034E8</v>
      </c>
      <c r="C28" s="7" t="s">
        <v>107</v>
      </c>
      <c r="D28" s="1">
        <v>12.0</v>
      </c>
      <c r="E28" s="1">
        <v>0.0</v>
      </c>
      <c r="F28" s="1">
        <v>20.0</v>
      </c>
      <c r="G28" s="1">
        <v>16.0</v>
      </c>
      <c r="H28" s="1">
        <v>20.0</v>
      </c>
      <c r="I28" s="1">
        <v>16.0</v>
      </c>
      <c r="J28">
        <f t="shared" si="1"/>
        <v>36</v>
      </c>
      <c r="K28" s="1">
        <v>16.0</v>
      </c>
      <c r="L28" s="1">
        <v>0.0</v>
      </c>
      <c r="M28">
        <f t="shared" si="2"/>
        <v>52</v>
      </c>
      <c r="N28" s="1">
        <v>15.0</v>
      </c>
      <c r="O28" s="1">
        <v>13.0</v>
      </c>
      <c r="P28">
        <f t="shared" si="8"/>
        <v>80</v>
      </c>
      <c r="Q28" s="1">
        <v>64.0</v>
      </c>
      <c r="R28" s="1">
        <v>54.0</v>
      </c>
      <c r="V28">
        <f t="shared" si="4"/>
        <v>198</v>
      </c>
      <c r="W28">
        <f t="shared" si="5"/>
        <v>66</v>
      </c>
      <c r="X28" t="str">
        <f t="shared" si="6"/>
        <v>B+</v>
      </c>
    </row>
    <row r="29">
      <c r="A29" s="21">
        <v>162036.0</v>
      </c>
      <c r="B29" s="6">
        <v>2.01614036E8</v>
      </c>
      <c r="C29" s="7" t="s">
        <v>108</v>
      </c>
      <c r="D29" s="1">
        <v>20.0</v>
      </c>
      <c r="E29" s="1">
        <v>16.0</v>
      </c>
      <c r="F29" s="1">
        <v>20.0</v>
      </c>
      <c r="G29" s="1">
        <v>20.0</v>
      </c>
      <c r="H29" s="1">
        <v>20.0</v>
      </c>
      <c r="I29" s="1">
        <v>20.0</v>
      </c>
      <c r="J29">
        <f t="shared" si="1"/>
        <v>40</v>
      </c>
      <c r="K29" s="1">
        <v>12.0</v>
      </c>
      <c r="L29" s="1">
        <v>0.0</v>
      </c>
      <c r="M29">
        <f t="shared" si="2"/>
        <v>52</v>
      </c>
      <c r="N29" s="1">
        <v>15.0</v>
      </c>
      <c r="O29" s="1">
        <v>14.0</v>
      </c>
      <c r="P29">
        <f t="shared" si="8"/>
        <v>81</v>
      </c>
      <c r="Q29" s="1">
        <v>99.0</v>
      </c>
      <c r="R29" s="1">
        <v>61.0</v>
      </c>
      <c r="V29">
        <f t="shared" si="4"/>
        <v>241</v>
      </c>
      <c r="W29">
        <f t="shared" si="5"/>
        <v>80.33333333</v>
      </c>
      <c r="X29" t="str">
        <f t="shared" si="6"/>
        <v>A+</v>
      </c>
    </row>
    <row r="30">
      <c r="A30" s="21">
        <v>162037.0</v>
      </c>
      <c r="B30" s="6">
        <v>2.01614037E8</v>
      </c>
      <c r="C30" s="7" t="s">
        <v>109</v>
      </c>
      <c r="D30" s="1">
        <v>20.0</v>
      </c>
      <c r="E30" s="1">
        <v>0.0</v>
      </c>
      <c r="F30" s="1">
        <v>15.0</v>
      </c>
      <c r="G30" s="1">
        <v>18.0</v>
      </c>
      <c r="H30" s="1">
        <v>20.0</v>
      </c>
      <c r="I30" s="1">
        <v>18.0</v>
      </c>
      <c r="J30">
        <f t="shared" si="1"/>
        <v>38</v>
      </c>
      <c r="K30" s="1">
        <v>11.0</v>
      </c>
      <c r="L30" s="1">
        <v>0.0</v>
      </c>
      <c r="M30">
        <f t="shared" si="2"/>
        <v>49</v>
      </c>
      <c r="N30" s="1">
        <v>15.0</v>
      </c>
      <c r="O30" s="1">
        <v>14.0</v>
      </c>
      <c r="P30">
        <f t="shared" si="8"/>
        <v>78</v>
      </c>
      <c r="Q30" s="1">
        <v>62.0</v>
      </c>
      <c r="R30" s="1">
        <v>43.0</v>
      </c>
      <c r="V30">
        <f t="shared" si="4"/>
        <v>183</v>
      </c>
      <c r="W30">
        <f t="shared" si="5"/>
        <v>61</v>
      </c>
      <c r="X30" t="str">
        <f t="shared" si="6"/>
        <v>B</v>
      </c>
    </row>
    <row r="31">
      <c r="A31" s="21">
        <v>162039.0</v>
      </c>
      <c r="B31" s="6">
        <v>2.01614039E8</v>
      </c>
      <c r="C31" s="7" t="s">
        <v>110</v>
      </c>
      <c r="D31" s="1">
        <v>20.0</v>
      </c>
      <c r="E31" s="1">
        <v>16.0</v>
      </c>
      <c r="F31" s="1">
        <v>0.0</v>
      </c>
      <c r="G31" s="1">
        <v>20.0</v>
      </c>
      <c r="H31" s="1">
        <v>20.0</v>
      </c>
      <c r="I31" s="1">
        <v>20.0</v>
      </c>
      <c r="J31">
        <f t="shared" si="1"/>
        <v>40</v>
      </c>
      <c r="K31" s="1">
        <v>19.0</v>
      </c>
      <c r="L31" s="1">
        <v>0.0</v>
      </c>
      <c r="M31">
        <f t="shared" si="2"/>
        <v>59</v>
      </c>
      <c r="N31" s="1">
        <v>15.0</v>
      </c>
      <c r="O31" s="1">
        <v>15.0</v>
      </c>
      <c r="P31">
        <f t="shared" si="8"/>
        <v>89</v>
      </c>
      <c r="Q31" s="1">
        <v>90.0</v>
      </c>
      <c r="R31" s="1">
        <v>88.0</v>
      </c>
      <c r="V31">
        <f t="shared" si="4"/>
        <v>267</v>
      </c>
      <c r="W31">
        <f t="shared" si="5"/>
        <v>89</v>
      </c>
      <c r="X31" t="str">
        <f t="shared" si="6"/>
        <v>A+</v>
      </c>
    </row>
    <row r="32">
      <c r="A32" s="21">
        <v>162040.0</v>
      </c>
      <c r="B32" s="6">
        <v>2.0161404E8</v>
      </c>
      <c r="C32" s="7" t="s">
        <v>111</v>
      </c>
      <c r="D32" s="1">
        <v>20.0</v>
      </c>
      <c r="E32" s="1">
        <v>0.0</v>
      </c>
      <c r="F32" s="1">
        <v>20.0</v>
      </c>
      <c r="G32" s="1">
        <v>18.0</v>
      </c>
      <c r="H32" s="1">
        <v>20.0</v>
      </c>
      <c r="I32" s="1">
        <v>20.0</v>
      </c>
      <c r="J32">
        <f t="shared" si="1"/>
        <v>40</v>
      </c>
      <c r="K32" s="1">
        <v>19.0</v>
      </c>
      <c r="L32" s="1">
        <v>0.0</v>
      </c>
      <c r="M32">
        <f t="shared" si="2"/>
        <v>59</v>
      </c>
      <c r="N32" s="1">
        <v>15.0</v>
      </c>
      <c r="O32" s="1">
        <v>15.0</v>
      </c>
      <c r="P32">
        <f t="shared" si="8"/>
        <v>89</v>
      </c>
      <c r="Q32" s="1">
        <v>81.0</v>
      </c>
      <c r="R32" s="1">
        <v>80.0</v>
      </c>
      <c r="V32">
        <f t="shared" si="4"/>
        <v>250</v>
      </c>
      <c r="W32">
        <f t="shared" si="5"/>
        <v>83.33333333</v>
      </c>
      <c r="X32" t="str">
        <f t="shared" si="6"/>
        <v>A+</v>
      </c>
    </row>
    <row r="33">
      <c r="A33" s="21">
        <v>162041.0</v>
      </c>
      <c r="B33" s="6">
        <v>2.01614041E8</v>
      </c>
      <c r="C33" s="7" t="s">
        <v>112</v>
      </c>
      <c r="D33" s="1">
        <v>0.0</v>
      </c>
      <c r="E33" s="1">
        <v>18.0</v>
      </c>
      <c r="F33" s="1">
        <v>20.0</v>
      </c>
      <c r="G33" s="1">
        <v>18.0</v>
      </c>
      <c r="H33" s="1">
        <v>20.0</v>
      </c>
      <c r="I33" s="1">
        <v>18.0</v>
      </c>
      <c r="J33">
        <f t="shared" si="1"/>
        <v>38</v>
      </c>
      <c r="K33" s="1">
        <v>18.0</v>
      </c>
      <c r="L33" s="1">
        <v>0.0</v>
      </c>
      <c r="M33">
        <f t="shared" si="2"/>
        <v>56</v>
      </c>
      <c r="N33" s="1">
        <v>15.0</v>
      </c>
      <c r="O33" s="1">
        <v>15.0</v>
      </c>
      <c r="P33">
        <f t="shared" si="8"/>
        <v>86</v>
      </c>
      <c r="Q33" s="1">
        <v>87.0</v>
      </c>
      <c r="R33" s="1">
        <v>81.0</v>
      </c>
      <c r="V33">
        <f t="shared" si="4"/>
        <v>254</v>
      </c>
      <c r="W33">
        <f t="shared" si="5"/>
        <v>84.66666667</v>
      </c>
      <c r="X33" t="str">
        <f t="shared" si="6"/>
        <v>A+</v>
      </c>
    </row>
    <row r="34">
      <c r="A34" s="21">
        <v>162043.0</v>
      </c>
      <c r="B34" s="6">
        <v>2.01614043E8</v>
      </c>
      <c r="C34" s="7" t="s">
        <v>113</v>
      </c>
      <c r="D34" s="1">
        <v>8.0</v>
      </c>
      <c r="E34" s="1">
        <v>0.0</v>
      </c>
      <c r="F34" s="1">
        <v>15.0</v>
      </c>
      <c r="G34" s="1">
        <v>16.0</v>
      </c>
      <c r="H34" s="1">
        <v>15.0</v>
      </c>
      <c r="I34" s="1">
        <v>16.0</v>
      </c>
      <c r="J34">
        <f t="shared" si="1"/>
        <v>31</v>
      </c>
      <c r="K34" s="1">
        <v>3.0</v>
      </c>
      <c r="L34" s="1">
        <v>0.0</v>
      </c>
      <c r="M34">
        <f t="shared" si="2"/>
        <v>34</v>
      </c>
      <c r="N34" s="1">
        <v>15.0</v>
      </c>
      <c r="O34" s="1">
        <v>14.0</v>
      </c>
      <c r="P34">
        <f t="shared" si="8"/>
        <v>63</v>
      </c>
      <c r="Q34" s="1">
        <v>58.0</v>
      </c>
      <c r="R34" s="1">
        <v>28.0</v>
      </c>
      <c r="V34">
        <f t="shared" si="4"/>
        <v>149</v>
      </c>
      <c r="W34">
        <f t="shared" si="5"/>
        <v>49.66666667</v>
      </c>
      <c r="X34" t="str">
        <f t="shared" si="6"/>
        <v>C</v>
      </c>
    </row>
    <row r="35">
      <c r="A35" s="21">
        <v>162044.0</v>
      </c>
      <c r="B35" s="6">
        <v>2.01614044E8</v>
      </c>
      <c r="C35" s="7" t="s">
        <v>114</v>
      </c>
      <c r="D35" s="1">
        <v>7.0</v>
      </c>
      <c r="E35" s="1">
        <v>12.0</v>
      </c>
      <c r="F35" s="1">
        <v>17.0</v>
      </c>
      <c r="G35" s="1">
        <v>16.0</v>
      </c>
      <c r="H35" s="1">
        <v>17.0</v>
      </c>
      <c r="I35" s="1">
        <v>16.0</v>
      </c>
      <c r="J35">
        <f t="shared" si="1"/>
        <v>33</v>
      </c>
      <c r="K35" s="1">
        <v>17.0</v>
      </c>
      <c r="L35" s="1">
        <v>0.0</v>
      </c>
      <c r="M35">
        <f t="shared" si="2"/>
        <v>50</v>
      </c>
      <c r="N35" s="1">
        <v>15.0</v>
      </c>
      <c r="O35" s="1">
        <v>14.0</v>
      </c>
      <c r="P35">
        <f t="shared" si="8"/>
        <v>79</v>
      </c>
      <c r="Q35" s="1">
        <v>83.0</v>
      </c>
      <c r="R35" s="1">
        <v>73.0</v>
      </c>
      <c r="V35">
        <f t="shared" si="4"/>
        <v>235</v>
      </c>
      <c r="W35">
        <f t="shared" si="5"/>
        <v>78.33333333</v>
      </c>
      <c r="X35" t="str">
        <f t="shared" si="6"/>
        <v>A</v>
      </c>
    </row>
    <row r="36">
      <c r="A36" s="21">
        <v>162046.0</v>
      </c>
      <c r="B36" s="6">
        <v>2.01614046E8</v>
      </c>
      <c r="C36" s="7" t="s">
        <v>115</v>
      </c>
      <c r="D36" s="1">
        <v>20.0</v>
      </c>
      <c r="E36" s="1">
        <v>18.0</v>
      </c>
      <c r="F36" s="1">
        <v>0.0</v>
      </c>
      <c r="G36" s="1">
        <v>16.0</v>
      </c>
      <c r="H36" s="1">
        <v>20.0</v>
      </c>
      <c r="I36" s="1">
        <v>18.0</v>
      </c>
      <c r="J36">
        <f t="shared" si="1"/>
        <v>38</v>
      </c>
      <c r="K36" s="1">
        <v>12.0</v>
      </c>
      <c r="L36" s="1">
        <v>0.0</v>
      </c>
      <c r="M36">
        <f t="shared" si="2"/>
        <v>50</v>
      </c>
      <c r="N36" s="1">
        <v>15.0</v>
      </c>
      <c r="O36" s="1">
        <v>13.0</v>
      </c>
      <c r="P36">
        <f t="shared" si="8"/>
        <v>78</v>
      </c>
      <c r="Q36" s="1">
        <v>87.0</v>
      </c>
      <c r="R36" s="1">
        <v>58.0</v>
      </c>
      <c r="V36">
        <f t="shared" si="4"/>
        <v>223</v>
      </c>
      <c r="W36">
        <f t="shared" si="5"/>
        <v>74.33333333</v>
      </c>
      <c r="X36" t="str">
        <f t="shared" si="6"/>
        <v>A-</v>
      </c>
    </row>
    <row r="37">
      <c r="A37" s="21">
        <v>162047.0</v>
      </c>
      <c r="B37" s="6">
        <v>2.01614047E8</v>
      </c>
      <c r="C37" s="7" t="s">
        <v>116</v>
      </c>
      <c r="D37" s="1">
        <v>20.0</v>
      </c>
      <c r="E37" s="1">
        <v>15.0</v>
      </c>
      <c r="F37" s="1">
        <v>0.0</v>
      </c>
      <c r="G37" s="1">
        <v>20.0</v>
      </c>
      <c r="H37" s="1">
        <v>20.0</v>
      </c>
      <c r="I37" s="1">
        <v>20.0</v>
      </c>
      <c r="J37">
        <f t="shared" si="1"/>
        <v>40</v>
      </c>
      <c r="K37" s="1">
        <v>16.0</v>
      </c>
      <c r="L37" s="1">
        <v>0.0</v>
      </c>
      <c r="M37">
        <f t="shared" si="2"/>
        <v>56</v>
      </c>
      <c r="N37" s="1">
        <v>15.0</v>
      </c>
      <c r="O37" s="1">
        <v>15.0</v>
      </c>
      <c r="P37">
        <f t="shared" si="8"/>
        <v>86</v>
      </c>
      <c r="Q37" s="1">
        <v>75.0</v>
      </c>
      <c r="R37" s="1">
        <v>62.0</v>
      </c>
      <c r="V37">
        <f t="shared" si="4"/>
        <v>223</v>
      </c>
      <c r="W37">
        <f t="shared" si="5"/>
        <v>74.33333333</v>
      </c>
      <c r="X37" t="str">
        <f t="shared" si="6"/>
        <v>A-</v>
      </c>
    </row>
    <row r="38">
      <c r="A38" s="21">
        <v>162048.0</v>
      </c>
      <c r="B38" s="6">
        <v>2.01614048E8</v>
      </c>
      <c r="C38" s="7" t="s">
        <v>117</v>
      </c>
      <c r="D38" s="1">
        <v>20.0</v>
      </c>
      <c r="E38" s="1">
        <v>18.0</v>
      </c>
      <c r="F38" s="1">
        <v>20.0</v>
      </c>
      <c r="G38" s="1">
        <v>20.0</v>
      </c>
      <c r="H38" s="1">
        <v>20.0</v>
      </c>
      <c r="I38" s="1">
        <v>20.0</v>
      </c>
      <c r="J38">
        <f t="shared" si="1"/>
        <v>40</v>
      </c>
      <c r="K38" s="1">
        <v>18.0</v>
      </c>
      <c r="L38" s="1">
        <v>0.0</v>
      </c>
      <c r="M38">
        <f t="shared" si="2"/>
        <v>58</v>
      </c>
      <c r="N38" s="1">
        <v>15.0</v>
      </c>
      <c r="O38" s="1">
        <v>15.0</v>
      </c>
      <c r="P38">
        <f t="shared" si="8"/>
        <v>88</v>
      </c>
      <c r="Q38" s="1">
        <v>95.0</v>
      </c>
      <c r="R38" s="1">
        <v>83.0</v>
      </c>
      <c r="V38">
        <f t="shared" si="4"/>
        <v>266</v>
      </c>
      <c r="W38">
        <f t="shared" si="5"/>
        <v>88.66666667</v>
      </c>
      <c r="X38" t="str">
        <f t="shared" si="6"/>
        <v>A+</v>
      </c>
    </row>
    <row r="39">
      <c r="A39" s="21">
        <v>162049.0</v>
      </c>
      <c r="B39" s="6">
        <v>2.01614049E8</v>
      </c>
      <c r="C39" s="7" t="s">
        <v>118</v>
      </c>
      <c r="D39" s="1">
        <v>8.0</v>
      </c>
      <c r="E39" s="1">
        <v>0.0</v>
      </c>
      <c r="F39" s="1">
        <v>20.0</v>
      </c>
      <c r="G39" s="1">
        <v>16.0</v>
      </c>
      <c r="H39" s="1">
        <v>20.0</v>
      </c>
      <c r="I39" s="1">
        <v>16.0</v>
      </c>
      <c r="J39">
        <f t="shared" si="1"/>
        <v>36</v>
      </c>
      <c r="K39" s="1">
        <v>19.0</v>
      </c>
      <c r="L39" s="1">
        <v>0.0</v>
      </c>
      <c r="M39">
        <f t="shared" si="2"/>
        <v>55</v>
      </c>
      <c r="N39" s="1">
        <v>15.0</v>
      </c>
      <c r="O39" s="1">
        <v>15.0</v>
      </c>
      <c r="P39">
        <f t="shared" si="8"/>
        <v>85</v>
      </c>
      <c r="Q39" s="1">
        <v>91.0</v>
      </c>
      <c r="R39" s="1">
        <v>87.0</v>
      </c>
      <c r="V39">
        <f t="shared" si="4"/>
        <v>263</v>
      </c>
      <c r="W39">
        <f t="shared" si="5"/>
        <v>87.66666667</v>
      </c>
      <c r="X39" t="str">
        <f t="shared" si="6"/>
        <v>A+</v>
      </c>
    </row>
    <row r="40">
      <c r="A40" s="21">
        <v>162050.0</v>
      </c>
      <c r="B40" s="6">
        <v>2.0161405E8</v>
      </c>
      <c r="C40" s="7" t="s">
        <v>119</v>
      </c>
      <c r="D40" s="1">
        <v>8.0</v>
      </c>
      <c r="E40" s="1">
        <v>20.0</v>
      </c>
      <c r="F40" s="1">
        <v>20.0</v>
      </c>
      <c r="G40" s="1">
        <v>20.0</v>
      </c>
      <c r="H40" s="1">
        <v>20.0</v>
      </c>
      <c r="I40" s="1">
        <v>20.0</v>
      </c>
      <c r="J40">
        <f t="shared" si="1"/>
        <v>40</v>
      </c>
      <c r="K40" s="1">
        <v>14.0</v>
      </c>
      <c r="L40" s="1">
        <v>0.0</v>
      </c>
      <c r="M40">
        <f t="shared" si="2"/>
        <v>54</v>
      </c>
      <c r="N40" s="1">
        <v>15.0</v>
      </c>
      <c r="O40" s="1">
        <v>13.0</v>
      </c>
      <c r="P40">
        <f t="shared" si="8"/>
        <v>82</v>
      </c>
      <c r="Q40" s="1">
        <v>98.0</v>
      </c>
      <c r="R40" s="1">
        <v>90.0</v>
      </c>
      <c r="V40">
        <f t="shared" si="4"/>
        <v>270</v>
      </c>
      <c r="W40">
        <f t="shared" si="5"/>
        <v>90</v>
      </c>
      <c r="X40" t="str">
        <f t="shared" si="6"/>
        <v>A+</v>
      </c>
    </row>
    <row r="41">
      <c r="A41" s="21">
        <v>162051.0</v>
      </c>
      <c r="B41" s="6">
        <v>2.01614051E8</v>
      </c>
      <c r="C41" s="7" t="s">
        <v>120</v>
      </c>
      <c r="D41" s="1">
        <v>12.0</v>
      </c>
      <c r="E41" s="1">
        <v>12.0</v>
      </c>
      <c r="F41" s="1">
        <v>20.0</v>
      </c>
      <c r="G41" s="1">
        <v>20.0</v>
      </c>
      <c r="H41" s="1">
        <v>20.0</v>
      </c>
      <c r="I41" s="1">
        <v>20.0</v>
      </c>
      <c r="J41">
        <f t="shared" si="1"/>
        <v>40</v>
      </c>
      <c r="K41" s="1">
        <v>17.0</v>
      </c>
      <c r="L41" s="1">
        <v>6.0</v>
      </c>
      <c r="M41">
        <f t="shared" si="2"/>
        <v>57</v>
      </c>
      <c r="N41" s="1">
        <v>15.0</v>
      </c>
      <c r="O41" s="1">
        <v>15.0</v>
      </c>
      <c r="P41">
        <f t="shared" si="8"/>
        <v>87</v>
      </c>
      <c r="Q41" s="1">
        <v>70.0</v>
      </c>
      <c r="R41" s="1">
        <v>51.0</v>
      </c>
      <c r="V41">
        <f t="shared" si="4"/>
        <v>208</v>
      </c>
      <c r="W41">
        <f t="shared" si="5"/>
        <v>69.33333333</v>
      </c>
      <c r="X41" t="str">
        <f t="shared" si="6"/>
        <v>B+</v>
      </c>
    </row>
    <row r="42">
      <c r="A42" s="21">
        <v>162052.0</v>
      </c>
      <c r="B42" s="6">
        <v>2.01614052E8</v>
      </c>
      <c r="C42" s="7" t="s">
        <v>121</v>
      </c>
      <c r="D42" s="1">
        <v>10.0</v>
      </c>
      <c r="E42" s="1">
        <v>18.0</v>
      </c>
      <c r="F42" s="1">
        <v>18.0</v>
      </c>
      <c r="G42" s="1">
        <v>18.0</v>
      </c>
      <c r="H42" s="1">
        <v>18.0</v>
      </c>
      <c r="I42" s="1">
        <v>18.0</v>
      </c>
      <c r="J42">
        <f t="shared" si="1"/>
        <v>36</v>
      </c>
      <c r="K42" s="1">
        <v>13.0</v>
      </c>
      <c r="L42" s="1">
        <v>0.0</v>
      </c>
      <c r="M42">
        <f t="shared" si="2"/>
        <v>49</v>
      </c>
      <c r="N42" s="1">
        <v>15.0</v>
      </c>
      <c r="O42" s="1">
        <v>15.0</v>
      </c>
      <c r="P42">
        <f t="shared" si="8"/>
        <v>79</v>
      </c>
      <c r="Q42" s="1">
        <v>68.0</v>
      </c>
      <c r="R42" s="1">
        <v>56.0</v>
      </c>
      <c r="V42">
        <f t="shared" si="4"/>
        <v>203</v>
      </c>
      <c r="W42">
        <f t="shared" si="5"/>
        <v>67.66666667</v>
      </c>
      <c r="X42" t="str">
        <f t="shared" si="6"/>
        <v>B+</v>
      </c>
    </row>
    <row r="43">
      <c r="A43" s="21">
        <v>162053.0</v>
      </c>
      <c r="B43" s="6">
        <v>2.01614053E8</v>
      </c>
      <c r="C43" s="7" t="s">
        <v>122</v>
      </c>
      <c r="D43" s="1">
        <v>12.0</v>
      </c>
      <c r="E43" s="1">
        <v>14.0</v>
      </c>
      <c r="F43" s="1">
        <v>20.0</v>
      </c>
      <c r="G43" s="1">
        <v>20.0</v>
      </c>
      <c r="H43" s="1">
        <v>20.0</v>
      </c>
      <c r="I43" s="1">
        <v>20.0</v>
      </c>
      <c r="J43">
        <f t="shared" si="1"/>
        <v>40</v>
      </c>
      <c r="K43" s="1">
        <v>15.0</v>
      </c>
      <c r="L43" s="1">
        <v>0.0</v>
      </c>
      <c r="M43">
        <f t="shared" si="2"/>
        <v>55</v>
      </c>
      <c r="N43" s="1">
        <v>15.0</v>
      </c>
      <c r="O43" s="1">
        <v>15.0</v>
      </c>
      <c r="P43">
        <f t="shared" si="8"/>
        <v>85</v>
      </c>
      <c r="Q43" s="1">
        <v>95.0</v>
      </c>
      <c r="R43" s="1">
        <v>79.0</v>
      </c>
      <c r="V43">
        <f t="shared" si="4"/>
        <v>259</v>
      </c>
      <c r="W43">
        <f t="shared" si="5"/>
        <v>86.33333333</v>
      </c>
      <c r="X43" t="str">
        <f t="shared" si="6"/>
        <v>A+</v>
      </c>
    </row>
    <row r="44">
      <c r="A44" s="21">
        <v>162054.0</v>
      </c>
      <c r="B44" s="6">
        <v>2.01614054E8</v>
      </c>
      <c r="C44" s="7" t="s">
        <v>123</v>
      </c>
      <c r="D44" s="1">
        <v>10.0</v>
      </c>
      <c r="E44" s="1">
        <v>0.0</v>
      </c>
      <c r="F44" s="1">
        <v>0.0</v>
      </c>
      <c r="G44" s="1">
        <v>20.0</v>
      </c>
      <c r="H44" s="1">
        <v>10.0</v>
      </c>
      <c r="I44" s="1">
        <v>20.0</v>
      </c>
      <c r="J44">
        <f t="shared" si="1"/>
        <v>30</v>
      </c>
      <c r="K44" s="1">
        <v>9.0</v>
      </c>
      <c r="L44" s="1">
        <v>0.0</v>
      </c>
      <c r="M44">
        <f t="shared" si="2"/>
        <v>39</v>
      </c>
      <c r="N44" s="1">
        <v>15.0</v>
      </c>
      <c r="O44" s="1">
        <v>13.0</v>
      </c>
      <c r="P44">
        <f t="shared" si="8"/>
        <v>67</v>
      </c>
      <c r="Q44" s="1">
        <v>82.0</v>
      </c>
      <c r="R44" s="1">
        <v>16.0</v>
      </c>
      <c r="V44">
        <f t="shared" si="4"/>
        <v>165</v>
      </c>
      <c r="W44">
        <f t="shared" si="5"/>
        <v>55</v>
      </c>
      <c r="X44" t="str">
        <f t="shared" si="6"/>
        <v>B-</v>
      </c>
    </row>
  </sheetData>
  <mergeCells count="2">
    <mergeCell ref="Z10:AA10"/>
    <mergeCell ref="AC10:AD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C5" s="44"/>
      <c r="D5" s="44"/>
      <c r="E5" s="44"/>
      <c r="F5" s="44"/>
    </row>
    <row r="6">
      <c r="C6" s="1">
        <v>10.0</v>
      </c>
      <c r="D6" s="1">
        <v>6.0</v>
      </c>
      <c r="F6" s="1">
        <v>10.0</v>
      </c>
    </row>
    <row r="7">
      <c r="C7" s="1">
        <v>3.0</v>
      </c>
      <c r="D7" s="1">
        <v>10.0</v>
      </c>
      <c r="F7" s="1">
        <v>0.0</v>
      </c>
    </row>
    <row r="8">
      <c r="D8" s="1">
        <v>2.0</v>
      </c>
      <c r="F8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43"/>
    <col customWidth="1" min="2" max="2" width="30.14"/>
    <col customWidth="1" min="3" max="7" width="11.57"/>
    <col customWidth="1" min="8" max="9" width="14.86"/>
    <col customWidth="1" min="10" max="10" width="43.0"/>
    <col customWidth="1" min="11" max="11" width="33.71"/>
    <col customWidth="1" min="12" max="17" width="11.57"/>
    <col customWidth="1" min="18" max="30" width="8.71"/>
  </cols>
  <sheetData>
    <row r="1">
      <c r="A1" s="45" t="s">
        <v>1</v>
      </c>
      <c r="B1" s="46" t="s">
        <v>124</v>
      </c>
      <c r="C1" s="47" t="s">
        <v>125</v>
      </c>
      <c r="D1" s="47" t="s">
        <v>126</v>
      </c>
      <c r="E1" s="47" t="s">
        <v>127</v>
      </c>
      <c r="F1" s="47" t="s">
        <v>128</v>
      </c>
      <c r="G1" s="47" t="s">
        <v>129</v>
      </c>
      <c r="H1" s="47" t="s">
        <v>130</v>
      </c>
      <c r="I1" s="47" t="s">
        <v>13</v>
      </c>
      <c r="J1" s="47" t="s">
        <v>131</v>
      </c>
      <c r="K1" s="46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>
      <c r="A2" s="49">
        <v>1.70214129E8</v>
      </c>
      <c r="B2" s="50" t="s">
        <v>132</v>
      </c>
      <c r="C2" s="51">
        <v>21.0</v>
      </c>
      <c r="D2" s="51">
        <v>3.0</v>
      </c>
      <c r="E2" s="52">
        <v>3.0</v>
      </c>
      <c r="F2" s="51">
        <v>6.0</v>
      </c>
      <c r="G2" s="52">
        <v>5.0</v>
      </c>
      <c r="H2" s="52">
        <v>10.0</v>
      </c>
      <c r="I2" s="52"/>
      <c r="J2" s="53"/>
      <c r="K2" s="53"/>
      <c r="L2" s="54"/>
      <c r="M2" s="54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>
      <c r="A3" s="49">
        <v>1.70214131E8</v>
      </c>
      <c r="B3" s="50" t="s">
        <v>133</v>
      </c>
      <c r="C3" s="51">
        <v>13.0</v>
      </c>
      <c r="D3" s="51">
        <v>1.0</v>
      </c>
      <c r="E3" s="52">
        <v>3.0</v>
      </c>
      <c r="F3" s="52">
        <v>7.0</v>
      </c>
      <c r="G3" s="52">
        <v>11.0</v>
      </c>
      <c r="H3" s="52">
        <v>12.0</v>
      </c>
      <c r="I3" s="52"/>
      <c r="J3" s="53"/>
      <c r="K3" s="53"/>
      <c r="L3" s="54"/>
      <c r="M3" s="54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>
      <c r="A4" s="49">
        <v>1.70214133E8</v>
      </c>
      <c r="B4" s="56" t="s">
        <v>134</v>
      </c>
      <c r="C4" s="51">
        <v>11.0</v>
      </c>
      <c r="D4" s="51">
        <v>0.0</v>
      </c>
      <c r="E4" s="52">
        <v>11.5</v>
      </c>
      <c r="F4" s="52">
        <v>16.0</v>
      </c>
      <c r="G4" s="52">
        <v>20.0</v>
      </c>
      <c r="H4" s="52">
        <v>14.0</v>
      </c>
      <c r="I4" s="52"/>
      <c r="J4" s="53"/>
      <c r="K4" s="53"/>
      <c r="L4" s="54"/>
      <c r="M4" s="54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49">
        <v>1.70214134E8</v>
      </c>
      <c r="B5" s="56" t="s">
        <v>135</v>
      </c>
      <c r="C5" s="51">
        <v>27.0</v>
      </c>
      <c r="D5" s="51">
        <v>14.0</v>
      </c>
      <c r="E5" s="52">
        <v>8.5</v>
      </c>
      <c r="F5" s="51">
        <v>19.0</v>
      </c>
      <c r="G5" s="52" t="s">
        <v>41</v>
      </c>
      <c r="H5" s="52">
        <v>15.0</v>
      </c>
      <c r="I5" s="52"/>
      <c r="J5" s="54"/>
      <c r="K5" s="53"/>
      <c r="L5" s="54"/>
      <c r="M5" s="54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49">
        <v>1.70214135E8</v>
      </c>
      <c r="B6" s="50" t="s">
        <v>136</v>
      </c>
      <c r="C6" s="51">
        <v>22.0</v>
      </c>
      <c r="D6" s="51">
        <v>7.0</v>
      </c>
      <c r="E6" s="52">
        <v>8.0</v>
      </c>
      <c r="F6" s="52">
        <v>4.0</v>
      </c>
      <c r="G6" s="52" t="s">
        <v>41</v>
      </c>
      <c r="H6" s="52">
        <v>10.0</v>
      </c>
      <c r="I6" s="52"/>
      <c r="J6" s="54"/>
      <c r="K6" s="54"/>
      <c r="L6" s="54"/>
      <c r="M6" s="54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49">
        <v>1.70214137E8</v>
      </c>
      <c r="B7" s="56" t="s">
        <v>137</v>
      </c>
      <c r="C7" s="51">
        <v>27.0</v>
      </c>
      <c r="D7" s="51">
        <v>15.0</v>
      </c>
      <c r="E7" s="52">
        <v>18.5</v>
      </c>
      <c r="F7" s="52">
        <v>19.0</v>
      </c>
      <c r="G7" s="52" t="s">
        <v>41</v>
      </c>
      <c r="H7" s="52">
        <v>15.0</v>
      </c>
      <c r="I7" s="52"/>
      <c r="J7" s="53"/>
      <c r="K7" s="53"/>
      <c r="L7" s="54"/>
      <c r="M7" s="54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49">
        <v>1.70214139E8</v>
      </c>
      <c r="B8" s="50" t="s">
        <v>138</v>
      </c>
      <c r="C8" s="51">
        <v>24.0</v>
      </c>
      <c r="D8" s="51">
        <v>14.0</v>
      </c>
      <c r="E8" s="52">
        <v>11.0</v>
      </c>
      <c r="F8" s="51">
        <v>20.0</v>
      </c>
      <c r="G8" s="52" t="s">
        <v>41</v>
      </c>
      <c r="H8" s="52">
        <v>15.0</v>
      </c>
      <c r="I8" s="52"/>
      <c r="J8" s="53"/>
      <c r="K8" s="53"/>
      <c r="L8" s="54"/>
      <c r="M8" s="54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49">
        <v>1.70214141E8</v>
      </c>
      <c r="B9" s="50" t="s">
        <v>139</v>
      </c>
      <c r="C9" s="51">
        <v>20.0</v>
      </c>
      <c r="D9" s="51">
        <v>7.0</v>
      </c>
      <c r="E9" s="52">
        <v>5.5</v>
      </c>
      <c r="F9" s="52">
        <v>10.5</v>
      </c>
      <c r="G9" s="52">
        <v>6.5</v>
      </c>
      <c r="H9" s="52">
        <v>11.0</v>
      </c>
      <c r="I9" s="52"/>
      <c r="J9" s="53"/>
      <c r="K9" s="53"/>
      <c r="L9" s="54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49">
        <v>1.70214143E8</v>
      </c>
      <c r="B10" s="50" t="s">
        <v>140</v>
      </c>
      <c r="C10" s="51">
        <v>22.0</v>
      </c>
      <c r="D10" s="51">
        <v>5.0</v>
      </c>
      <c r="E10" s="52">
        <v>7.0</v>
      </c>
      <c r="F10" s="52">
        <v>13.0</v>
      </c>
      <c r="G10" s="52">
        <v>7.0</v>
      </c>
      <c r="H10" s="52">
        <v>12.0</v>
      </c>
      <c r="I10" s="52"/>
      <c r="J10" s="53"/>
      <c r="K10" s="53"/>
      <c r="L10" s="54"/>
      <c r="M10" s="54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49">
        <v>1.70214145E8</v>
      </c>
      <c r="B11" s="56" t="s">
        <v>141</v>
      </c>
      <c r="C11" s="51">
        <v>25.0</v>
      </c>
      <c r="D11" s="51">
        <v>17.0</v>
      </c>
      <c r="E11" s="52">
        <v>3.0</v>
      </c>
      <c r="F11" s="52">
        <v>7.0</v>
      </c>
      <c r="G11" s="52" t="s">
        <v>41</v>
      </c>
      <c r="H11" s="52">
        <v>10.0</v>
      </c>
      <c r="I11" s="52"/>
      <c r="J11" s="57" t="s">
        <v>142</v>
      </c>
      <c r="K11" s="53"/>
      <c r="L11" s="54"/>
      <c r="M11" s="54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49">
        <v>1.70214147E8</v>
      </c>
      <c r="B12" s="50" t="s">
        <v>143</v>
      </c>
      <c r="C12" s="51">
        <v>25.0</v>
      </c>
      <c r="D12" s="51">
        <v>10.0</v>
      </c>
      <c r="E12" s="52">
        <v>4.0</v>
      </c>
      <c r="F12" s="52">
        <v>17.0</v>
      </c>
      <c r="G12" s="52" t="s">
        <v>41</v>
      </c>
      <c r="H12" s="52">
        <v>10.0</v>
      </c>
      <c r="I12" s="52"/>
      <c r="J12" s="57" t="s">
        <v>144</v>
      </c>
      <c r="K12" s="53"/>
      <c r="L12" s="54"/>
      <c r="M12" s="54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49">
        <v>2.01714016E8</v>
      </c>
      <c r="B13" s="56" t="s">
        <v>145</v>
      </c>
      <c r="C13" s="51">
        <v>18.0</v>
      </c>
      <c r="D13" s="51">
        <v>10.0</v>
      </c>
      <c r="E13" s="52" t="s">
        <v>41</v>
      </c>
      <c r="F13" s="52">
        <v>10.0</v>
      </c>
      <c r="G13" s="52" t="s">
        <v>41</v>
      </c>
      <c r="H13" s="52">
        <v>14.0</v>
      </c>
      <c r="I13" s="52"/>
      <c r="J13" s="53"/>
      <c r="K13" s="53"/>
      <c r="L13" s="54"/>
      <c r="M13" s="54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53">
        <v>2.01714038E8</v>
      </c>
      <c r="B14" s="56" t="s">
        <v>146</v>
      </c>
      <c r="C14" s="51">
        <v>16.0</v>
      </c>
      <c r="D14" s="51">
        <v>11.0</v>
      </c>
      <c r="E14" s="52">
        <v>15.0</v>
      </c>
      <c r="F14" s="52" t="s">
        <v>41</v>
      </c>
      <c r="G14" s="52" t="s">
        <v>41</v>
      </c>
      <c r="H14" s="52">
        <v>12.0</v>
      </c>
      <c r="I14" s="52"/>
      <c r="J14" s="53"/>
      <c r="K14" s="53"/>
      <c r="L14" s="54"/>
      <c r="M14" s="54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49">
        <v>2.01714107E8</v>
      </c>
      <c r="B15" s="56" t="s">
        <v>147</v>
      </c>
      <c r="C15" s="51">
        <v>24.0</v>
      </c>
      <c r="D15" s="51">
        <v>11.0</v>
      </c>
      <c r="E15" s="52">
        <v>5.5</v>
      </c>
      <c r="F15" s="52">
        <v>13.5</v>
      </c>
      <c r="G15" s="52">
        <v>16.0</v>
      </c>
      <c r="H15" s="52">
        <v>14.0</v>
      </c>
      <c r="I15" s="52"/>
      <c r="J15" s="53"/>
      <c r="K15" s="53"/>
      <c r="L15" s="54"/>
      <c r="M15" s="54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49">
        <v>2.01814007E8</v>
      </c>
      <c r="B16" s="56" t="s">
        <v>148</v>
      </c>
      <c r="C16" s="51">
        <v>10.0</v>
      </c>
      <c r="D16" s="51">
        <v>4.0</v>
      </c>
      <c r="E16" s="52">
        <v>6.5</v>
      </c>
      <c r="F16" s="52">
        <v>10.0</v>
      </c>
      <c r="G16" s="52">
        <v>4.0</v>
      </c>
      <c r="H16" s="52">
        <v>15.0</v>
      </c>
      <c r="I16" s="52"/>
      <c r="J16" s="49"/>
      <c r="K16" s="49"/>
      <c r="L16" s="49"/>
      <c r="M16" s="49"/>
      <c r="N16" s="50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53">
        <v>2.0181404E8</v>
      </c>
      <c r="B17" s="56" t="s">
        <v>149</v>
      </c>
      <c r="C17" s="51">
        <v>24.0</v>
      </c>
      <c r="D17" s="51" t="s">
        <v>41</v>
      </c>
      <c r="E17" s="52">
        <v>8.0</v>
      </c>
      <c r="F17" s="52" t="s">
        <v>41</v>
      </c>
      <c r="G17" s="52" t="s">
        <v>41</v>
      </c>
      <c r="H17" s="52">
        <v>11.0</v>
      </c>
      <c r="I17" s="52"/>
      <c r="J17" s="53"/>
      <c r="K17" s="53"/>
      <c r="L17" s="54"/>
      <c r="M17" s="54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49">
        <v>2.01814101E8</v>
      </c>
      <c r="B18" s="56" t="s">
        <v>150</v>
      </c>
      <c r="C18" s="51">
        <v>17.0</v>
      </c>
      <c r="D18" s="51">
        <v>5.0</v>
      </c>
      <c r="E18" s="52">
        <v>5.0</v>
      </c>
      <c r="F18" s="52">
        <v>14.0</v>
      </c>
      <c r="G18" s="52">
        <v>9.0</v>
      </c>
      <c r="H18" s="52">
        <v>10.0</v>
      </c>
      <c r="I18" s="52"/>
      <c r="J18" s="54"/>
      <c r="K18" s="53"/>
      <c r="L18" s="54"/>
      <c r="M18" s="54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49">
        <v>2.01814103E8</v>
      </c>
      <c r="B19" s="50" t="s">
        <v>151</v>
      </c>
      <c r="C19" s="51">
        <v>19.0</v>
      </c>
      <c r="D19" s="51">
        <v>7.0</v>
      </c>
      <c r="E19" s="52">
        <v>4.0</v>
      </c>
      <c r="F19" s="52">
        <v>7.0</v>
      </c>
      <c r="G19" s="52">
        <v>7.0</v>
      </c>
      <c r="H19" s="52">
        <v>10.0</v>
      </c>
      <c r="I19" s="52"/>
      <c r="J19" s="53"/>
      <c r="K19" s="53"/>
      <c r="L19" s="54"/>
      <c r="M19" s="54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49">
        <v>2.01814105E8</v>
      </c>
      <c r="B20" s="56" t="s">
        <v>152</v>
      </c>
      <c r="C20" s="51">
        <v>28.0</v>
      </c>
      <c r="D20" s="51">
        <v>11.0</v>
      </c>
      <c r="E20" s="52">
        <v>2.0</v>
      </c>
      <c r="F20" s="52">
        <v>3.0</v>
      </c>
      <c r="G20" s="52">
        <f>12-12</f>
        <v>0</v>
      </c>
      <c r="H20" s="52">
        <v>10.0</v>
      </c>
      <c r="I20" s="52"/>
      <c r="J20" s="57" t="s">
        <v>153</v>
      </c>
      <c r="K20" s="57"/>
      <c r="L20" s="54"/>
      <c r="M20" s="54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>
      <c r="A21" s="49">
        <v>2.01814107E8</v>
      </c>
      <c r="B21" s="50" t="s">
        <v>154</v>
      </c>
      <c r="C21" s="51">
        <v>27.0</v>
      </c>
      <c r="D21" s="51">
        <v>11.0</v>
      </c>
      <c r="E21" s="52">
        <v>6.5</v>
      </c>
      <c r="F21" s="52">
        <v>17.0</v>
      </c>
      <c r="G21" s="52">
        <v>20.0</v>
      </c>
      <c r="H21" s="52">
        <v>10.0</v>
      </c>
      <c r="I21" s="52"/>
      <c r="J21" s="57"/>
      <c r="K21" s="57"/>
      <c r="L21" s="54"/>
      <c r="M21" s="54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49">
        <v>2.01814109E8</v>
      </c>
      <c r="B22" s="56" t="s">
        <v>155</v>
      </c>
      <c r="C22" s="51">
        <v>16.0</v>
      </c>
      <c r="D22" s="51">
        <v>0.0</v>
      </c>
      <c r="E22" s="52">
        <v>1.0</v>
      </c>
      <c r="F22" s="52">
        <f>16-6</f>
        <v>10</v>
      </c>
      <c r="G22" s="52">
        <v>0.0</v>
      </c>
      <c r="H22" s="52">
        <v>10.0</v>
      </c>
      <c r="I22" s="52"/>
      <c r="J22" s="57" t="s">
        <v>156</v>
      </c>
      <c r="K22" s="57" t="s">
        <v>157</v>
      </c>
      <c r="L22" s="54"/>
      <c r="M22" s="54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>
      <c r="A23" s="49">
        <v>2.01914004E8</v>
      </c>
      <c r="B23" s="50" t="s">
        <v>158</v>
      </c>
      <c r="C23" s="51">
        <v>10.0</v>
      </c>
      <c r="D23" s="51">
        <v>3.0</v>
      </c>
      <c r="E23" s="52">
        <v>9.5</v>
      </c>
      <c r="F23" s="51">
        <v>10.0</v>
      </c>
      <c r="G23" s="52">
        <f>10-10</f>
        <v>0</v>
      </c>
      <c r="H23" s="52">
        <v>11.0</v>
      </c>
      <c r="I23" s="52"/>
      <c r="J23" s="57" t="s">
        <v>159</v>
      </c>
      <c r="K23" s="57"/>
      <c r="L23" s="54"/>
      <c r="M23" s="54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>
      <c r="A24" s="49">
        <v>2.01914005E8</v>
      </c>
      <c r="B24" s="50" t="s">
        <v>151</v>
      </c>
      <c r="C24" s="51">
        <v>9.0</v>
      </c>
      <c r="D24" s="51">
        <v>5.0</v>
      </c>
      <c r="E24" s="52">
        <v>1.0</v>
      </c>
      <c r="F24" s="52">
        <v>4.0</v>
      </c>
      <c r="G24" s="52">
        <v>4.0</v>
      </c>
      <c r="H24" s="52">
        <v>11.0</v>
      </c>
      <c r="I24" s="52"/>
      <c r="J24" s="53"/>
      <c r="K24" s="53"/>
      <c r="L24" s="54"/>
      <c r="M24" s="54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>
      <c r="A25" s="49">
        <v>2.01914008E8</v>
      </c>
      <c r="B25" s="50" t="s">
        <v>160</v>
      </c>
      <c r="C25" s="51">
        <v>23.0</v>
      </c>
      <c r="D25" s="51">
        <v>16.0</v>
      </c>
      <c r="E25" s="52">
        <v>6.0</v>
      </c>
      <c r="F25" s="52">
        <v>14.5</v>
      </c>
      <c r="G25" s="52" t="s">
        <v>41</v>
      </c>
      <c r="H25" s="52">
        <v>13.0</v>
      </c>
      <c r="I25" s="52"/>
      <c r="J25" s="53"/>
      <c r="K25" s="53"/>
      <c r="L25" s="54"/>
      <c r="M25" s="54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>
      <c r="A26" s="49">
        <v>2.01914012E8</v>
      </c>
      <c r="B26" s="50" t="s">
        <v>161</v>
      </c>
      <c r="C26" s="51">
        <v>23.0</v>
      </c>
      <c r="D26" s="51">
        <v>17.0</v>
      </c>
      <c r="E26" s="52">
        <v>4.0</v>
      </c>
      <c r="F26" s="52">
        <v>13.0</v>
      </c>
      <c r="G26" s="52" t="s">
        <v>41</v>
      </c>
      <c r="H26" s="52">
        <v>15.0</v>
      </c>
      <c r="I26" s="52"/>
      <c r="J26" s="53"/>
      <c r="K26" s="53"/>
      <c r="L26" s="54"/>
      <c r="M26" s="54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>
      <c r="A27" s="49">
        <v>2.01914014E8</v>
      </c>
      <c r="B27" s="50" t="s">
        <v>162</v>
      </c>
      <c r="C27" s="51">
        <v>24.0</v>
      </c>
      <c r="D27" s="51">
        <v>2.0</v>
      </c>
      <c r="E27" s="52">
        <v>1.0</v>
      </c>
      <c r="F27" s="51">
        <v>9.0</v>
      </c>
      <c r="G27" s="52">
        <v>13.0</v>
      </c>
      <c r="H27" s="52">
        <v>14.0</v>
      </c>
      <c r="I27" s="52"/>
      <c r="J27" s="53"/>
      <c r="K27" s="53"/>
      <c r="L27" s="54"/>
      <c r="M27" s="54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>
      <c r="A28" s="49">
        <v>2.01914015E8</v>
      </c>
      <c r="B28" s="50" t="s">
        <v>163</v>
      </c>
      <c r="C28" s="51">
        <v>26.0</v>
      </c>
      <c r="D28" s="51">
        <v>15.0</v>
      </c>
      <c r="E28" s="52" t="s">
        <v>41</v>
      </c>
      <c r="F28" s="52">
        <v>18.5</v>
      </c>
      <c r="G28" s="52">
        <f>13 + 2</f>
        <v>15</v>
      </c>
      <c r="H28" s="52">
        <v>15.0</v>
      </c>
      <c r="I28" s="52"/>
      <c r="J28" s="57" t="s">
        <v>164</v>
      </c>
      <c r="K28" s="54"/>
      <c r="L28" s="54"/>
      <c r="M28" s="54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>
      <c r="A29" s="49">
        <v>2.01914016E8</v>
      </c>
      <c r="B29" s="50" t="s">
        <v>165</v>
      </c>
      <c r="C29" s="51">
        <v>23.0</v>
      </c>
      <c r="D29" s="51">
        <v>14.0</v>
      </c>
      <c r="E29" s="52">
        <v>10.5</v>
      </c>
      <c r="F29" s="52">
        <v>15.0</v>
      </c>
      <c r="G29" s="52" t="s">
        <v>41</v>
      </c>
      <c r="H29" s="52">
        <v>13.0</v>
      </c>
      <c r="I29" s="52"/>
      <c r="J29" s="53"/>
      <c r="K29" s="53"/>
      <c r="L29" s="54"/>
      <c r="M29" s="54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A30" s="49">
        <v>2.01914019E8</v>
      </c>
      <c r="B30" s="50" t="s">
        <v>166</v>
      </c>
      <c r="C30" s="51">
        <v>28.0</v>
      </c>
      <c r="D30" s="51" t="s">
        <v>41</v>
      </c>
      <c r="E30" s="52">
        <v>7.0</v>
      </c>
      <c r="F30" s="52">
        <v>11.0</v>
      </c>
      <c r="G30" s="52" t="s">
        <v>41</v>
      </c>
      <c r="H30" s="52">
        <v>15.0</v>
      </c>
      <c r="I30" s="52"/>
      <c r="J30" s="53"/>
      <c r="K30" s="53"/>
      <c r="L30" s="54"/>
      <c r="M30" s="54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A31" s="49">
        <v>2.01914022E8</v>
      </c>
      <c r="B31" s="50" t="s">
        <v>167</v>
      </c>
      <c r="C31" s="51">
        <v>23.0</v>
      </c>
      <c r="D31" s="51">
        <v>8.0</v>
      </c>
      <c r="E31" s="52">
        <v>7.5</v>
      </c>
      <c r="F31" s="52">
        <v>10.0</v>
      </c>
      <c r="G31" s="52" t="s">
        <v>41</v>
      </c>
      <c r="H31" s="52">
        <v>12.0</v>
      </c>
      <c r="I31" s="52"/>
      <c r="J31" s="54"/>
      <c r="K31" s="53"/>
      <c r="L31" s="54"/>
      <c r="M31" s="54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A32" s="49">
        <v>2.01914023E8</v>
      </c>
      <c r="B32" s="50" t="s">
        <v>168</v>
      </c>
      <c r="C32" s="51">
        <v>21.0</v>
      </c>
      <c r="D32" s="51">
        <v>9.0</v>
      </c>
      <c r="E32" s="52">
        <v>5.0</v>
      </c>
      <c r="F32" s="52">
        <v>16.5</v>
      </c>
      <c r="G32" s="52">
        <v>14.0</v>
      </c>
      <c r="H32" s="52">
        <v>15.0</v>
      </c>
      <c r="I32" s="52"/>
      <c r="J32" s="53"/>
      <c r="K32" s="53"/>
      <c r="L32" s="54"/>
      <c r="M32" s="54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49">
        <v>2.01914024E8</v>
      </c>
      <c r="B33" s="50" t="s">
        <v>169</v>
      </c>
      <c r="C33" s="51">
        <v>23.0</v>
      </c>
      <c r="D33" s="51">
        <v>7.0</v>
      </c>
      <c r="E33" s="52" t="s">
        <v>41</v>
      </c>
      <c r="F33" s="52">
        <v>8.0</v>
      </c>
      <c r="G33" s="52">
        <v>15.0</v>
      </c>
      <c r="H33" s="52">
        <v>15.0</v>
      </c>
      <c r="I33" s="52"/>
      <c r="J33" s="57" t="s">
        <v>164</v>
      </c>
      <c r="K33" s="53"/>
      <c r="L33" s="54"/>
      <c r="M33" s="54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A34" s="53">
        <v>2.01914029E8</v>
      </c>
      <c r="B34" s="56" t="s">
        <v>170</v>
      </c>
      <c r="C34" s="51">
        <v>14.0</v>
      </c>
      <c r="D34" s="51">
        <v>8.0</v>
      </c>
      <c r="E34" s="52">
        <v>5.0</v>
      </c>
      <c r="F34" s="52" t="s">
        <v>41</v>
      </c>
      <c r="G34" s="52">
        <v>18.0</v>
      </c>
      <c r="H34" s="52">
        <v>11.0</v>
      </c>
      <c r="I34" s="52"/>
      <c r="J34" s="53"/>
      <c r="K34" s="53"/>
      <c r="L34" s="54"/>
      <c r="M34" s="54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49">
        <v>2.01914032E8</v>
      </c>
      <c r="B35" s="50" t="s">
        <v>171</v>
      </c>
      <c r="C35" s="51">
        <v>27.0</v>
      </c>
      <c r="D35" s="51">
        <v>13.0</v>
      </c>
      <c r="E35" s="52">
        <v>2.5</v>
      </c>
      <c r="F35" s="51">
        <v>11.0</v>
      </c>
      <c r="G35" s="52" t="s">
        <v>41</v>
      </c>
      <c r="H35" s="52">
        <v>14.0</v>
      </c>
      <c r="I35" s="52"/>
      <c r="J35" s="53"/>
      <c r="K35" s="53"/>
      <c r="L35" s="54"/>
      <c r="M35" s="54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>
      <c r="A36" s="49">
        <v>2.01914033E8</v>
      </c>
      <c r="B36" s="50" t="s">
        <v>172</v>
      </c>
      <c r="C36" s="51">
        <v>27.0</v>
      </c>
      <c r="D36" s="51">
        <v>6.0</v>
      </c>
      <c r="E36" s="52">
        <v>11.0</v>
      </c>
      <c r="F36" s="52">
        <v>12.0</v>
      </c>
      <c r="G36" s="52">
        <v>20.0</v>
      </c>
      <c r="H36" s="52">
        <v>15.0</v>
      </c>
      <c r="I36" s="52"/>
      <c r="J36" s="57" t="s">
        <v>173</v>
      </c>
      <c r="K36" s="53"/>
      <c r="L36" s="54"/>
      <c r="M36" s="54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>
      <c r="A37" s="49">
        <v>2.01914037E8</v>
      </c>
      <c r="B37" s="56" t="s">
        <v>174</v>
      </c>
      <c r="C37" s="51">
        <v>28.0</v>
      </c>
      <c r="D37" s="51">
        <v>11.0</v>
      </c>
      <c r="E37" s="52">
        <v>6.0</v>
      </c>
      <c r="F37" s="52">
        <v>13.0</v>
      </c>
      <c r="G37" s="52">
        <v>13.0</v>
      </c>
      <c r="H37" s="52">
        <v>15.0</v>
      </c>
      <c r="I37" s="52"/>
      <c r="J37" s="53"/>
      <c r="K37" s="53"/>
      <c r="L37" s="54"/>
      <c r="M37" s="54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>
      <c r="A38" s="49">
        <v>2.0191404E8</v>
      </c>
      <c r="B38" s="50" t="s">
        <v>175</v>
      </c>
      <c r="C38" s="51">
        <v>28.0</v>
      </c>
      <c r="D38" s="51">
        <v>17.0</v>
      </c>
      <c r="E38" s="52">
        <v>9.0</v>
      </c>
      <c r="F38" s="52" t="s">
        <v>41</v>
      </c>
      <c r="G38" s="52">
        <v>14.0</v>
      </c>
      <c r="H38" s="52">
        <v>15.0</v>
      </c>
      <c r="I38" s="52"/>
      <c r="J38" s="57" t="s">
        <v>173</v>
      </c>
      <c r="K38" s="53"/>
      <c r="L38" s="54"/>
      <c r="M38" s="54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>
      <c r="A39" s="49">
        <v>2.01914041E8</v>
      </c>
      <c r="B39" s="50" t="s">
        <v>176</v>
      </c>
      <c r="C39" s="51">
        <v>26.0</v>
      </c>
      <c r="D39" s="51" t="s">
        <v>41</v>
      </c>
      <c r="E39" s="52">
        <v>10.5</v>
      </c>
      <c r="F39" s="51">
        <v>12.5</v>
      </c>
      <c r="G39" s="52" t="s">
        <v>41</v>
      </c>
      <c r="H39" s="52">
        <v>14.0</v>
      </c>
      <c r="I39" s="52"/>
      <c r="J39" s="53"/>
      <c r="K39" s="53"/>
      <c r="L39" s="54"/>
      <c r="M39" s="54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>
      <c r="A40" s="49">
        <v>2.01914043E8</v>
      </c>
      <c r="B40" s="50" t="s">
        <v>177</v>
      </c>
      <c r="C40" s="51">
        <v>23.0</v>
      </c>
      <c r="D40" s="51">
        <v>15.0</v>
      </c>
      <c r="E40" s="52">
        <v>9.5</v>
      </c>
      <c r="F40" s="52" t="s">
        <v>41</v>
      </c>
      <c r="G40" s="52" t="s">
        <v>41</v>
      </c>
      <c r="H40" s="52">
        <v>12.0</v>
      </c>
      <c r="I40" s="52"/>
      <c r="J40" s="53"/>
      <c r="K40" s="53"/>
      <c r="L40" s="54"/>
      <c r="M40" s="54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>
      <c r="A41" s="49">
        <v>2.01914044E8</v>
      </c>
      <c r="B41" s="56" t="s">
        <v>178</v>
      </c>
      <c r="C41" s="51">
        <v>22.0</v>
      </c>
      <c r="D41" s="51" t="s">
        <v>41</v>
      </c>
      <c r="E41" s="52">
        <v>8.5</v>
      </c>
      <c r="F41" s="52">
        <v>15.0</v>
      </c>
      <c r="G41" s="52" t="s">
        <v>41</v>
      </c>
      <c r="H41" s="52">
        <v>14.0</v>
      </c>
      <c r="I41" s="52"/>
      <c r="J41" s="53"/>
      <c r="K41" s="53"/>
      <c r="L41" s="54"/>
      <c r="M41" s="54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>
      <c r="A42" s="49">
        <v>2.01914045E8</v>
      </c>
      <c r="B42" s="50" t="s">
        <v>179</v>
      </c>
      <c r="C42" s="51">
        <v>18.0</v>
      </c>
      <c r="D42" s="51">
        <v>8.0</v>
      </c>
      <c r="E42" s="52">
        <v>8.0</v>
      </c>
      <c r="F42" s="52" t="s">
        <v>41</v>
      </c>
      <c r="G42" s="52" t="s">
        <v>41</v>
      </c>
      <c r="H42" s="52">
        <v>12.0</v>
      </c>
      <c r="I42" s="52"/>
      <c r="J42" s="53"/>
      <c r="K42" s="53"/>
      <c r="L42" s="54"/>
      <c r="M42" s="54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>
      <c r="A43" s="49">
        <v>2.01914046E8</v>
      </c>
      <c r="B43" s="50" t="s">
        <v>180</v>
      </c>
      <c r="C43" s="51">
        <v>28.0</v>
      </c>
      <c r="D43" s="51">
        <v>10.0</v>
      </c>
      <c r="E43" s="52">
        <v>6.5</v>
      </c>
      <c r="F43" s="52">
        <v>7.0</v>
      </c>
      <c r="G43" s="52" t="s">
        <v>41</v>
      </c>
      <c r="H43" s="52">
        <v>11.0</v>
      </c>
      <c r="I43" s="52"/>
      <c r="J43" s="53"/>
      <c r="K43" s="53"/>
      <c r="L43" s="54"/>
      <c r="M43" s="54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>
      <c r="A44" s="49">
        <v>2.01914049E8</v>
      </c>
      <c r="B44" s="50" t="s">
        <v>181</v>
      </c>
      <c r="C44" s="51">
        <v>24.0</v>
      </c>
      <c r="D44" s="51">
        <v>12.0</v>
      </c>
      <c r="E44" s="52">
        <v>11.0</v>
      </c>
      <c r="F44" s="52">
        <v>13.5</v>
      </c>
      <c r="G44" s="52" t="s">
        <v>41</v>
      </c>
      <c r="H44" s="52">
        <v>15.0</v>
      </c>
      <c r="I44" s="52"/>
      <c r="J44" s="53"/>
      <c r="K44" s="53"/>
      <c r="L44" s="54"/>
      <c r="M44" s="54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>
      <c r="A45" s="49">
        <v>2.01914056E8</v>
      </c>
      <c r="B45" s="56" t="s">
        <v>182</v>
      </c>
      <c r="C45" s="51">
        <v>14.0</v>
      </c>
      <c r="D45" s="51">
        <v>10.0</v>
      </c>
      <c r="E45" s="52">
        <v>9.5</v>
      </c>
      <c r="F45" s="52">
        <v>4.5</v>
      </c>
      <c r="G45" s="52">
        <v>19.0</v>
      </c>
      <c r="H45" s="52">
        <v>15.0</v>
      </c>
      <c r="I45" s="52"/>
      <c r="J45" s="57" t="s">
        <v>173</v>
      </c>
      <c r="K45" s="53"/>
      <c r="L45" s="54"/>
      <c r="M45" s="54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ht="16.5" customHeight="1">
      <c r="A46" s="49"/>
      <c r="B46" s="56"/>
      <c r="C46" s="49"/>
      <c r="D46" s="49"/>
      <c r="E46" s="53"/>
      <c r="F46" s="53"/>
      <c r="G46" s="53"/>
      <c r="H46" s="53"/>
      <c r="I46" s="53"/>
      <c r="J46" s="54"/>
      <c r="K46" s="53"/>
      <c r="L46" s="54"/>
      <c r="M46" s="54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ht="16.5" customHeight="1">
      <c r="A47" s="49"/>
      <c r="B47" s="50"/>
      <c r="C47" s="53">
        <f t="shared" ref="C47:G47" si="1">COUNTA(C2:C45) - COUNTIF(C2:C45, "A")</f>
        <v>44</v>
      </c>
      <c r="D47" s="53">
        <f t="shared" si="1"/>
        <v>40</v>
      </c>
      <c r="E47" s="53">
        <f t="shared" si="1"/>
        <v>41</v>
      </c>
      <c r="F47" s="53">
        <f t="shared" si="1"/>
        <v>38</v>
      </c>
      <c r="G47" s="53">
        <f t="shared" si="1"/>
        <v>23</v>
      </c>
      <c r="H47" s="53"/>
      <c r="I47" s="53"/>
      <c r="J47" s="53"/>
      <c r="K47" s="53"/>
      <c r="L47" s="54"/>
      <c r="M47" s="54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ht="16.5" customHeight="1">
      <c r="A48" s="49"/>
      <c r="B48" s="50"/>
      <c r="C48" s="49"/>
      <c r="D48" s="49"/>
      <c r="E48" s="53"/>
      <c r="F48" s="53"/>
      <c r="G48" s="53"/>
      <c r="H48" s="53"/>
      <c r="I48" s="53"/>
      <c r="J48" s="53"/>
      <c r="K48" s="53"/>
      <c r="L48" s="54"/>
      <c r="M48" s="54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ht="16.5" customHeight="1">
      <c r="A49" s="49"/>
      <c r="B49" s="50"/>
      <c r="C49" s="49"/>
      <c r="D49" s="49"/>
      <c r="E49" s="53"/>
      <c r="F49" s="53"/>
      <c r="G49" s="53"/>
      <c r="H49" s="53"/>
      <c r="I49" s="53"/>
      <c r="J49" s="53"/>
      <c r="K49" s="53"/>
      <c r="L49" s="54"/>
      <c r="M49" s="54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ht="16.5" customHeight="1">
      <c r="A50" s="49"/>
      <c r="B50" s="50"/>
      <c r="C50" s="49"/>
      <c r="D50" s="49"/>
      <c r="E50" s="53"/>
      <c r="F50" s="53"/>
      <c r="G50" s="53"/>
      <c r="H50" s="53"/>
      <c r="I50" s="53"/>
      <c r="J50" s="53"/>
      <c r="K50" s="53"/>
      <c r="L50" s="54"/>
      <c r="M50" s="54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ht="16.5" customHeight="1">
      <c r="A51" s="49"/>
      <c r="B51" s="50"/>
      <c r="C51" s="49"/>
      <c r="D51" s="49"/>
      <c r="E51" s="49"/>
      <c r="F51" s="49"/>
      <c r="G51" s="49"/>
      <c r="H51" s="49"/>
      <c r="I51" s="49"/>
      <c r="J51" s="49"/>
      <c r="K51" s="49"/>
      <c r="L51" s="54"/>
      <c r="M51" s="54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ht="16.5" customHeight="1">
      <c r="A52" s="54"/>
      <c r="B52" s="55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ht="16.5" customHeight="1">
      <c r="A53" s="54"/>
      <c r="B53" s="55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ht="16.5" customHeight="1">
      <c r="A54" s="54"/>
      <c r="B54" s="55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ht="16.5" customHeight="1">
      <c r="A55" s="54"/>
      <c r="B55" s="55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ht="16.5" customHeight="1">
      <c r="A56" s="54"/>
      <c r="B56" s="55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ht="16.5" customHeight="1">
      <c r="A57" s="54"/>
      <c r="B57" s="55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ht="16.5" customHeight="1">
      <c r="A58" s="54"/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ht="16.5" customHeight="1">
      <c r="A59" s="54"/>
      <c r="B59" s="55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ht="16.5" customHeight="1">
      <c r="A60" s="54"/>
      <c r="B60" s="55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ht="16.5" customHeight="1">
      <c r="A61" s="54"/>
      <c r="B61" s="55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ht="16.5" customHeight="1">
      <c r="A62" s="54"/>
      <c r="B62" s="55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ht="16.5" customHeight="1">
      <c r="A63" s="54"/>
      <c r="B63" s="55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ht="16.5" customHeight="1">
      <c r="A64" s="54"/>
      <c r="B64" s="55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ht="16.5" customHeight="1">
      <c r="A65" s="54"/>
      <c r="B65" s="55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ht="16.5" customHeight="1">
      <c r="A66" s="54"/>
      <c r="B66" s="55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ht="16.5" customHeight="1">
      <c r="A67" s="54"/>
      <c r="B67" s="55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ht="16.5" customHeight="1">
      <c r="A68" s="54"/>
      <c r="B68" s="55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ht="16.5" customHeight="1">
      <c r="A69" s="54"/>
      <c r="B69" s="55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ht="16.5" customHeight="1">
      <c r="A70" s="54"/>
      <c r="B70" s="55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ht="16.5" customHeight="1">
      <c r="A71" s="54"/>
      <c r="B71" s="55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ht="16.5" customHeight="1">
      <c r="A72" s="54"/>
      <c r="B72" s="55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ht="16.5" customHeight="1">
      <c r="A73" s="54"/>
      <c r="B73" s="55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ht="16.5" customHeight="1">
      <c r="A74" s="54"/>
      <c r="B74" s="55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ht="16.5" customHeight="1">
      <c r="A75" s="54"/>
      <c r="B75" s="55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ht="16.5" customHeight="1">
      <c r="A76" s="54"/>
      <c r="B76" s="55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ht="16.5" customHeight="1">
      <c r="A77" s="54"/>
      <c r="B77" s="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ht="16.5" customHeight="1">
      <c r="A78" s="54"/>
      <c r="B78" s="55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ht="16.5" customHeight="1">
      <c r="A79" s="54"/>
      <c r="B79" s="5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ht="16.5" customHeight="1">
      <c r="A80" s="54"/>
      <c r="B80" s="55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ht="16.5" customHeight="1">
      <c r="A81" s="54"/>
      <c r="B81" s="55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ht="16.5" customHeight="1">
      <c r="A82" s="54"/>
      <c r="B82" s="55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ht="16.5" customHeight="1">
      <c r="A83" s="54"/>
      <c r="B83" s="55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ht="16.5" customHeight="1">
      <c r="A84" s="54"/>
      <c r="B84" s="55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ht="16.5" customHeight="1">
      <c r="A85" s="54"/>
      <c r="B85" s="55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ht="16.5" customHeight="1">
      <c r="A86" s="54"/>
      <c r="B86" s="55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ht="16.5" customHeight="1">
      <c r="A87" s="54"/>
      <c r="B87" s="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ht="16.5" customHeight="1">
      <c r="A88" s="54"/>
      <c r="B88" s="55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ht="16.5" customHeight="1">
      <c r="A89" s="54"/>
      <c r="B89" s="55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ht="16.5" customHeight="1">
      <c r="A90" s="54"/>
      <c r="B90" s="55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ht="16.5" customHeight="1">
      <c r="A91" s="54"/>
      <c r="B91" s="55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ht="16.5" customHeight="1">
      <c r="A92" s="54"/>
      <c r="B92" s="55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ht="16.5" customHeight="1">
      <c r="A93" s="54"/>
      <c r="B93" s="55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ht="16.5" customHeight="1">
      <c r="A94" s="54"/>
      <c r="B94" s="55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ht="16.5" customHeight="1">
      <c r="A95" s="54"/>
      <c r="B95" s="55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ht="16.5" customHeight="1">
      <c r="A96" s="54"/>
      <c r="B96" s="55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ht="16.5" customHeight="1">
      <c r="A97" s="54"/>
      <c r="B97" s="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ht="16.5" customHeight="1">
      <c r="A98" s="54"/>
      <c r="B98" s="55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ht="16.5" customHeight="1">
      <c r="A99" s="54"/>
      <c r="B99" s="55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ht="16.5" customHeight="1">
      <c r="A100" s="54"/>
      <c r="B100" s="55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ht="16.5" customHeight="1">
      <c r="A101" s="54"/>
      <c r="B101" s="55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ht="16.5" customHeight="1">
      <c r="A102" s="54"/>
      <c r="B102" s="5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ht="16.5" customHeight="1">
      <c r="A103" s="54"/>
      <c r="B103" s="55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ht="16.5" customHeight="1">
      <c r="A104" s="54"/>
      <c r="B104" s="55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ht="16.5" customHeight="1">
      <c r="A105" s="54"/>
      <c r="B105" s="55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ht="16.5" customHeight="1">
      <c r="A106" s="54"/>
      <c r="B106" s="55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ht="16.5" customHeight="1">
      <c r="A107" s="54"/>
      <c r="B107" s="55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ht="16.5" customHeight="1">
      <c r="A108" s="54"/>
      <c r="B108" s="55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ht="16.5" customHeight="1">
      <c r="A109" s="54"/>
      <c r="B109" s="55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ht="16.5" customHeight="1">
      <c r="A110" s="54"/>
      <c r="B110" s="55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ht="16.5" customHeight="1">
      <c r="A111" s="54"/>
      <c r="B111" s="55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ht="16.5" customHeight="1">
      <c r="A112" s="54"/>
      <c r="B112" s="55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ht="16.5" customHeight="1">
      <c r="A113" s="54"/>
      <c r="B113" s="55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ht="16.5" customHeight="1">
      <c r="A114" s="54"/>
      <c r="B114" s="55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ht="16.5" customHeight="1">
      <c r="A115" s="54"/>
      <c r="B115" s="55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ht="16.5" customHeight="1">
      <c r="A116" s="54"/>
      <c r="B116" s="55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ht="16.5" customHeight="1">
      <c r="A117" s="54"/>
      <c r="B117" s="55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ht="16.5" customHeight="1">
      <c r="A118" s="54"/>
      <c r="B118" s="55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ht="16.5" customHeight="1">
      <c r="A119" s="54"/>
      <c r="B119" s="55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ht="16.5" customHeight="1">
      <c r="A120" s="54"/>
      <c r="B120" s="55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ht="16.5" customHeight="1">
      <c r="A121" s="54"/>
      <c r="B121" s="55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ht="16.5" customHeight="1">
      <c r="A122" s="54"/>
      <c r="B122" s="55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ht="16.5" customHeight="1">
      <c r="A123" s="54"/>
      <c r="B123" s="55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ht="16.5" customHeight="1">
      <c r="A124" s="54"/>
      <c r="B124" s="55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ht="16.5" customHeight="1">
      <c r="A125" s="54"/>
      <c r="B125" s="55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ht="16.5" customHeight="1">
      <c r="A126" s="54"/>
      <c r="B126" s="55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ht="16.5" customHeight="1">
      <c r="A127" s="54"/>
      <c r="B127" s="55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ht="16.5" customHeight="1">
      <c r="A128" s="54"/>
      <c r="B128" s="55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ht="16.5" customHeight="1">
      <c r="A129" s="54"/>
      <c r="B129" s="55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ht="16.5" customHeight="1">
      <c r="A130" s="54"/>
      <c r="B130" s="55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ht="16.5" customHeight="1">
      <c r="A131" s="54"/>
      <c r="B131" s="55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ht="16.5" customHeight="1">
      <c r="A132" s="54"/>
      <c r="B132" s="55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ht="16.5" customHeight="1">
      <c r="A133" s="54"/>
      <c r="B133" s="55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ht="16.5" customHeight="1">
      <c r="A134" s="54"/>
      <c r="B134" s="55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ht="16.5" customHeight="1">
      <c r="A135" s="54"/>
      <c r="B135" s="55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ht="16.5" customHeight="1">
      <c r="A136" s="54"/>
      <c r="B136" s="55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ht="16.5" customHeight="1">
      <c r="A137" s="54"/>
      <c r="B137" s="55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ht="16.5" customHeight="1">
      <c r="A138" s="54"/>
      <c r="B138" s="55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ht="16.5" customHeight="1">
      <c r="A139" s="54"/>
      <c r="B139" s="55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ht="16.5" customHeight="1">
      <c r="A140" s="54"/>
      <c r="B140" s="55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ht="16.5" customHeight="1">
      <c r="A141" s="54"/>
      <c r="B141" s="55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ht="16.5" customHeight="1">
      <c r="A142" s="54"/>
      <c r="B142" s="55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ht="16.5" customHeight="1">
      <c r="A143" s="54"/>
      <c r="B143" s="55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ht="16.5" customHeight="1">
      <c r="A144" s="54"/>
      <c r="B144" s="55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ht="16.5" customHeight="1">
      <c r="A145" s="54"/>
      <c r="B145" s="55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ht="16.5" customHeight="1">
      <c r="A146" s="54"/>
      <c r="B146" s="55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ht="16.5" customHeight="1">
      <c r="A147" s="54"/>
      <c r="B147" s="55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ht="16.5" customHeight="1">
      <c r="A148" s="54"/>
      <c r="B148" s="55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ht="16.5" customHeight="1">
      <c r="A149" s="54"/>
      <c r="B149" s="55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ht="16.5" customHeight="1">
      <c r="A150" s="54"/>
      <c r="B150" s="55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ht="16.5" customHeight="1">
      <c r="A151" s="54"/>
      <c r="B151" s="55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ht="16.5" customHeight="1">
      <c r="A152" s="54"/>
      <c r="B152" s="55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ht="16.5" customHeight="1">
      <c r="A153" s="54"/>
      <c r="B153" s="55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ht="16.5" customHeight="1">
      <c r="A154" s="54"/>
      <c r="B154" s="55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ht="16.5" customHeight="1">
      <c r="A155" s="54"/>
      <c r="B155" s="55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ht="16.5" customHeight="1">
      <c r="A156" s="54"/>
      <c r="B156" s="55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ht="16.5" customHeight="1">
      <c r="A157" s="54"/>
      <c r="B157" s="55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ht="16.5" customHeight="1">
      <c r="A158" s="54"/>
      <c r="B158" s="55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ht="16.5" customHeight="1">
      <c r="A159" s="54"/>
      <c r="B159" s="55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ht="16.5" customHeight="1">
      <c r="A160" s="54"/>
      <c r="B160" s="55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ht="16.5" customHeight="1">
      <c r="A161" s="54"/>
      <c r="B161" s="55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ht="16.5" customHeight="1">
      <c r="A162" s="54"/>
      <c r="B162" s="55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ht="16.5" customHeight="1">
      <c r="A163" s="54"/>
      <c r="B163" s="55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ht="16.5" customHeight="1">
      <c r="A164" s="54"/>
      <c r="B164" s="55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ht="16.5" customHeight="1">
      <c r="A165" s="54"/>
      <c r="B165" s="55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ht="16.5" customHeight="1">
      <c r="A166" s="54"/>
      <c r="B166" s="55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ht="16.5" customHeight="1">
      <c r="A167" s="54"/>
      <c r="B167" s="55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ht="16.5" customHeight="1">
      <c r="A168" s="54"/>
      <c r="B168" s="55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ht="16.5" customHeight="1">
      <c r="A169" s="54"/>
      <c r="B169" s="55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ht="16.5" customHeight="1">
      <c r="A170" s="54"/>
      <c r="B170" s="55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ht="16.5" customHeight="1">
      <c r="A171" s="54"/>
      <c r="B171" s="55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ht="16.5" customHeight="1">
      <c r="A172" s="54"/>
      <c r="B172" s="55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ht="16.5" customHeight="1">
      <c r="A173" s="54"/>
      <c r="B173" s="55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ht="16.5" customHeight="1">
      <c r="A174" s="54"/>
      <c r="B174" s="55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ht="16.5" customHeight="1">
      <c r="A175" s="54"/>
      <c r="B175" s="55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ht="16.5" customHeight="1">
      <c r="A176" s="54"/>
      <c r="B176" s="55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ht="16.5" customHeight="1">
      <c r="A177" s="54"/>
      <c r="B177" s="55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ht="16.5" customHeight="1">
      <c r="A178" s="54"/>
      <c r="B178" s="55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ht="16.5" customHeight="1">
      <c r="A179" s="54"/>
      <c r="B179" s="55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ht="16.5" customHeight="1">
      <c r="A180" s="54"/>
      <c r="B180" s="55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ht="16.5" customHeight="1">
      <c r="A181" s="54"/>
      <c r="B181" s="55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ht="16.5" customHeight="1">
      <c r="A182" s="54"/>
      <c r="B182" s="55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ht="16.5" customHeight="1">
      <c r="A183" s="54"/>
      <c r="B183" s="55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ht="16.5" customHeight="1">
      <c r="A184" s="54"/>
      <c r="B184" s="55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ht="16.5" customHeight="1">
      <c r="A185" s="54"/>
      <c r="B185" s="55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ht="16.5" customHeight="1">
      <c r="A186" s="54"/>
      <c r="B186" s="55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ht="16.5" customHeight="1">
      <c r="A187" s="54"/>
      <c r="B187" s="55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ht="16.5" customHeight="1">
      <c r="A188" s="54"/>
      <c r="B188" s="55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ht="16.5" customHeight="1">
      <c r="A189" s="54"/>
      <c r="B189" s="55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ht="16.5" customHeight="1">
      <c r="A190" s="54"/>
      <c r="B190" s="55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ht="16.5" customHeight="1">
      <c r="A191" s="54"/>
      <c r="B191" s="55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ht="16.5" customHeight="1">
      <c r="A192" s="54"/>
      <c r="B192" s="55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ht="16.5" customHeight="1">
      <c r="A193" s="54"/>
      <c r="B193" s="55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ht="16.5" customHeight="1">
      <c r="A194" s="54"/>
      <c r="B194" s="55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ht="16.5" customHeight="1">
      <c r="A195" s="54"/>
      <c r="B195" s="55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ht="16.5" customHeight="1">
      <c r="A196" s="54"/>
      <c r="B196" s="55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ht="16.5" customHeight="1">
      <c r="A197" s="54"/>
      <c r="B197" s="55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ht="16.5" customHeight="1">
      <c r="A198" s="54"/>
      <c r="B198" s="55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ht="16.5" customHeight="1">
      <c r="A199" s="54"/>
      <c r="B199" s="55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ht="16.5" customHeight="1">
      <c r="A200" s="54"/>
      <c r="B200" s="55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ht="16.5" customHeight="1">
      <c r="A201" s="54"/>
      <c r="B201" s="55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ht="16.5" customHeight="1">
      <c r="A202" s="54"/>
      <c r="B202" s="55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ht="16.5" customHeight="1">
      <c r="A203" s="54"/>
      <c r="B203" s="55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ht="16.5" customHeight="1">
      <c r="A204" s="54"/>
      <c r="B204" s="55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ht="16.5" customHeight="1">
      <c r="A205" s="54"/>
      <c r="B205" s="55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ht="16.5" customHeight="1">
      <c r="A206" s="54"/>
      <c r="B206" s="55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ht="16.5" customHeight="1">
      <c r="A207" s="54"/>
      <c r="B207" s="55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ht="16.5" customHeight="1">
      <c r="A208" s="54"/>
      <c r="B208" s="55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ht="16.5" customHeight="1">
      <c r="A209" s="54"/>
      <c r="B209" s="55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ht="16.5" customHeight="1">
      <c r="A210" s="54"/>
      <c r="B210" s="55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ht="16.5" customHeight="1">
      <c r="A211" s="54"/>
      <c r="B211" s="55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ht="16.5" customHeight="1">
      <c r="A212" s="54"/>
      <c r="B212" s="55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ht="16.5" customHeight="1">
      <c r="A213" s="54"/>
      <c r="B213" s="55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ht="16.5" customHeight="1">
      <c r="A214" s="54"/>
      <c r="B214" s="55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ht="16.5" customHeight="1">
      <c r="A215" s="54"/>
      <c r="B215" s="55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ht="16.5" customHeight="1">
      <c r="A216" s="54"/>
      <c r="B216" s="55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ht="16.5" customHeight="1">
      <c r="A217" s="54"/>
      <c r="B217" s="55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ht="16.5" customHeight="1">
      <c r="A218" s="54"/>
      <c r="B218" s="55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ht="16.5" customHeight="1">
      <c r="A219" s="54"/>
      <c r="B219" s="55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ht="16.5" customHeight="1">
      <c r="A220" s="54"/>
      <c r="B220" s="55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ht="16.5" customHeight="1">
      <c r="A221" s="54"/>
      <c r="B221" s="55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ht="16.5" customHeight="1">
      <c r="A222" s="54"/>
      <c r="B222" s="55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ht="16.5" customHeight="1">
      <c r="A223" s="54"/>
      <c r="B223" s="55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ht="16.5" customHeight="1">
      <c r="A224" s="54"/>
      <c r="B224" s="55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ht="16.5" customHeight="1">
      <c r="A225" s="54"/>
      <c r="B225" s="55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ht="16.5" customHeight="1">
      <c r="A226" s="54"/>
      <c r="B226" s="55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ht="16.5" customHeight="1">
      <c r="A227" s="54"/>
      <c r="B227" s="55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ht="16.5" customHeight="1">
      <c r="A228" s="54"/>
      <c r="B228" s="55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ht="16.5" customHeight="1">
      <c r="A229" s="54"/>
      <c r="B229" s="55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ht="16.5" customHeight="1">
      <c r="A230" s="54"/>
      <c r="B230" s="55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ht="16.5" customHeight="1">
      <c r="A231" s="54"/>
      <c r="B231" s="55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ht="16.5" customHeight="1">
      <c r="A232" s="54"/>
      <c r="B232" s="55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ht="16.5" customHeight="1">
      <c r="A233" s="54"/>
      <c r="B233" s="55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ht="16.5" customHeight="1">
      <c r="A234" s="54"/>
      <c r="B234" s="55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ht="16.5" customHeight="1">
      <c r="A235" s="54"/>
      <c r="B235" s="55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ht="16.5" customHeight="1">
      <c r="A236" s="54"/>
      <c r="B236" s="55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ht="16.5" customHeight="1">
      <c r="A237" s="54"/>
      <c r="B237" s="55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ht="16.5" customHeight="1">
      <c r="A238" s="54"/>
      <c r="B238" s="55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ht="16.5" customHeight="1">
      <c r="A239" s="54"/>
      <c r="B239" s="55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ht="16.5" customHeight="1">
      <c r="A240" s="54"/>
      <c r="B240" s="55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ht="16.5" customHeight="1">
      <c r="A241" s="54"/>
      <c r="B241" s="55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ht="16.5" customHeight="1">
      <c r="A242" s="54"/>
      <c r="B242" s="55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ht="16.5" customHeight="1">
      <c r="A243" s="54"/>
      <c r="B243" s="55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ht="16.5" customHeight="1">
      <c r="A244" s="54"/>
      <c r="B244" s="55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ht="16.5" customHeight="1">
      <c r="A245" s="54"/>
      <c r="B245" s="55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ht="16.5" customHeight="1">
      <c r="A246" s="54"/>
      <c r="B246" s="55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ht="16.5" customHeight="1">
      <c r="A247" s="54"/>
      <c r="B247" s="55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ht="16.5" customHeight="1">
      <c r="A248" s="54"/>
      <c r="B248" s="55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ht="16.5" customHeight="1">
      <c r="A249" s="54"/>
      <c r="B249" s="55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ht="16.5" customHeight="1">
      <c r="A250" s="54"/>
      <c r="B250" s="55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ht="16.5" customHeight="1">
      <c r="A251" s="54"/>
      <c r="B251" s="55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ht="16.5" customHeight="1">
      <c r="A252" s="54"/>
      <c r="B252" s="55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ht="16.5" customHeight="1">
      <c r="A253" s="54"/>
      <c r="B253" s="55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ht="16.5" customHeight="1">
      <c r="A254" s="54"/>
      <c r="B254" s="55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ht="16.5" customHeight="1">
      <c r="A255" s="54"/>
      <c r="B255" s="55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ht="16.5" customHeight="1">
      <c r="A256" s="54"/>
      <c r="B256" s="55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ht="16.5" customHeight="1">
      <c r="A257" s="54"/>
      <c r="B257" s="55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ht="16.5" customHeight="1">
      <c r="A258" s="54"/>
      <c r="B258" s="55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ht="16.5" customHeight="1">
      <c r="A259" s="54"/>
      <c r="B259" s="55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ht="16.5" customHeight="1">
      <c r="A260" s="54"/>
      <c r="B260" s="55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ht="16.5" customHeight="1">
      <c r="A261" s="54"/>
      <c r="B261" s="55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ht="16.5" customHeight="1">
      <c r="A262" s="54"/>
      <c r="B262" s="55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ht="16.5" customHeight="1">
      <c r="A263" s="54"/>
      <c r="B263" s="55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ht="16.5" customHeight="1">
      <c r="A264" s="54"/>
      <c r="B264" s="55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ht="16.5" customHeight="1">
      <c r="A265" s="54"/>
      <c r="B265" s="55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ht="16.5" customHeight="1">
      <c r="A266" s="54"/>
      <c r="B266" s="55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ht="16.5" customHeight="1">
      <c r="A267" s="54"/>
      <c r="B267" s="55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ht="16.5" customHeight="1">
      <c r="A268" s="54"/>
      <c r="B268" s="55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ht="16.5" customHeight="1">
      <c r="A269" s="54"/>
      <c r="B269" s="55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ht="16.5" customHeight="1">
      <c r="A270" s="54"/>
      <c r="B270" s="55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ht="16.5" customHeight="1">
      <c r="A271" s="54"/>
      <c r="B271" s="55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ht="16.5" customHeight="1">
      <c r="A272" s="54"/>
      <c r="B272" s="55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ht="16.5" customHeight="1">
      <c r="A273" s="54"/>
      <c r="B273" s="55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ht="16.5" customHeight="1">
      <c r="A274" s="54"/>
      <c r="B274" s="55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ht="16.5" customHeight="1">
      <c r="A275" s="54"/>
      <c r="B275" s="55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ht="16.5" customHeight="1">
      <c r="A276" s="54"/>
      <c r="B276" s="55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ht="16.5" customHeight="1">
      <c r="A277" s="54"/>
      <c r="B277" s="55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ht="16.5" customHeight="1">
      <c r="A278" s="54"/>
      <c r="B278" s="55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ht="16.5" customHeight="1">
      <c r="A279" s="54"/>
      <c r="B279" s="55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ht="16.5" customHeight="1">
      <c r="A280" s="54"/>
      <c r="B280" s="55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ht="16.5" customHeight="1">
      <c r="A281" s="54"/>
      <c r="B281" s="55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ht="16.5" customHeight="1">
      <c r="A282" s="54"/>
      <c r="B282" s="55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ht="16.5" customHeight="1">
      <c r="A283" s="54"/>
      <c r="B283" s="55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ht="16.5" customHeight="1">
      <c r="A284" s="54"/>
      <c r="B284" s="55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ht="16.5" customHeight="1">
      <c r="A285" s="54"/>
      <c r="B285" s="55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ht="16.5" customHeight="1">
      <c r="A286" s="54"/>
      <c r="B286" s="55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ht="16.5" customHeight="1">
      <c r="A287" s="54"/>
      <c r="B287" s="55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ht="16.5" customHeight="1">
      <c r="A288" s="54"/>
      <c r="B288" s="55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ht="16.5" customHeight="1">
      <c r="A289" s="54"/>
      <c r="B289" s="55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ht="16.5" customHeight="1">
      <c r="A290" s="54"/>
      <c r="B290" s="55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ht="16.5" customHeight="1">
      <c r="A291" s="54"/>
      <c r="B291" s="55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ht="16.5" customHeight="1">
      <c r="A292" s="54"/>
      <c r="B292" s="55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ht="16.5" customHeight="1">
      <c r="A293" s="54"/>
      <c r="B293" s="55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ht="16.5" customHeight="1">
      <c r="A294" s="54"/>
      <c r="B294" s="55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ht="16.5" customHeight="1">
      <c r="A295" s="54"/>
      <c r="B295" s="55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ht="16.5" customHeight="1">
      <c r="A296" s="54"/>
      <c r="B296" s="55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ht="16.5" customHeight="1">
      <c r="A297" s="54"/>
      <c r="B297" s="55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ht="16.5" customHeight="1">
      <c r="A298" s="54"/>
      <c r="B298" s="55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ht="16.5" customHeight="1">
      <c r="A299" s="54"/>
      <c r="B299" s="55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ht="16.5" customHeight="1">
      <c r="A300" s="54"/>
      <c r="B300" s="55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ht="16.5" customHeight="1">
      <c r="A301" s="54"/>
      <c r="B301" s="55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ht="16.5" customHeight="1">
      <c r="A302" s="54"/>
      <c r="B302" s="55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ht="16.5" customHeight="1">
      <c r="A303" s="54"/>
      <c r="B303" s="55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ht="16.5" customHeight="1">
      <c r="A304" s="54"/>
      <c r="B304" s="55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ht="16.5" customHeight="1">
      <c r="A305" s="54"/>
      <c r="B305" s="55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ht="16.5" customHeight="1">
      <c r="A306" s="54"/>
      <c r="B306" s="55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ht="16.5" customHeight="1">
      <c r="A307" s="54"/>
      <c r="B307" s="55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ht="16.5" customHeight="1">
      <c r="A308" s="54"/>
      <c r="B308" s="55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ht="16.5" customHeight="1">
      <c r="A309" s="54"/>
      <c r="B309" s="55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ht="16.5" customHeight="1">
      <c r="A310" s="54"/>
      <c r="B310" s="55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ht="16.5" customHeight="1">
      <c r="A311" s="54"/>
      <c r="B311" s="55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ht="16.5" customHeight="1">
      <c r="A312" s="54"/>
      <c r="B312" s="55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ht="16.5" customHeight="1">
      <c r="A313" s="54"/>
      <c r="B313" s="55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ht="16.5" customHeight="1">
      <c r="A314" s="54"/>
      <c r="B314" s="55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ht="16.5" customHeight="1">
      <c r="A315" s="54"/>
      <c r="B315" s="55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ht="16.5" customHeight="1">
      <c r="A316" s="54"/>
      <c r="B316" s="55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ht="16.5" customHeight="1">
      <c r="A317" s="54"/>
      <c r="B317" s="55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ht="16.5" customHeight="1">
      <c r="A318" s="54"/>
      <c r="B318" s="55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ht="16.5" customHeight="1">
      <c r="A319" s="54"/>
      <c r="B319" s="55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ht="16.5" customHeight="1">
      <c r="A320" s="54"/>
      <c r="B320" s="55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ht="16.5" customHeight="1">
      <c r="A321" s="54"/>
      <c r="B321" s="55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ht="16.5" customHeight="1">
      <c r="A322" s="54"/>
      <c r="B322" s="55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ht="16.5" customHeight="1">
      <c r="A323" s="54"/>
      <c r="B323" s="55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ht="16.5" customHeight="1">
      <c r="A324" s="54"/>
      <c r="B324" s="55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ht="16.5" customHeight="1">
      <c r="A325" s="54"/>
      <c r="B325" s="55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ht="16.5" customHeight="1">
      <c r="A326" s="54"/>
      <c r="B326" s="55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ht="16.5" customHeight="1">
      <c r="A327" s="54"/>
      <c r="B327" s="55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ht="16.5" customHeight="1">
      <c r="A328" s="54"/>
      <c r="B328" s="55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ht="16.5" customHeight="1">
      <c r="A329" s="54"/>
      <c r="B329" s="55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ht="16.5" customHeight="1">
      <c r="A330" s="54"/>
      <c r="B330" s="55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ht="16.5" customHeight="1">
      <c r="A331" s="54"/>
      <c r="B331" s="55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ht="16.5" customHeight="1">
      <c r="A332" s="54"/>
      <c r="B332" s="55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ht="16.5" customHeight="1">
      <c r="A333" s="54"/>
      <c r="B333" s="55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ht="16.5" customHeight="1">
      <c r="A334" s="54"/>
      <c r="B334" s="55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ht="16.5" customHeight="1">
      <c r="A335" s="54"/>
      <c r="B335" s="55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ht="16.5" customHeight="1">
      <c r="A336" s="54"/>
      <c r="B336" s="55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ht="16.5" customHeight="1">
      <c r="A337" s="54"/>
      <c r="B337" s="55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ht="16.5" customHeight="1">
      <c r="A338" s="54"/>
      <c r="B338" s="55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ht="16.5" customHeight="1">
      <c r="A339" s="54"/>
      <c r="B339" s="55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ht="16.5" customHeight="1">
      <c r="A340" s="54"/>
      <c r="B340" s="55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ht="16.5" customHeight="1">
      <c r="A341" s="54"/>
      <c r="B341" s="55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ht="16.5" customHeight="1">
      <c r="A342" s="54"/>
      <c r="B342" s="55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ht="16.5" customHeight="1">
      <c r="A343" s="54"/>
      <c r="B343" s="55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ht="16.5" customHeight="1">
      <c r="A344" s="54"/>
      <c r="B344" s="55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ht="16.5" customHeight="1">
      <c r="A345" s="54"/>
      <c r="B345" s="55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ht="16.5" customHeight="1">
      <c r="A346" s="54"/>
      <c r="B346" s="55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ht="16.5" customHeight="1">
      <c r="A347" s="54"/>
      <c r="B347" s="55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ht="16.5" customHeight="1">
      <c r="A348" s="54"/>
      <c r="B348" s="55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ht="16.5" customHeight="1">
      <c r="A349" s="54"/>
      <c r="B349" s="55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ht="16.5" customHeight="1">
      <c r="A350" s="54"/>
      <c r="B350" s="55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ht="16.5" customHeight="1">
      <c r="A351" s="54"/>
      <c r="B351" s="55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ht="16.5" customHeight="1">
      <c r="A352" s="54"/>
      <c r="B352" s="55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ht="16.5" customHeight="1">
      <c r="A353" s="54"/>
      <c r="B353" s="55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ht="16.5" customHeight="1">
      <c r="A354" s="54"/>
      <c r="B354" s="55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ht="16.5" customHeight="1">
      <c r="A355" s="54"/>
      <c r="B355" s="55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ht="16.5" customHeight="1">
      <c r="A356" s="54"/>
      <c r="B356" s="55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ht="16.5" customHeight="1">
      <c r="A357" s="54"/>
      <c r="B357" s="55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ht="16.5" customHeight="1">
      <c r="A358" s="54"/>
      <c r="B358" s="55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ht="16.5" customHeight="1">
      <c r="A359" s="54"/>
      <c r="B359" s="55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ht="16.5" customHeight="1">
      <c r="A360" s="54"/>
      <c r="B360" s="55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ht="16.5" customHeight="1">
      <c r="A361" s="54"/>
      <c r="B361" s="55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ht="16.5" customHeight="1">
      <c r="A362" s="54"/>
      <c r="B362" s="55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ht="16.5" customHeight="1">
      <c r="A363" s="54"/>
      <c r="B363" s="55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ht="16.5" customHeight="1">
      <c r="A364" s="54"/>
      <c r="B364" s="55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ht="16.5" customHeight="1">
      <c r="A365" s="54"/>
      <c r="B365" s="55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ht="16.5" customHeight="1">
      <c r="A366" s="54"/>
      <c r="B366" s="55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ht="16.5" customHeight="1">
      <c r="A367" s="54"/>
      <c r="B367" s="55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ht="16.5" customHeight="1">
      <c r="A368" s="54"/>
      <c r="B368" s="55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ht="16.5" customHeight="1">
      <c r="A369" s="54"/>
      <c r="B369" s="55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ht="16.5" customHeight="1">
      <c r="A370" s="54"/>
      <c r="B370" s="55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ht="16.5" customHeight="1">
      <c r="A371" s="54"/>
      <c r="B371" s="55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ht="16.5" customHeight="1">
      <c r="A372" s="54"/>
      <c r="B372" s="55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ht="16.5" customHeight="1">
      <c r="A373" s="54"/>
      <c r="B373" s="55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ht="16.5" customHeight="1">
      <c r="A374" s="54"/>
      <c r="B374" s="55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ht="16.5" customHeight="1">
      <c r="A375" s="54"/>
      <c r="B375" s="55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ht="16.5" customHeight="1">
      <c r="A376" s="54"/>
      <c r="B376" s="55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ht="16.5" customHeight="1">
      <c r="A377" s="54"/>
      <c r="B377" s="55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ht="16.5" customHeight="1">
      <c r="A378" s="54"/>
      <c r="B378" s="55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ht="16.5" customHeight="1">
      <c r="A379" s="54"/>
      <c r="B379" s="55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ht="16.5" customHeight="1">
      <c r="A380" s="54"/>
      <c r="B380" s="55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ht="16.5" customHeight="1">
      <c r="A381" s="54"/>
      <c r="B381" s="55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ht="16.5" customHeight="1">
      <c r="A382" s="54"/>
      <c r="B382" s="55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ht="16.5" customHeight="1">
      <c r="A383" s="54"/>
      <c r="B383" s="55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ht="16.5" customHeight="1">
      <c r="A384" s="54"/>
      <c r="B384" s="55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ht="16.5" customHeight="1">
      <c r="A385" s="54"/>
      <c r="B385" s="55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ht="16.5" customHeight="1">
      <c r="A386" s="54"/>
      <c r="B386" s="55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ht="16.5" customHeight="1">
      <c r="A387" s="54"/>
      <c r="B387" s="55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ht="16.5" customHeight="1">
      <c r="A388" s="54"/>
      <c r="B388" s="55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ht="16.5" customHeight="1">
      <c r="A389" s="54"/>
      <c r="B389" s="55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ht="16.5" customHeight="1">
      <c r="A390" s="54"/>
      <c r="B390" s="55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ht="16.5" customHeight="1">
      <c r="A391" s="54"/>
      <c r="B391" s="55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ht="16.5" customHeight="1">
      <c r="A392" s="54"/>
      <c r="B392" s="55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ht="16.5" customHeight="1">
      <c r="A393" s="54"/>
      <c r="B393" s="55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ht="16.5" customHeight="1">
      <c r="A394" s="54"/>
      <c r="B394" s="55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ht="16.5" customHeight="1">
      <c r="A395" s="54"/>
      <c r="B395" s="55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ht="16.5" customHeight="1">
      <c r="A396" s="54"/>
      <c r="B396" s="55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ht="16.5" customHeight="1">
      <c r="A397" s="54"/>
      <c r="B397" s="55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ht="16.5" customHeight="1">
      <c r="A398" s="54"/>
      <c r="B398" s="55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ht="16.5" customHeight="1">
      <c r="A399" s="54"/>
      <c r="B399" s="55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ht="16.5" customHeight="1">
      <c r="A400" s="54"/>
      <c r="B400" s="55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ht="16.5" customHeight="1">
      <c r="A401" s="54"/>
      <c r="B401" s="55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ht="16.5" customHeight="1">
      <c r="A402" s="54"/>
      <c r="B402" s="55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ht="16.5" customHeight="1">
      <c r="A403" s="54"/>
      <c r="B403" s="55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ht="16.5" customHeight="1">
      <c r="A404" s="54"/>
      <c r="B404" s="55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ht="16.5" customHeight="1">
      <c r="A405" s="54"/>
      <c r="B405" s="55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ht="16.5" customHeight="1">
      <c r="A406" s="54"/>
      <c r="B406" s="55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ht="16.5" customHeight="1">
      <c r="A407" s="54"/>
      <c r="B407" s="55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ht="16.5" customHeight="1">
      <c r="A408" s="54"/>
      <c r="B408" s="55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ht="16.5" customHeight="1">
      <c r="A409" s="54"/>
      <c r="B409" s="55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ht="16.5" customHeight="1">
      <c r="A410" s="54"/>
      <c r="B410" s="55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ht="16.5" customHeight="1">
      <c r="A411" s="54"/>
      <c r="B411" s="55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ht="16.5" customHeight="1">
      <c r="A412" s="54"/>
      <c r="B412" s="55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ht="16.5" customHeight="1">
      <c r="A413" s="54"/>
      <c r="B413" s="55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ht="16.5" customHeight="1">
      <c r="A414" s="54"/>
      <c r="B414" s="55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ht="16.5" customHeight="1">
      <c r="A415" s="54"/>
      <c r="B415" s="55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ht="16.5" customHeight="1">
      <c r="A416" s="54"/>
      <c r="B416" s="55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ht="16.5" customHeight="1">
      <c r="A417" s="54"/>
      <c r="B417" s="55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ht="16.5" customHeight="1">
      <c r="A418" s="54"/>
      <c r="B418" s="55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ht="16.5" customHeight="1">
      <c r="A419" s="54"/>
      <c r="B419" s="55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ht="16.5" customHeight="1">
      <c r="A420" s="54"/>
      <c r="B420" s="55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ht="16.5" customHeight="1">
      <c r="A421" s="54"/>
      <c r="B421" s="55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ht="16.5" customHeight="1">
      <c r="A422" s="54"/>
      <c r="B422" s="55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ht="16.5" customHeight="1">
      <c r="A423" s="54"/>
      <c r="B423" s="55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ht="16.5" customHeight="1">
      <c r="A424" s="54"/>
      <c r="B424" s="55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ht="16.5" customHeight="1">
      <c r="A425" s="54"/>
      <c r="B425" s="55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ht="16.5" customHeight="1">
      <c r="A426" s="54"/>
      <c r="B426" s="55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ht="16.5" customHeight="1">
      <c r="A427" s="54"/>
      <c r="B427" s="55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ht="16.5" customHeight="1">
      <c r="A428" s="54"/>
      <c r="B428" s="55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ht="16.5" customHeight="1">
      <c r="A429" s="54"/>
      <c r="B429" s="55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ht="16.5" customHeight="1">
      <c r="A430" s="54"/>
      <c r="B430" s="55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ht="16.5" customHeight="1">
      <c r="A431" s="54"/>
      <c r="B431" s="55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ht="16.5" customHeight="1">
      <c r="A432" s="54"/>
      <c r="B432" s="55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ht="16.5" customHeight="1">
      <c r="A433" s="54"/>
      <c r="B433" s="55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ht="16.5" customHeight="1">
      <c r="A434" s="54"/>
      <c r="B434" s="55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ht="16.5" customHeight="1">
      <c r="A435" s="54"/>
      <c r="B435" s="55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ht="16.5" customHeight="1">
      <c r="A436" s="54"/>
      <c r="B436" s="55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ht="16.5" customHeight="1">
      <c r="A437" s="54"/>
      <c r="B437" s="55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ht="16.5" customHeight="1">
      <c r="A438" s="54"/>
      <c r="B438" s="55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ht="16.5" customHeight="1">
      <c r="A439" s="54"/>
      <c r="B439" s="55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ht="16.5" customHeight="1">
      <c r="A440" s="54"/>
      <c r="B440" s="55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ht="16.5" customHeight="1">
      <c r="A441" s="54"/>
      <c r="B441" s="55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ht="16.5" customHeight="1">
      <c r="A442" s="54"/>
      <c r="B442" s="55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ht="16.5" customHeight="1">
      <c r="A443" s="54"/>
      <c r="B443" s="55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ht="16.5" customHeight="1">
      <c r="A444" s="54"/>
      <c r="B444" s="55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ht="16.5" customHeight="1">
      <c r="A445" s="54"/>
      <c r="B445" s="55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ht="16.5" customHeight="1">
      <c r="A446" s="54"/>
      <c r="B446" s="55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ht="16.5" customHeight="1">
      <c r="A447" s="54"/>
      <c r="B447" s="55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ht="16.5" customHeight="1">
      <c r="A448" s="54"/>
      <c r="B448" s="55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ht="16.5" customHeight="1">
      <c r="A449" s="54"/>
      <c r="B449" s="55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ht="16.5" customHeight="1">
      <c r="A450" s="54"/>
      <c r="B450" s="55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ht="16.5" customHeight="1">
      <c r="A451" s="54"/>
      <c r="B451" s="55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ht="16.5" customHeight="1">
      <c r="A452" s="54"/>
      <c r="B452" s="55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ht="16.5" customHeight="1">
      <c r="A453" s="54"/>
      <c r="B453" s="55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ht="16.5" customHeight="1">
      <c r="A454" s="54"/>
      <c r="B454" s="55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ht="16.5" customHeight="1">
      <c r="A455" s="54"/>
      <c r="B455" s="55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ht="16.5" customHeight="1">
      <c r="A456" s="54"/>
      <c r="B456" s="55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ht="16.5" customHeight="1">
      <c r="A457" s="54"/>
      <c r="B457" s="55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ht="16.5" customHeight="1">
      <c r="A458" s="54"/>
      <c r="B458" s="55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ht="16.5" customHeight="1">
      <c r="A459" s="54"/>
      <c r="B459" s="55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ht="16.5" customHeight="1">
      <c r="A460" s="54"/>
      <c r="B460" s="55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ht="16.5" customHeight="1">
      <c r="A461" s="54"/>
      <c r="B461" s="55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ht="16.5" customHeight="1">
      <c r="A462" s="54"/>
      <c r="B462" s="55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ht="16.5" customHeight="1">
      <c r="A463" s="54"/>
      <c r="B463" s="55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ht="16.5" customHeight="1">
      <c r="A464" s="54"/>
      <c r="B464" s="55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ht="16.5" customHeight="1">
      <c r="A465" s="54"/>
      <c r="B465" s="55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ht="16.5" customHeight="1">
      <c r="A466" s="54"/>
      <c r="B466" s="55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ht="16.5" customHeight="1">
      <c r="A467" s="54"/>
      <c r="B467" s="55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ht="16.5" customHeight="1">
      <c r="A468" s="54"/>
      <c r="B468" s="55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ht="16.5" customHeight="1">
      <c r="A469" s="54"/>
      <c r="B469" s="55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ht="16.5" customHeight="1">
      <c r="A470" s="54"/>
      <c r="B470" s="55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ht="16.5" customHeight="1">
      <c r="A471" s="54"/>
      <c r="B471" s="55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ht="16.5" customHeight="1">
      <c r="A472" s="54"/>
      <c r="B472" s="55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ht="16.5" customHeight="1">
      <c r="A473" s="54"/>
      <c r="B473" s="55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ht="16.5" customHeight="1">
      <c r="A474" s="54"/>
      <c r="B474" s="55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ht="16.5" customHeight="1">
      <c r="A475" s="54"/>
      <c r="B475" s="55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ht="16.5" customHeight="1">
      <c r="A476" s="54"/>
      <c r="B476" s="55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ht="16.5" customHeight="1">
      <c r="A477" s="54"/>
      <c r="B477" s="55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ht="16.5" customHeight="1">
      <c r="A478" s="54"/>
      <c r="B478" s="55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ht="16.5" customHeight="1">
      <c r="A479" s="54"/>
      <c r="B479" s="55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ht="16.5" customHeight="1">
      <c r="A480" s="54"/>
      <c r="B480" s="55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ht="16.5" customHeight="1">
      <c r="A481" s="54"/>
      <c r="B481" s="55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ht="16.5" customHeight="1">
      <c r="A482" s="54"/>
      <c r="B482" s="55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ht="16.5" customHeight="1">
      <c r="A483" s="54"/>
      <c r="B483" s="55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ht="16.5" customHeight="1">
      <c r="A484" s="54"/>
      <c r="B484" s="55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ht="16.5" customHeight="1">
      <c r="A485" s="54"/>
      <c r="B485" s="55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ht="16.5" customHeight="1">
      <c r="A486" s="54"/>
      <c r="B486" s="55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ht="16.5" customHeight="1">
      <c r="A487" s="54"/>
      <c r="B487" s="55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ht="16.5" customHeight="1">
      <c r="A488" s="54"/>
      <c r="B488" s="55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ht="16.5" customHeight="1">
      <c r="A489" s="54"/>
      <c r="B489" s="55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ht="16.5" customHeight="1">
      <c r="A490" s="54"/>
      <c r="B490" s="55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ht="16.5" customHeight="1">
      <c r="A491" s="54"/>
      <c r="B491" s="55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ht="16.5" customHeight="1">
      <c r="A492" s="54"/>
      <c r="B492" s="55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ht="16.5" customHeight="1">
      <c r="A493" s="54"/>
      <c r="B493" s="55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ht="16.5" customHeight="1">
      <c r="A494" s="54"/>
      <c r="B494" s="55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ht="16.5" customHeight="1">
      <c r="A495" s="54"/>
      <c r="B495" s="55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ht="16.5" customHeight="1">
      <c r="A496" s="54"/>
      <c r="B496" s="55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ht="16.5" customHeight="1">
      <c r="A497" s="54"/>
      <c r="B497" s="55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ht="16.5" customHeight="1">
      <c r="A498" s="54"/>
      <c r="B498" s="55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ht="16.5" customHeight="1">
      <c r="A499" s="54"/>
      <c r="B499" s="55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ht="16.5" customHeight="1">
      <c r="A500" s="54"/>
      <c r="B500" s="55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ht="16.5" customHeight="1">
      <c r="A501" s="54"/>
      <c r="B501" s="55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ht="16.5" customHeight="1">
      <c r="A502" s="54"/>
      <c r="B502" s="55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ht="16.5" customHeight="1">
      <c r="A503" s="54"/>
      <c r="B503" s="55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ht="16.5" customHeight="1">
      <c r="A504" s="54"/>
      <c r="B504" s="55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ht="16.5" customHeight="1">
      <c r="A505" s="54"/>
      <c r="B505" s="55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ht="16.5" customHeight="1">
      <c r="A506" s="54"/>
      <c r="B506" s="55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ht="16.5" customHeight="1">
      <c r="A507" s="54"/>
      <c r="B507" s="55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ht="16.5" customHeight="1">
      <c r="A508" s="54"/>
      <c r="B508" s="55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ht="16.5" customHeight="1">
      <c r="A509" s="54"/>
      <c r="B509" s="55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ht="16.5" customHeight="1">
      <c r="A510" s="54"/>
      <c r="B510" s="55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ht="16.5" customHeight="1">
      <c r="A511" s="54"/>
      <c r="B511" s="55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ht="16.5" customHeight="1">
      <c r="A512" s="54"/>
      <c r="B512" s="55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ht="16.5" customHeight="1">
      <c r="A513" s="54"/>
      <c r="B513" s="55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ht="16.5" customHeight="1">
      <c r="A514" s="54"/>
      <c r="B514" s="55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ht="16.5" customHeight="1">
      <c r="A515" s="54"/>
      <c r="B515" s="55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ht="16.5" customHeight="1">
      <c r="A516" s="54"/>
      <c r="B516" s="55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ht="16.5" customHeight="1">
      <c r="A517" s="54"/>
      <c r="B517" s="55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ht="16.5" customHeight="1">
      <c r="A518" s="54"/>
      <c r="B518" s="55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ht="16.5" customHeight="1">
      <c r="A519" s="54"/>
      <c r="B519" s="55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ht="16.5" customHeight="1">
      <c r="A520" s="54"/>
      <c r="B520" s="55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ht="16.5" customHeight="1">
      <c r="A521" s="54"/>
      <c r="B521" s="55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ht="16.5" customHeight="1">
      <c r="A522" s="54"/>
      <c r="B522" s="55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ht="16.5" customHeight="1">
      <c r="A523" s="54"/>
      <c r="B523" s="55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ht="16.5" customHeight="1">
      <c r="A524" s="54"/>
      <c r="B524" s="55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ht="16.5" customHeight="1">
      <c r="A525" s="54"/>
      <c r="B525" s="55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ht="16.5" customHeight="1">
      <c r="A526" s="54"/>
      <c r="B526" s="55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ht="16.5" customHeight="1">
      <c r="A527" s="54"/>
      <c r="B527" s="55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ht="16.5" customHeight="1">
      <c r="A528" s="54"/>
      <c r="B528" s="55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ht="16.5" customHeight="1">
      <c r="A529" s="54"/>
      <c r="B529" s="55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ht="16.5" customHeight="1">
      <c r="A530" s="54"/>
      <c r="B530" s="55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ht="16.5" customHeight="1">
      <c r="A531" s="54"/>
      <c r="B531" s="55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ht="16.5" customHeight="1">
      <c r="A532" s="54"/>
      <c r="B532" s="55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ht="16.5" customHeight="1">
      <c r="A533" s="54"/>
      <c r="B533" s="55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ht="16.5" customHeight="1">
      <c r="A534" s="54"/>
      <c r="B534" s="55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ht="16.5" customHeight="1">
      <c r="A535" s="54"/>
      <c r="B535" s="55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ht="16.5" customHeight="1">
      <c r="A536" s="54"/>
      <c r="B536" s="55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ht="16.5" customHeight="1">
      <c r="A537" s="54"/>
      <c r="B537" s="55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ht="16.5" customHeight="1">
      <c r="A538" s="54"/>
      <c r="B538" s="55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ht="16.5" customHeight="1">
      <c r="A539" s="54"/>
      <c r="B539" s="55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ht="16.5" customHeight="1">
      <c r="A540" s="54"/>
      <c r="B540" s="55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ht="16.5" customHeight="1">
      <c r="A541" s="54"/>
      <c r="B541" s="55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ht="16.5" customHeight="1">
      <c r="A542" s="54"/>
      <c r="B542" s="55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ht="16.5" customHeight="1">
      <c r="A543" s="54"/>
      <c r="B543" s="55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ht="16.5" customHeight="1">
      <c r="A544" s="54"/>
      <c r="B544" s="55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ht="16.5" customHeight="1">
      <c r="A545" s="54"/>
      <c r="B545" s="55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ht="16.5" customHeight="1">
      <c r="A546" s="54"/>
      <c r="B546" s="55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ht="16.5" customHeight="1">
      <c r="A547" s="54"/>
      <c r="B547" s="55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ht="16.5" customHeight="1">
      <c r="A548" s="54"/>
      <c r="B548" s="55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ht="16.5" customHeight="1">
      <c r="A549" s="54"/>
      <c r="B549" s="55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ht="16.5" customHeight="1">
      <c r="A550" s="54"/>
      <c r="B550" s="55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ht="16.5" customHeight="1">
      <c r="A551" s="54"/>
      <c r="B551" s="55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ht="16.5" customHeight="1">
      <c r="A552" s="54"/>
      <c r="B552" s="55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ht="16.5" customHeight="1">
      <c r="A553" s="54"/>
      <c r="B553" s="55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ht="16.5" customHeight="1">
      <c r="A554" s="54"/>
      <c r="B554" s="55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ht="16.5" customHeight="1">
      <c r="A555" s="54"/>
      <c r="B555" s="55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ht="16.5" customHeight="1">
      <c r="A556" s="54"/>
      <c r="B556" s="55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ht="16.5" customHeight="1">
      <c r="A557" s="54"/>
      <c r="B557" s="55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ht="16.5" customHeight="1">
      <c r="A558" s="54"/>
      <c r="B558" s="55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ht="16.5" customHeight="1">
      <c r="A559" s="54"/>
      <c r="B559" s="55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ht="16.5" customHeight="1">
      <c r="A560" s="54"/>
      <c r="B560" s="55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ht="16.5" customHeight="1">
      <c r="A561" s="54"/>
      <c r="B561" s="55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ht="16.5" customHeight="1">
      <c r="A562" s="54"/>
      <c r="B562" s="55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ht="16.5" customHeight="1">
      <c r="A563" s="54"/>
      <c r="B563" s="55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ht="16.5" customHeight="1">
      <c r="A564" s="54"/>
      <c r="B564" s="55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ht="16.5" customHeight="1">
      <c r="A565" s="54"/>
      <c r="B565" s="55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ht="16.5" customHeight="1">
      <c r="A566" s="54"/>
      <c r="B566" s="55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ht="16.5" customHeight="1">
      <c r="A567" s="54"/>
      <c r="B567" s="55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ht="16.5" customHeight="1">
      <c r="A568" s="54"/>
      <c r="B568" s="55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ht="16.5" customHeight="1">
      <c r="A569" s="54"/>
      <c r="B569" s="55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ht="16.5" customHeight="1">
      <c r="A570" s="54"/>
      <c r="B570" s="55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ht="16.5" customHeight="1">
      <c r="A571" s="54"/>
      <c r="B571" s="55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ht="16.5" customHeight="1">
      <c r="A572" s="54"/>
      <c r="B572" s="55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ht="16.5" customHeight="1">
      <c r="A573" s="54"/>
      <c r="B573" s="55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ht="16.5" customHeight="1">
      <c r="A574" s="54"/>
      <c r="B574" s="55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ht="16.5" customHeight="1">
      <c r="A575" s="54"/>
      <c r="B575" s="55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ht="16.5" customHeight="1">
      <c r="A576" s="54"/>
      <c r="B576" s="55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ht="16.5" customHeight="1">
      <c r="A577" s="54"/>
      <c r="B577" s="55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ht="16.5" customHeight="1">
      <c r="A578" s="54"/>
      <c r="B578" s="55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ht="16.5" customHeight="1">
      <c r="A579" s="54"/>
      <c r="B579" s="55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ht="16.5" customHeight="1">
      <c r="A580" s="54"/>
      <c r="B580" s="55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ht="16.5" customHeight="1">
      <c r="A581" s="54"/>
      <c r="B581" s="55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ht="16.5" customHeight="1">
      <c r="A582" s="54"/>
      <c r="B582" s="55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ht="16.5" customHeight="1">
      <c r="A583" s="54"/>
      <c r="B583" s="55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ht="16.5" customHeight="1">
      <c r="A584" s="54"/>
      <c r="B584" s="55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ht="16.5" customHeight="1">
      <c r="A585" s="54"/>
      <c r="B585" s="55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ht="16.5" customHeight="1">
      <c r="A586" s="54"/>
      <c r="B586" s="55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ht="16.5" customHeight="1">
      <c r="A587" s="54"/>
      <c r="B587" s="55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ht="16.5" customHeight="1">
      <c r="A588" s="54"/>
      <c r="B588" s="55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ht="16.5" customHeight="1">
      <c r="A589" s="54"/>
      <c r="B589" s="55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ht="16.5" customHeight="1">
      <c r="A590" s="54"/>
      <c r="B590" s="55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ht="16.5" customHeight="1">
      <c r="A591" s="54"/>
      <c r="B591" s="55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ht="16.5" customHeight="1">
      <c r="A592" s="54"/>
      <c r="B592" s="55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ht="16.5" customHeight="1">
      <c r="A593" s="54"/>
      <c r="B593" s="55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ht="16.5" customHeight="1">
      <c r="A594" s="54"/>
      <c r="B594" s="55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ht="16.5" customHeight="1">
      <c r="A595" s="54"/>
      <c r="B595" s="55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ht="16.5" customHeight="1">
      <c r="A596" s="54"/>
      <c r="B596" s="55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ht="16.5" customHeight="1">
      <c r="A597" s="54"/>
      <c r="B597" s="55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ht="16.5" customHeight="1">
      <c r="A598" s="54"/>
      <c r="B598" s="55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ht="16.5" customHeight="1">
      <c r="A599" s="54"/>
      <c r="B599" s="55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ht="16.5" customHeight="1">
      <c r="A600" s="54"/>
      <c r="B600" s="55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ht="16.5" customHeight="1">
      <c r="A601" s="54"/>
      <c r="B601" s="55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ht="16.5" customHeight="1">
      <c r="A602" s="54"/>
      <c r="B602" s="55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ht="16.5" customHeight="1">
      <c r="A603" s="54"/>
      <c r="B603" s="55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ht="16.5" customHeight="1">
      <c r="A604" s="54"/>
      <c r="B604" s="55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ht="16.5" customHeight="1">
      <c r="A605" s="54"/>
      <c r="B605" s="55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ht="16.5" customHeight="1">
      <c r="A606" s="54"/>
      <c r="B606" s="55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ht="16.5" customHeight="1">
      <c r="A607" s="54"/>
      <c r="B607" s="55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ht="16.5" customHeight="1">
      <c r="A608" s="54"/>
      <c r="B608" s="55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ht="16.5" customHeight="1">
      <c r="A609" s="54"/>
      <c r="B609" s="55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ht="16.5" customHeight="1">
      <c r="A610" s="54"/>
      <c r="B610" s="55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ht="16.5" customHeight="1">
      <c r="A611" s="54"/>
      <c r="B611" s="55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ht="16.5" customHeight="1">
      <c r="A612" s="54"/>
      <c r="B612" s="55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ht="16.5" customHeight="1">
      <c r="A613" s="54"/>
      <c r="B613" s="55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ht="16.5" customHeight="1">
      <c r="A614" s="54"/>
      <c r="B614" s="55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ht="16.5" customHeight="1">
      <c r="A615" s="54"/>
      <c r="B615" s="55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ht="16.5" customHeight="1">
      <c r="A616" s="54"/>
      <c r="B616" s="55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ht="16.5" customHeight="1">
      <c r="A617" s="54"/>
      <c r="B617" s="55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ht="16.5" customHeight="1">
      <c r="A618" s="54"/>
      <c r="B618" s="55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ht="16.5" customHeight="1">
      <c r="A619" s="54"/>
      <c r="B619" s="55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ht="16.5" customHeight="1">
      <c r="A620" s="54"/>
      <c r="B620" s="55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ht="16.5" customHeight="1">
      <c r="A621" s="54"/>
      <c r="B621" s="55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ht="16.5" customHeight="1">
      <c r="A622" s="54"/>
      <c r="B622" s="55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ht="16.5" customHeight="1">
      <c r="A623" s="54"/>
      <c r="B623" s="55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ht="16.5" customHeight="1">
      <c r="A624" s="54"/>
      <c r="B624" s="55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ht="16.5" customHeight="1">
      <c r="A625" s="54"/>
      <c r="B625" s="55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ht="16.5" customHeight="1">
      <c r="A626" s="54"/>
      <c r="B626" s="55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ht="16.5" customHeight="1">
      <c r="A627" s="54"/>
      <c r="B627" s="55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ht="16.5" customHeight="1">
      <c r="A628" s="54"/>
      <c r="B628" s="55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ht="16.5" customHeight="1">
      <c r="A629" s="54"/>
      <c r="B629" s="55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ht="16.5" customHeight="1">
      <c r="A630" s="54"/>
      <c r="B630" s="55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ht="16.5" customHeight="1">
      <c r="A631" s="54"/>
      <c r="B631" s="55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ht="16.5" customHeight="1">
      <c r="A632" s="54"/>
      <c r="B632" s="55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ht="16.5" customHeight="1">
      <c r="A633" s="54"/>
      <c r="B633" s="55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ht="16.5" customHeight="1">
      <c r="A634" s="54"/>
      <c r="B634" s="55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ht="16.5" customHeight="1">
      <c r="A635" s="54"/>
      <c r="B635" s="55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ht="16.5" customHeight="1">
      <c r="A636" s="54"/>
      <c r="B636" s="55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ht="16.5" customHeight="1">
      <c r="A637" s="54"/>
      <c r="B637" s="55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ht="16.5" customHeight="1">
      <c r="A638" s="54"/>
      <c r="B638" s="55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ht="16.5" customHeight="1">
      <c r="A639" s="54"/>
      <c r="B639" s="55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ht="16.5" customHeight="1">
      <c r="A640" s="54"/>
      <c r="B640" s="55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ht="16.5" customHeight="1">
      <c r="A641" s="54"/>
      <c r="B641" s="55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ht="16.5" customHeight="1">
      <c r="A642" s="54"/>
      <c r="B642" s="55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ht="16.5" customHeight="1">
      <c r="A643" s="54"/>
      <c r="B643" s="55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ht="16.5" customHeight="1">
      <c r="A644" s="54"/>
      <c r="B644" s="55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ht="16.5" customHeight="1">
      <c r="A645" s="54"/>
      <c r="B645" s="55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ht="16.5" customHeight="1">
      <c r="A646" s="54"/>
      <c r="B646" s="55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ht="16.5" customHeight="1">
      <c r="A647" s="54"/>
      <c r="B647" s="55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ht="16.5" customHeight="1">
      <c r="A648" s="54"/>
      <c r="B648" s="55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ht="16.5" customHeight="1">
      <c r="A649" s="54"/>
      <c r="B649" s="55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ht="16.5" customHeight="1">
      <c r="A650" s="54"/>
      <c r="B650" s="55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ht="16.5" customHeight="1">
      <c r="A651" s="54"/>
      <c r="B651" s="55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ht="16.5" customHeight="1">
      <c r="A652" s="54"/>
      <c r="B652" s="55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ht="16.5" customHeight="1">
      <c r="A653" s="54"/>
      <c r="B653" s="55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ht="16.5" customHeight="1">
      <c r="A654" s="54"/>
      <c r="B654" s="55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ht="16.5" customHeight="1">
      <c r="A655" s="54"/>
      <c r="B655" s="55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ht="16.5" customHeight="1">
      <c r="A656" s="54"/>
      <c r="B656" s="55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ht="16.5" customHeight="1">
      <c r="A657" s="54"/>
      <c r="B657" s="55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ht="16.5" customHeight="1">
      <c r="A658" s="54"/>
      <c r="B658" s="55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ht="16.5" customHeight="1">
      <c r="A659" s="54"/>
      <c r="B659" s="55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ht="16.5" customHeight="1">
      <c r="A660" s="54"/>
      <c r="B660" s="55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ht="16.5" customHeight="1">
      <c r="A661" s="54"/>
      <c r="B661" s="55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ht="16.5" customHeight="1">
      <c r="A662" s="54"/>
      <c r="B662" s="55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ht="16.5" customHeight="1">
      <c r="A663" s="54"/>
      <c r="B663" s="55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ht="16.5" customHeight="1">
      <c r="A664" s="54"/>
      <c r="B664" s="55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ht="16.5" customHeight="1">
      <c r="A665" s="54"/>
      <c r="B665" s="55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ht="16.5" customHeight="1">
      <c r="A666" s="54"/>
      <c r="B666" s="55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ht="16.5" customHeight="1">
      <c r="A667" s="54"/>
      <c r="B667" s="55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ht="16.5" customHeight="1">
      <c r="A668" s="54"/>
      <c r="B668" s="55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ht="16.5" customHeight="1">
      <c r="A669" s="54"/>
      <c r="B669" s="55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ht="16.5" customHeight="1">
      <c r="A670" s="54"/>
      <c r="B670" s="55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ht="16.5" customHeight="1">
      <c r="A671" s="54"/>
      <c r="B671" s="55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ht="16.5" customHeight="1">
      <c r="A672" s="54"/>
      <c r="B672" s="55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ht="16.5" customHeight="1">
      <c r="A673" s="54"/>
      <c r="B673" s="55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ht="16.5" customHeight="1">
      <c r="A674" s="54"/>
      <c r="B674" s="55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ht="16.5" customHeight="1">
      <c r="A675" s="54"/>
      <c r="B675" s="55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ht="16.5" customHeight="1">
      <c r="A676" s="54"/>
      <c r="B676" s="55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ht="16.5" customHeight="1">
      <c r="A677" s="54"/>
      <c r="B677" s="55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ht="16.5" customHeight="1">
      <c r="A678" s="54"/>
      <c r="B678" s="55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ht="16.5" customHeight="1">
      <c r="A679" s="54"/>
      <c r="B679" s="55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ht="16.5" customHeight="1">
      <c r="A680" s="54"/>
      <c r="B680" s="55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ht="16.5" customHeight="1">
      <c r="A681" s="54"/>
      <c r="B681" s="55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ht="16.5" customHeight="1">
      <c r="A682" s="54"/>
      <c r="B682" s="55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ht="16.5" customHeight="1">
      <c r="A683" s="54"/>
      <c r="B683" s="55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ht="16.5" customHeight="1">
      <c r="A684" s="54"/>
      <c r="B684" s="55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ht="16.5" customHeight="1">
      <c r="A685" s="54"/>
      <c r="B685" s="55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ht="16.5" customHeight="1">
      <c r="A686" s="54"/>
      <c r="B686" s="55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ht="16.5" customHeight="1">
      <c r="A687" s="54"/>
      <c r="B687" s="55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ht="16.5" customHeight="1">
      <c r="A688" s="54"/>
      <c r="B688" s="55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ht="16.5" customHeight="1">
      <c r="A689" s="54"/>
      <c r="B689" s="55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ht="16.5" customHeight="1">
      <c r="A690" s="54"/>
      <c r="B690" s="55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ht="16.5" customHeight="1">
      <c r="A691" s="54"/>
      <c r="B691" s="55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ht="16.5" customHeight="1">
      <c r="A692" s="54"/>
      <c r="B692" s="55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ht="16.5" customHeight="1">
      <c r="A693" s="54"/>
      <c r="B693" s="55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ht="16.5" customHeight="1">
      <c r="A694" s="54"/>
      <c r="B694" s="55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ht="16.5" customHeight="1">
      <c r="A695" s="54"/>
      <c r="B695" s="55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ht="16.5" customHeight="1">
      <c r="A696" s="54"/>
      <c r="B696" s="55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ht="16.5" customHeight="1">
      <c r="A697" s="54"/>
      <c r="B697" s="55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ht="16.5" customHeight="1">
      <c r="A698" s="54"/>
      <c r="B698" s="55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ht="16.5" customHeight="1">
      <c r="A699" s="54"/>
      <c r="B699" s="55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ht="16.5" customHeight="1">
      <c r="A700" s="54"/>
      <c r="B700" s="55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ht="16.5" customHeight="1">
      <c r="A701" s="54"/>
      <c r="B701" s="55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ht="16.5" customHeight="1">
      <c r="A702" s="54"/>
      <c r="B702" s="55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ht="16.5" customHeight="1">
      <c r="A703" s="54"/>
      <c r="B703" s="55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ht="16.5" customHeight="1">
      <c r="A704" s="54"/>
      <c r="B704" s="55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ht="16.5" customHeight="1">
      <c r="A705" s="54"/>
      <c r="B705" s="55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ht="16.5" customHeight="1">
      <c r="A706" s="54"/>
      <c r="B706" s="55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ht="16.5" customHeight="1">
      <c r="A707" s="54"/>
      <c r="B707" s="55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ht="16.5" customHeight="1">
      <c r="A708" s="54"/>
      <c r="B708" s="55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ht="16.5" customHeight="1">
      <c r="A709" s="54"/>
      <c r="B709" s="55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ht="16.5" customHeight="1">
      <c r="A710" s="54"/>
      <c r="B710" s="55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ht="16.5" customHeight="1">
      <c r="A711" s="54"/>
      <c r="B711" s="55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ht="16.5" customHeight="1">
      <c r="A712" s="54"/>
      <c r="B712" s="55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ht="16.5" customHeight="1">
      <c r="A713" s="54"/>
      <c r="B713" s="55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ht="16.5" customHeight="1">
      <c r="A714" s="54"/>
      <c r="B714" s="55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ht="16.5" customHeight="1">
      <c r="A715" s="54"/>
      <c r="B715" s="55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ht="16.5" customHeight="1">
      <c r="A716" s="54"/>
      <c r="B716" s="55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ht="16.5" customHeight="1">
      <c r="A717" s="54"/>
      <c r="B717" s="55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ht="16.5" customHeight="1">
      <c r="A718" s="54"/>
      <c r="B718" s="55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ht="16.5" customHeight="1">
      <c r="A719" s="54"/>
      <c r="B719" s="55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ht="16.5" customHeight="1">
      <c r="A720" s="54"/>
      <c r="B720" s="55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ht="16.5" customHeight="1">
      <c r="A721" s="54"/>
      <c r="B721" s="55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ht="16.5" customHeight="1">
      <c r="A722" s="54"/>
      <c r="B722" s="55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ht="16.5" customHeight="1">
      <c r="A723" s="54"/>
      <c r="B723" s="55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ht="16.5" customHeight="1">
      <c r="A724" s="54"/>
      <c r="B724" s="55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ht="16.5" customHeight="1">
      <c r="A725" s="54"/>
      <c r="B725" s="55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ht="16.5" customHeight="1">
      <c r="A726" s="54"/>
      <c r="B726" s="55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ht="16.5" customHeight="1">
      <c r="A727" s="54"/>
      <c r="B727" s="55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ht="16.5" customHeight="1">
      <c r="A728" s="54"/>
      <c r="B728" s="55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ht="16.5" customHeight="1">
      <c r="A729" s="54"/>
      <c r="B729" s="55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ht="16.5" customHeight="1">
      <c r="A730" s="54"/>
      <c r="B730" s="55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ht="16.5" customHeight="1">
      <c r="A731" s="54"/>
      <c r="B731" s="55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ht="16.5" customHeight="1">
      <c r="A732" s="54"/>
      <c r="B732" s="55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ht="16.5" customHeight="1">
      <c r="A733" s="54"/>
      <c r="B733" s="55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ht="16.5" customHeight="1">
      <c r="A734" s="54"/>
      <c r="B734" s="55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ht="16.5" customHeight="1">
      <c r="A735" s="54"/>
      <c r="B735" s="55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ht="16.5" customHeight="1">
      <c r="A736" s="54"/>
      <c r="B736" s="55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ht="16.5" customHeight="1">
      <c r="A737" s="54"/>
      <c r="B737" s="55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ht="16.5" customHeight="1">
      <c r="A738" s="54"/>
      <c r="B738" s="55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ht="16.5" customHeight="1">
      <c r="A739" s="54"/>
      <c r="B739" s="55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ht="16.5" customHeight="1">
      <c r="A740" s="54"/>
      <c r="B740" s="55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ht="16.5" customHeight="1">
      <c r="A741" s="54"/>
      <c r="B741" s="55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ht="16.5" customHeight="1">
      <c r="A742" s="54"/>
      <c r="B742" s="55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ht="16.5" customHeight="1">
      <c r="A743" s="54"/>
      <c r="B743" s="55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ht="16.5" customHeight="1">
      <c r="A744" s="54"/>
      <c r="B744" s="55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ht="16.5" customHeight="1">
      <c r="A745" s="54"/>
      <c r="B745" s="55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ht="16.5" customHeight="1">
      <c r="A746" s="54"/>
      <c r="B746" s="55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ht="16.5" customHeight="1">
      <c r="A747" s="54"/>
      <c r="B747" s="55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ht="16.5" customHeight="1">
      <c r="A748" s="54"/>
      <c r="B748" s="55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ht="16.5" customHeight="1">
      <c r="A749" s="54"/>
      <c r="B749" s="55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ht="16.5" customHeight="1">
      <c r="A750" s="54"/>
      <c r="B750" s="55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ht="16.5" customHeight="1">
      <c r="A751" s="54"/>
      <c r="B751" s="55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ht="16.5" customHeight="1">
      <c r="A752" s="54"/>
      <c r="B752" s="55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ht="16.5" customHeight="1">
      <c r="A753" s="54"/>
      <c r="B753" s="55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ht="16.5" customHeight="1">
      <c r="A754" s="54"/>
      <c r="B754" s="55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ht="16.5" customHeight="1">
      <c r="A755" s="54"/>
      <c r="B755" s="55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ht="16.5" customHeight="1">
      <c r="A756" s="54"/>
      <c r="B756" s="55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ht="16.5" customHeight="1">
      <c r="A757" s="54"/>
      <c r="B757" s="55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ht="16.5" customHeight="1">
      <c r="A758" s="54"/>
      <c r="B758" s="55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ht="16.5" customHeight="1">
      <c r="A759" s="54"/>
      <c r="B759" s="55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ht="16.5" customHeight="1">
      <c r="A760" s="54"/>
      <c r="B760" s="55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ht="16.5" customHeight="1">
      <c r="A761" s="54"/>
      <c r="B761" s="55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ht="16.5" customHeight="1">
      <c r="A762" s="54"/>
      <c r="B762" s="55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ht="16.5" customHeight="1">
      <c r="A763" s="54"/>
      <c r="B763" s="55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ht="16.5" customHeight="1">
      <c r="A764" s="54"/>
      <c r="B764" s="55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ht="16.5" customHeight="1">
      <c r="A765" s="54"/>
      <c r="B765" s="55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ht="16.5" customHeight="1">
      <c r="A766" s="54"/>
      <c r="B766" s="55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ht="16.5" customHeight="1">
      <c r="A767" s="54"/>
      <c r="B767" s="55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ht="16.5" customHeight="1">
      <c r="A768" s="54"/>
      <c r="B768" s="55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ht="16.5" customHeight="1">
      <c r="A769" s="54"/>
      <c r="B769" s="55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ht="16.5" customHeight="1">
      <c r="A770" s="54"/>
      <c r="B770" s="55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ht="16.5" customHeight="1">
      <c r="A771" s="54"/>
      <c r="B771" s="55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ht="16.5" customHeight="1">
      <c r="A772" s="54"/>
      <c r="B772" s="55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ht="16.5" customHeight="1">
      <c r="A773" s="54"/>
      <c r="B773" s="55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ht="16.5" customHeight="1">
      <c r="A774" s="54"/>
      <c r="B774" s="55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ht="16.5" customHeight="1">
      <c r="A775" s="54"/>
      <c r="B775" s="55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ht="16.5" customHeight="1">
      <c r="A776" s="54"/>
      <c r="B776" s="55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ht="16.5" customHeight="1">
      <c r="A777" s="54"/>
      <c r="B777" s="55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ht="16.5" customHeight="1">
      <c r="A778" s="54"/>
      <c r="B778" s="55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ht="16.5" customHeight="1">
      <c r="A779" s="54"/>
      <c r="B779" s="55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ht="16.5" customHeight="1">
      <c r="A780" s="54"/>
      <c r="B780" s="55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ht="16.5" customHeight="1">
      <c r="A781" s="54"/>
      <c r="B781" s="55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ht="16.5" customHeight="1">
      <c r="A782" s="54"/>
      <c r="B782" s="55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ht="16.5" customHeight="1">
      <c r="A783" s="54"/>
      <c r="B783" s="55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ht="16.5" customHeight="1">
      <c r="A784" s="54"/>
      <c r="B784" s="55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ht="16.5" customHeight="1">
      <c r="A785" s="54"/>
      <c r="B785" s="55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ht="16.5" customHeight="1">
      <c r="A786" s="54"/>
      <c r="B786" s="55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ht="16.5" customHeight="1">
      <c r="A787" s="54"/>
      <c r="B787" s="55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ht="16.5" customHeight="1">
      <c r="A788" s="54"/>
      <c r="B788" s="55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ht="16.5" customHeight="1">
      <c r="A789" s="54"/>
      <c r="B789" s="55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ht="16.5" customHeight="1">
      <c r="A790" s="54"/>
      <c r="B790" s="55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ht="16.5" customHeight="1">
      <c r="A791" s="54"/>
      <c r="B791" s="55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ht="16.5" customHeight="1">
      <c r="A792" s="54"/>
      <c r="B792" s="55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ht="16.5" customHeight="1">
      <c r="A793" s="54"/>
      <c r="B793" s="55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ht="16.5" customHeight="1">
      <c r="A794" s="54"/>
      <c r="B794" s="55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ht="16.5" customHeight="1">
      <c r="A795" s="54"/>
      <c r="B795" s="55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ht="16.5" customHeight="1">
      <c r="A796" s="54"/>
      <c r="B796" s="55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ht="16.5" customHeight="1">
      <c r="A797" s="54"/>
      <c r="B797" s="55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ht="16.5" customHeight="1">
      <c r="A798" s="54"/>
      <c r="B798" s="55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ht="16.5" customHeight="1">
      <c r="A799" s="54"/>
      <c r="B799" s="55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ht="16.5" customHeight="1">
      <c r="A800" s="54"/>
      <c r="B800" s="55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ht="16.5" customHeight="1">
      <c r="A801" s="54"/>
      <c r="B801" s="55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ht="16.5" customHeight="1">
      <c r="A802" s="54"/>
      <c r="B802" s="55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ht="16.5" customHeight="1">
      <c r="A803" s="54"/>
      <c r="B803" s="55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ht="16.5" customHeight="1">
      <c r="A804" s="54"/>
      <c r="B804" s="55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ht="16.5" customHeight="1">
      <c r="A805" s="54"/>
      <c r="B805" s="55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ht="16.5" customHeight="1">
      <c r="A806" s="54"/>
      <c r="B806" s="55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ht="16.5" customHeight="1">
      <c r="A807" s="54"/>
      <c r="B807" s="55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ht="16.5" customHeight="1">
      <c r="A808" s="54"/>
      <c r="B808" s="55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ht="16.5" customHeight="1">
      <c r="A809" s="54"/>
      <c r="B809" s="55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ht="16.5" customHeight="1">
      <c r="A810" s="54"/>
      <c r="B810" s="55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ht="16.5" customHeight="1">
      <c r="A811" s="54"/>
      <c r="B811" s="55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ht="16.5" customHeight="1">
      <c r="A812" s="54"/>
      <c r="B812" s="55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ht="16.5" customHeight="1">
      <c r="A813" s="54"/>
      <c r="B813" s="55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ht="16.5" customHeight="1">
      <c r="A814" s="54"/>
      <c r="B814" s="55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ht="16.5" customHeight="1">
      <c r="A815" s="54"/>
      <c r="B815" s="55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ht="16.5" customHeight="1">
      <c r="A816" s="54"/>
      <c r="B816" s="55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ht="16.5" customHeight="1">
      <c r="A817" s="54"/>
      <c r="B817" s="55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ht="16.5" customHeight="1">
      <c r="A818" s="54"/>
      <c r="B818" s="55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ht="16.5" customHeight="1">
      <c r="A819" s="54"/>
      <c r="B819" s="55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ht="16.5" customHeight="1">
      <c r="A820" s="54"/>
      <c r="B820" s="55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ht="16.5" customHeight="1">
      <c r="A821" s="54"/>
      <c r="B821" s="55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ht="16.5" customHeight="1">
      <c r="A822" s="54"/>
      <c r="B822" s="55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ht="16.5" customHeight="1">
      <c r="A823" s="54"/>
      <c r="B823" s="55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ht="16.5" customHeight="1">
      <c r="A824" s="54"/>
      <c r="B824" s="55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ht="16.5" customHeight="1">
      <c r="A825" s="54"/>
      <c r="B825" s="55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ht="16.5" customHeight="1">
      <c r="A826" s="54"/>
      <c r="B826" s="55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ht="16.5" customHeight="1">
      <c r="A827" s="54"/>
      <c r="B827" s="55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ht="16.5" customHeight="1">
      <c r="A828" s="54"/>
      <c r="B828" s="55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ht="16.5" customHeight="1">
      <c r="A829" s="54"/>
      <c r="B829" s="55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ht="16.5" customHeight="1">
      <c r="A830" s="54"/>
      <c r="B830" s="55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ht="16.5" customHeight="1">
      <c r="A831" s="54"/>
      <c r="B831" s="55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ht="16.5" customHeight="1">
      <c r="A832" s="54"/>
      <c r="B832" s="55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ht="16.5" customHeight="1">
      <c r="A833" s="54"/>
      <c r="B833" s="55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ht="16.5" customHeight="1">
      <c r="A834" s="54"/>
      <c r="B834" s="55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ht="16.5" customHeight="1">
      <c r="A835" s="54"/>
      <c r="B835" s="55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ht="16.5" customHeight="1">
      <c r="A836" s="54"/>
      <c r="B836" s="55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ht="16.5" customHeight="1">
      <c r="A837" s="54"/>
      <c r="B837" s="55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ht="16.5" customHeight="1">
      <c r="A838" s="54"/>
      <c r="B838" s="55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ht="16.5" customHeight="1">
      <c r="A839" s="54"/>
      <c r="B839" s="55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ht="16.5" customHeight="1">
      <c r="A840" s="54"/>
      <c r="B840" s="55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ht="16.5" customHeight="1">
      <c r="A841" s="54"/>
      <c r="B841" s="55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ht="16.5" customHeight="1">
      <c r="A842" s="54"/>
      <c r="B842" s="55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ht="16.5" customHeight="1">
      <c r="A843" s="54"/>
      <c r="B843" s="55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ht="16.5" customHeight="1">
      <c r="A844" s="54"/>
      <c r="B844" s="55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ht="16.5" customHeight="1">
      <c r="A845" s="54"/>
      <c r="B845" s="55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ht="16.5" customHeight="1">
      <c r="A846" s="54"/>
      <c r="B846" s="55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ht="16.5" customHeight="1">
      <c r="A847" s="54"/>
      <c r="B847" s="55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ht="16.5" customHeight="1">
      <c r="A848" s="54"/>
      <c r="B848" s="55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ht="16.5" customHeight="1">
      <c r="A849" s="54"/>
      <c r="B849" s="55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ht="16.5" customHeight="1">
      <c r="A850" s="54"/>
      <c r="B850" s="55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ht="16.5" customHeight="1">
      <c r="A851" s="54"/>
      <c r="B851" s="55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ht="16.5" customHeight="1">
      <c r="A852" s="54"/>
      <c r="B852" s="55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ht="16.5" customHeight="1">
      <c r="A853" s="54"/>
      <c r="B853" s="55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ht="16.5" customHeight="1">
      <c r="A854" s="54"/>
      <c r="B854" s="55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ht="16.5" customHeight="1">
      <c r="A855" s="54"/>
      <c r="B855" s="55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ht="16.5" customHeight="1">
      <c r="A856" s="54"/>
      <c r="B856" s="55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ht="16.5" customHeight="1">
      <c r="A857" s="54"/>
      <c r="B857" s="55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ht="16.5" customHeight="1">
      <c r="A858" s="54"/>
      <c r="B858" s="55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ht="16.5" customHeight="1">
      <c r="A859" s="54"/>
      <c r="B859" s="55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ht="16.5" customHeight="1">
      <c r="A860" s="54"/>
      <c r="B860" s="55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ht="16.5" customHeight="1">
      <c r="A861" s="54"/>
      <c r="B861" s="55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ht="16.5" customHeight="1">
      <c r="A862" s="54"/>
      <c r="B862" s="55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ht="16.5" customHeight="1">
      <c r="A863" s="54"/>
      <c r="B863" s="55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ht="16.5" customHeight="1">
      <c r="A864" s="54"/>
      <c r="B864" s="55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ht="16.5" customHeight="1">
      <c r="A865" s="54"/>
      <c r="B865" s="55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ht="16.5" customHeight="1">
      <c r="A866" s="54"/>
      <c r="B866" s="55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ht="16.5" customHeight="1">
      <c r="A867" s="54"/>
      <c r="B867" s="55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ht="16.5" customHeight="1">
      <c r="A868" s="54"/>
      <c r="B868" s="55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ht="16.5" customHeight="1">
      <c r="A869" s="54"/>
      <c r="B869" s="55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ht="16.5" customHeight="1">
      <c r="A870" s="54"/>
      <c r="B870" s="55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ht="16.5" customHeight="1">
      <c r="A871" s="54"/>
      <c r="B871" s="55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ht="16.5" customHeight="1">
      <c r="A872" s="54"/>
      <c r="B872" s="55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ht="16.5" customHeight="1">
      <c r="A873" s="54"/>
      <c r="B873" s="55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ht="16.5" customHeight="1">
      <c r="A874" s="54"/>
      <c r="B874" s="55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ht="16.5" customHeight="1">
      <c r="A875" s="54"/>
      <c r="B875" s="55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ht="16.5" customHeight="1">
      <c r="A876" s="54"/>
      <c r="B876" s="55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ht="16.5" customHeight="1">
      <c r="A877" s="54"/>
      <c r="B877" s="55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ht="16.5" customHeight="1">
      <c r="A878" s="54"/>
      <c r="B878" s="55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ht="16.5" customHeight="1">
      <c r="A879" s="54"/>
      <c r="B879" s="55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ht="16.5" customHeight="1">
      <c r="A880" s="54"/>
      <c r="B880" s="55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ht="16.5" customHeight="1">
      <c r="A881" s="54"/>
      <c r="B881" s="55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ht="16.5" customHeight="1">
      <c r="A882" s="54"/>
      <c r="B882" s="55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ht="16.5" customHeight="1">
      <c r="A883" s="54"/>
      <c r="B883" s="55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ht="16.5" customHeight="1">
      <c r="A884" s="54"/>
      <c r="B884" s="55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ht="16.5" customHeight="1">
      <c r="A885" s="54"/>
      <c r="B885" s="55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ht="16.5" customHeight="1">
      <c r="A886" s="54"/>
      <c r="B886" s="55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ht="16.5" customHeight="1">
      <c r="A887" s="54"/>
      <c r="B887" s="55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ht="16.5" customHeight="1">
      <c r="A888" s="54"/>
      <c r="B888" s="55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ht="16.5" customHeight="1">
      <c r="A889" s="54"/>
      <c r="B889" s="55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ht="16.5" customHeight="1">
      <c r="A890" s="54"/>
      <c r="B890" s="55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ht="16.5" customHeight="1">
      <c r="A891" s="54"/>
      <c r="B891" s="55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ht="16.5" customHeight="1">
      <c r="A892" s="54"/>
      <c r="B892" s="55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ht="16.5" customHeight="1">
      <c r="A893" s="54"/>
      <c r="B893" s="55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ht="16.5" customHeight="1">
      <c r="A894" s="54"/>
      <c r="B894" s="55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ht="16.5" customHeight="1">
      <c r="A895" s="54"/>
      <c r="B895" s="55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ht="16.5" customHeight="1">
      <c r="A896" s="54"/>
      <c r="B896" s="55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ht="16.5" customHeight="1">
      <c r="A897" s="54"/>
      <c r="B897" s="55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ht="16.5" customHeight="1">
      <c r="A898" s="54"/>
      <c r="B898" s="55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ht="16.5" customHeight="1">
      <c r="A899" s="54"/>
      <c r="B899" s="55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ht="16.5" customHeight="1">
      <c r="A900" s="54"/>
      <c r="B900" s="55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ht="16.5" customHeight="1">
      <c r="A901" s="54"/>
      <c r="B901" s="55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ht="16.5" customHeight="1">
      <c r="A902" s="54"/>
      <c r="B902" s="55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ht="16.5" customHeight="1">
      <c r="A903" s="54"/>
      <c r="B903" s="55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ht="16.5" customHeight="1">
      <c r="A904" s="54"/>
      <c r="B904" s="55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ht="16.5" customHeight="1">
      <c r="A905" s="54"/>
      <c r="B905" s="55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ht="16.5" customHeight="1">
      <c r="A906" s="54"/>
      <c r="B906" s="55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ht="16.5" customHeight="1">
      <c r="A907" s="54"/>
      <c r="B907" s="55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ht="16.5" customHeight="1">
      <c r="A908" s="54"/>
      <c r="B908" s="55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ht="16.5" customHeight="1">
      <c r="A909" s="54"/>
      <c r="B909" s="55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ht="16.5" customHeight="1">
      <c r="A910" s="54"/>
      <c r="B910" s="55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ht="16.5" customHeight="1">
      <c r="A911" s="54"/>
      <c r="B911" s="55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ht="16.5" customHeight="1">
      <c r="A912" s="54"/>
      <c r="B912" s="55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ht="16.5" customHeight="1">
      <c r="A913" s="54"/>
      <c r="B913" s="55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ht="16.5" customHeight="1">
      <c r="A914" s="54"/>
      <c r="B914" s="55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ht="16.5" customHeight="1">
      <c r="A915" s="54"/>
      <c r="B915" s="55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ht="16.5" customHeight="1">
      <c r="A916" s="54"/>
      <c r="B916" s="55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ht="16.5" customHeight="1">
      <c r="A917" s="54"/>
      <c r="B917" s="55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ht="16.5" customHeight="1">
      <c r="A918" s="54"/>
      <c r="B918" s="55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ht="16.5" customHeight="1">
      <c r="A919" s="54"/>
      <c r="B919" s="55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ht="16.5" customHeight="1">
      <c r="A920" s="54"/>
      <c r="B920" s="55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ht="16.5" customHeight="1">
      <c r="A921" s="54"/>
      <c r="B921" s="55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ht="16.5" customHeight="1">
      <c r="A922" s="54"/>
      <c r="B922" s="55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ht="16.5" customHeight="1">
      <c r="A923" s="54"/>
      <c r="B923" s="55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ht="16.5" customHeight="1">
      <c r="A924" s="54"/>
      <c r="B924" s="55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ht="16.5" customHeight="1">
      <c r="A925" s="54"/>
      <c r="B925" s="55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ht="16.5" customHeight="1">
      <c r="A926" s="54"/>
      <c r="B926" s="55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ht="16.5" customHeight="1">
      <c r="A927" s="54"/>
      <c r="B927" s="55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ht="16.5" customHeight="1">
      <c r="A928" s="54"/>
      <c r="B928" s="55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ht="16.5" customHeight="1">
      <c r="A929" s="54"/>
      <c r="B929" s="55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ht="16.5" customHeight="1">
      <c r="A930" s="54"/>
      <c r="B930" s="55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ht="16.5" customHeight="1">
      <c r="A931" s="54"/>
      <c r="B931" s="55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ht="16.5" customHeight="1">
      <c r="A932" s="54"/>
      <c r="B932" s="55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ht="16.5" customHeight="1">
      <c r="A933" s="54"/>
      <c r="B933" s="55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ht="16.5" customHeight="1">
      <c r="A934" s="54"/>
      <c r="B934" s="55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ht="16.5" customHeight="1">
      <c r="A935" s="54"/>
      <c r="B935" s="55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ht="16.5" customHeight="1">
      <c r="A936" s="54"/>
      <c r="B936" s="55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ht="16.5" customHeight="1">
      <c r="A937" s="54"/>
      <c r="B937" s="55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ht="16.5" customHeight="1">
      <c r="A938" s="54"/>
      <c r="B938" s="55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ht="16.5" customHeight="1">
      <c r="A939" s="54"/>
      <c r="B939" s="55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ht="16.5" customHeight="1">
      <c r="A940" s="54"/>
      <c r="B940" s="55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ht="16.5" customHeight="1">
      <c r="A941" s="54"/>
      <c r="B941" s="55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ht="16.5" customHeight="1">
      <c r="A942" s="54"/>
      <c r="B942" s="55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ht="16.5" customHeight="1">
      <c r="A943" s="54"/>
      <c r="B943" s="55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ht="16.5" customHeight="1">
      <c r="A944" s="54"/>
      <c r="B944" s="55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ht="16.5" customHeight="1">
      <c r="A945" s="54"/>
      <c r="B945" s="55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ht="16.5" customHeight="1">
      <c r="A946" s="54"/>
      <c r="B946" s="55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ht="16.5" customHeight="1">
      <c r="A947" s="54"/>
      <c r="B947" s="55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ht="16.5" customHeight="1">
      <c r="A948" s="54"/>
      <c r="B948" s="55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ht="16.5" customHeight="1">
      <c r="A949" s="54"/>
      <c r="B949" s="55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ht="16.5" customHeight="1">
      <c r="A950" s="54"/>
      <c r="B950" s="55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ht="16.5" customHeight="1">
      <c r="A951" s="54"/>
      <c r="B951" s="55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ht="16.5" customHeight="1">
      <c r="A952" s="54"/>
      <c r="B952" s="55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ht="16.5" customHeight="1">
      <c r="A953" s="54"/>
      <c r="B953" s="55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ht="16.5" customHeight="1">
      <c r="A954" s="54"/>
      <c r="B954" s="55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ht="16.5" customHeight="1">
      <c r="A955" s="54"/>
      <c r="B955" s="55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ht="16.5" customHeight="1">
      <c r="A956" s="54"/>
      <c r="B956" s="55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ht="16.5" customHeight="1">
      <c r="A957" s="54"/>
      <c r="B957" s="55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ht="16.5" customHeight="1">
      <c r="A958" s="54"/>
      <c r="B958" s="55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ht="16.5" customHeight="1">
      <c r="A959" s="54"/>
      <c r="B959" s="55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ht="16.5" customHeight="1">
      <c r="A960" s="54"/>
      <c r="B960" s="55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ht="16.5" customHeight="1">
      <c r="A961" s="54"/>
      <c r="B961" s="55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ht="16.5" customHeight="1">
      <c r="A962" s="54"/>
      <c r="B962" s="55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ht="16.5" customHeight="1">
      <c r="A963" s="54"/>
      <c r="B963" s="55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ht="16.5" customHeight="1">
      <c r="A964" s="54"/>
      <c r="B964" s="55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ht="16.5" customHeight="1">
      <c r="A965" s="54"/>
      <c r="B965" s="55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ht="16.5" customHeight="1">
      <c r="A966" s="54"/>
      <c r="B966" s="55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ht="16.5" customHeight="1">
      <c r="A967" s="54"/>
      <c r="B967" s="55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ht="16.5" customHeight="1">
      <c r="A968" s="54"/>
      <c r="B968" s="55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ht="16.5" customHeight="1">
      <c r="A969" s="54"/>
      <c r="B969" s="55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ht="16.5" customHeight="1">
      <c r="A970" s="54"/>
      <c r="B970" s="55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ht="16.5" customHeight="1">
      <c r="A971" s="54"/>
      <c r="B971" s="55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ht="16.5" customHeight="1">
      <c r="A972" s="54"/>
      <c r="B972" s="55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ht="16.5" customHeight="1">
      <c r="A973" s="54"/>
      <c r="B973" s="55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ht="16.5" customHeight="1">
      <c r="A974" s="54"/>
      <c r="B974" s="55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ht="16.5" customHeight="1">
      <c r="A975" s="54"/>
      <c r="B975" s="55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ht="16.5" customHeight="1">
      <c r="A976" s="54"/>
      <c r="B976" s="55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ht="16.5" customHeight="1">
      <c r="A977" s="54"/>
      <c r="B977" s="55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ht="16.5" customHeight="1">
      <c r="A978" s="54"/>
      <c r="B978" s="55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ht="16.5" customHeight="1">
      <c r="A979" s="54"/>
      <c r="B979" s="55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ht="16.5" customHeight="1">
      <c r="A980" s="54"/>
      <c r="B980" s="55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ht="16.5" customHeight="1">
      <c r="A981" s="54"/>
      <c r="B981" s="55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 ht="16.5" customHeight="1">
      <c r="A982" s="54"/>
      <c r="B982" s="55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 ht="16.5" customHeight="1">
      <c r="A983" s="54"/>
      <c r="B983" s="55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 ht="16.5" customHeight="1">
      <c r="A984" s="54"/>
      <c r="B984" s="55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 ht="16.5" customHeight="1">
      <c r="A985" s="54"/>
      <c r="B985" s="55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 ht="16.5" customHeight="1">
      <c r="A986" s="54"/>
      <c r="B986" s="55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 ht="16.5" customHeight="1">
      <c r="A987" s="54"/>
      <c r="B987" s="55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 ht="16.5" customHeight="1">
      <c r="A988" s="54"/>
      <c r="B988" s="55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 ht="16.5" customHeight="1">
      <c r="A989" s="54"/>
      <c r="B989" s="55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 ht="16.5" customHeight="1">
      <c r="A990" s="54"/>
      <c r="B990" s="55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 ht="16.5" customHeight="1">
      <c r="A991" s="54"/>
      <c r="B991" s="55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 ht="16.5" customHeight="1">
      <c r="A992" s="54"/>
      <c r="B992" s="55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 ht="16.5" customHeight="1">
      <c r="A993" s="54"/>
      <c r="B993" s="55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 ht="16.5" customHeight="1">
      <c r="A994" s="54"/>
      <c r="B994" s="55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 ht="16.5" customHeight="1">
      <c r="A995" s="54"/>
      <c r="B995" s="55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 ht="16.5" customHeight="1">
      <c r="A996" s="54"/>
      <c r="B996" s="55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 ht="16.5" customHeight="1">
      <c r="A997" s="54"/>
      <c r="B997" s="55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 ht="16.5" customHeight="1">
      <c r="A998" s="54"/>
      <c r="B998" s="55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 ht="16.5" customHeight="1">
      <c r="A999" s="54"/>
      <c r="B999" s="55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 ht="16.5" customHeight="1">
      <c r="A1000" s="54"/>
      <c r="B1000" s="55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  <row r="1001" ht="16.5" customHeight="1">
      <c r="A1001" s="54"/>
      <c r="B1001" s="55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</row>
    <row r="1002" ht="16.5" customHeight="1">
      <c r="A1002" s="54"/>
      <c r="B1002" s="55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</row>
    <row r="1003" ht="16.5" customHeight="1">
      <c r="A1003" s="54"/>
      <c r="B1003" s="55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</row>
    <row r="1004" ht="16.5" customHeight="1">
      <c r="A1004" s="54"/>
      <c r="B1004" s="55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</row>
  </sheetData>
  <conditionalFormatting sqref="C2:I45">
    <cfRule type="containsText" dxfId="0" priority="1" operator="containsText" text="A">
      <formula>NOT(ISERROR(SEARCH(("A"),(C2))))</formula>
    </cfRule>
  </conditionalFormatting>
  <conditionalFormatting sqref="C2:I45">
    <cfRule type="cellIs" dxfId="1" priority="2" operator="equal">
      <formula>0</formula>
    </cfRule>
  </conditionalFormatting>
  <printOptions/>
  <pageMargins bottom="0.75" footer="0.0" header="0.0" left="0.25" right="0.25" top="0.75"/>
  <pageSetup paperSize="5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30.86"/>
    <col customWidth="1" min="3" max="7" width="11.57"/>
    <col customWidth="1" min="8" max="10" width="14.86"/>
    <col customWidth="1" min="11" max="11" width="44.0"/>
    <col customWidth="1" min="12" max="19" width="11.57"/>
  </cols>
  <sheetData>
    <row r="1">
      <c r="A1" s="45" t="s">
        <v>1</v>
      </c>
      <c r="B1" s="46" t="s">
        <v>124</v>
      </c>
      <c r="C1" s="47" t="s">
        <v>125</v>
      </c>
      <c r="D1" s="47" t="s">
        <v>126</v>
      </c>
      <c r="E1" s="47" t="s">
        <v>127</v>
      </c>
      <c r="F1" s="47" t="s">
        <v>128</v>
      </c>
      <c r="G1" s="47" t="s">
        <v>129</v>
      </c>
      <c r="H1" s="47" t="s">
        <v>130</v>
      </c>
      <c r="I1" s="47" t="s">
        <v>13</v>
      </c>
      <c r="J1" s="47"/>
      <c r="K1" s="47" t="s">
        <v>131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>
      <c r="A2" s="49">
        <v>1.7021413E8</v>
      </c>
      <c r="B2" s="58" t="s">
        <v>183</v>
      </c>
      <c r="C2" s="51">
        <v>19.0</v>
      </c>
      <c r="D2" s="51">
        <v>8.0</v>
      </c>
      <c r="E2" s="52">
        <v>3.0</v>
      </c>
      <c r="F2" s="52">
        <v>9.0</v>
      </c>
      <c r="G2" s="52">
        <f>4+3</f>
        <v>7</v>
      </c>
      <c r="H2" s="52">
        <v>11.0</v>
      </c>
      <c r="I2" s="52"/>
      <c r="J2" s="52"/>
      <c r="K2" s="59" t="s">
        <v>184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49">
        <v>1.70214132E8</v>
      </c>
      <c r="B3" s="58" t="s">
        <v>185</v>
      </c>
      <c r="C3" s="51">
        <v>20.0</v>
      </c>
      <c r="D3" s="51">
        <v>12.0</v>
      </c>
      <c r="E3" s="52">
        <v>4.5</v>
      </c>
      <c r="F3" s="52">
        <v>7.0</v>
      </c>
      <c r="G3" s="52">
        <v>7.0</v>
      </c>
      <c r="H3" s="52">
        <v>10.0</v>
      </c>
      <c r="I3" s="52"/>
      <c r="J3" s="52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49">
        <v>1.70214136E8</v>
      </c>
      <c r="B4" s="58" t="s">
        <v>186</v>
      </c>
      <c r="C4" s="51">
        <v>10.0</v>
      </c>
      <c r="D4" s="51">
        <v>3.0</v>
      </c>
      <c r="E4" s="52">
        <v>0.0</v>
      </c>
      <c r="F4" s="52">
        <v>0.0</v>
      </c>
      <c r="G4" s="52">
        <v>3.0</v>
      </c>
      <c r="H4" s="52">
        <v>10.0</v>
      </c>
      <c r="I4" s="52"/>
      <c r="J4" s="52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49">
        <v>1.70214138E8</v>
      </c>
      <c r="B5" s="58" t="s">
        <v>187</v>
      </c>
      <c r="C5" s="51">
        <v>15.0</v>
      </c>
      <c r="D5" s="51">
        <v>0.0</v>
      </c>
      <c r="E5" s="52">
        <v>1.5</v>
      </c>
      <c r="F5" s="52">
        <v>5.5</v>
      </c>
      <c r="G5" s="52">
        <v>0.0</v>
      </c>
      <c r="H5" s="52">
        <v>8.0</v>
      </c>
      <c r="I5" s="52"/>
      <c r="J5" s="52"/>
      <c r="K5" s="57" t="s">
        <v>188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49">
        <v>1.7021414E8</v>
      </c>
      <c r="B6" s="58" t="s">
        <v>189</v>
      </c>
      <c r="C6" s="51">
        <v>17.0</v>
      </c>
      <c r="D6" s="51">
        <v>3.0</v>
      </c>
      <c r="E6" s="52">
        <v>2.5</v>
      </c>
      <c r="F6" s="52">
        <v>0.0</v>
      </c>
      <c r="G6" s="52">
        <f>4+3</f>
        <v>7</v>
      </c>
      <c r="H6" s="52">
        <v>12.0</v>
      </c>
      <c r="I6" s="52"/>
      <c r="J6" s="52"/>
      <c r="K6" s="59" t="s">
        <v>184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49">
        <v>1.70214142E8</v>
      </c>
      <c r="B7" s="58" t="s">
        <v>190</v>
      </c>
      <c r="C7" s="51">
        <v>14.0</v>
      </c>
      <c r="D7" s="51">
        <v>3.0</v>
      </c>
      <c r="E7" s="52">
        <v>6.0</v>
      </c>
      <c r="F7" s="52">
        <v>7.5</v>
      </c>
      <c r="G7" s="52">
        <v>6.0</v>
      </c>
      <c r="H7" s="52">
        <v>12.0</v>
      </c>
      <c r="I7" s="52"/>
      <c r="J7" s="52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49">
        <v>1.70214144E8</v>
      </c>
      <c r="B8" s="58" t="s">
        <v>191</v>
      </c>
      <c r="C8" s="51">
        <v>28.0</v>
      </c>
      <c r="D8" s="51">
        <v>15.0</v>
      </c>
      <c r="E8" s="52">
        <v>7.5</v>
      </c>
      <c r="F8" s="52">
        <v>19.0</v>
      </c>
      <c r="G8" s="52" t="s">
        <v>41</v>
      </c>
      <c r="H8" s="52">
        <v>14.0</v>
      </c>
      <c r="I8" s="52"/>
      <c r="J8" s="52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49">
        <v>1.70214146E8</v>
      </c>
      <c r="B9" s="58" t="s">
        <v>192</v>
      </c>
      <c r="C9" s="51">
        <v>25.0</v>
      </c>
      <c r="D9" s="51">
        <v>5.0</v>
      </c>
      <c r="E9" s="52">
        <v>5.5</v>
      </c>
      <c r="F9" s="52">
        <v>10.0</v>
      </c>
      <c r="G9" s="52">
        <v>7.0</v>
      </c>
      <c r="H9" s="52">
        <v>11.0</v>
      </c>
      <c r="I9" s="52"/>
      <c r="J9" s="52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49">
        <v>1.70214148E8</v>
      </c>
      <c r="B10" s="58" t="s">
        <v>193</v>
      </c>
      <c r="C10" s="51">
        <v>10.0</v>
      </c>
      <c r="D10" s="51">
        <v>5.0</v>
      </c>
      <c r="E10" s="52">
        <v>0.5</v>
      </c>
      <c r="F10" s="52">
        <v>0.0</v>
      </c>
      <c r="G10" s="52">
        <f>13-6+3</f>
        <v>10</v>
      </c>
      <c r="H10" s="52">
        <v>10.0</v>
      </c>
      <c r="I10" s="52"/>
      <c r="J10" s="52"/>
      <c r="K10" s="57" t="s">
        <v>194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49">
        <v>2.01714114E8</v>
      </c>
      <c r="B11" s="60" t="s">
        <v>195</v>
      </c>
      <c r="C11" s="51">
        <v>10.0</v>
      </c>
      <c r="D11" s="51">
        <v>8.0</v>
      </c>
      <c r="E11" s="52">
        <v>5.0</v>
      </c>
      <c r="F11" s="52">
        <v>1.0</v>
      </c>
      <c r="G11" s="52">
        <v>14.0</v>
      </c>
      <c r="H11" s="52">
        <v>13.0</v>
      </c>
      <c r="I11" s="52"/>
      <c r="J11" s="52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49">
        <v>2.01714124E8</v>
      </c>
      <c r="B12" s="58" t="s">
        <v>196</v>
      </c>
      <c r="C12" s="51">
        <v>6.0</v>
      </c>
      <c r="D12" s="51">
        <v>3.0</v>
      </c>
      <c r="E12" s="52">
        <v>2.0</v>
      </c>
      <c r="F12" s="52">
        <v>4.0</v>
      </c>
      <c r="G12" s="52">
        <v>2.0</v>
      </c>
      <c r="H12" s="52">
        <v>13.0</v>
      </c>
      <c r="I12" s="52"/>
      <c r="J12" s="52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49">
        <v>2.01814004E8</v>
      </c>
      <c r="B13" s="58" t="s">
        <v>197</v>
      </c>
      <c r="C13" s="51">
        <v>4.0</v>
      </c>
      <c r="D13" s="51">
        <v>3.0</v>
      </c>
      <c r="E13" s="52">
        <v>0.5</v>
      </c>
      <c r="F13" s="52">
        <v>9.0</v>
      </c>
      <c r="G13" s="52">
        <f>10-5</f>
        <v>5</v>
      </c>
      <c r="H13" s="52">
        <v>11.0</v>
      </c>
      <c r="I13" s="52"/>
      <c r="J13" s="52"/>
      <c r="K13" s="57" t="s">
        <v>198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49">
        <v>2.01814102E8</v>
      </c>
      <c r="B14" s="58" t="s">
        <v>199</v>
      </c>
      <c r="C14" s="51">
        <v>19.0</v>
      </c>
      <c r="D14" s="51" t="s">
        <v>41</v>
      </c>
      <c r="E14" s="52">
        <v>1.0</v>
      </c>
      <c r="F14" s="52" t="s">
        <v>41</v>
      </c>
      <c r="G14" s="52">
        <v>13.0</v>
      </c>
      <c r="H14" s="52">
        <v>10.0</v>
      </c>
      <c r="I14" s="52"/>
      <c r="J14" s="52"/>
      <c r="K14" s="57" t="s">
        <v>200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49">
        <v>2.01814104E8</v>
      </c>
      <c r="B15" s="58" t="s">
        <v>201</v>
      </c>
      <c r="C15" s="51">
        <v>12.0</v>
      </c>
      <c r="D15" s="51">
        <v>10.0</v>
      </c>
      <c r="E15" s="52">
        <v>8.0</v>
      </c>
      <c r="F15" s="52">
        <v>16.0</v>
      </c>
      <c r="G15" s="52">
        <v>13.0</v>
      </c>
      <c r="H15" s="52">
        <v>14.0</v>
      </c>
      <c r="I15" s="52"/>
      <c r="J15" s="52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49">
        <v>2.01814106E8</v>
      </c>
      <c r="B16" s="58" t="s">
        <v>202</v>
      </c>
      <c r="C16" s="51">
        <v>16.0</v>
      </c>
      <c r="D16" s="51">
        <v>6.0</v>
      </c>
      <c r="E16" s="52">
        <v>6.0</v>
      </c>
      <c r="F16" s="52">
        <v>9.5</v>
      </c>
      <c r="G16" s="52">
        <v>13.0</v>
      </c>
      <c r="H16" s="52">
        <v>13.0</v>
      </c>
      <c r="I16" s="52"/>
      <c r="J16" s="52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49">
        <v>2.01814108E8</v>
      </c>
      <c r="B17" s="58" t="s">
        <v>203</v>
      </c>
      <c r="C17" s="51">
        <v>10.0</v>
      </c>
      <c r="D17" s="51">
        <v>7.0</v>
      </c>
      <c r="E17" s="52">
        <v>4.0</v>
      </c>
      <c r="F17" s="52">
        <v>9.5</v>
      </c>
      <c r="G17" s="52">
        <v>10.0</v>
      </c>
      <c r="H17" s="52">
        <v>12.0</v>
      </c>
      <c r="I17" s="52"/>
      <c r="J17" s="52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49">
        <v>2.0181411E8</v>
      </c>
      <c r="B18" s="58" t="s">
        <v>204</v>
      </c>
      <c r="C18" s="51">
        <v>12.0</v>
      </c>
      <c r="D18" s="51">
        <v>0.0</v>
      </c>
      <c r="E18" s="52">
        <v>9.0</v>
      </c>
      <c r="F18" s="51">
        <v>6.5</v>
      </c>
      <c r="G18" s="52">
        <v>17.0</v>
      </c>
      <c r="H18" s="52">
        <v>13.0</v>
      </c>
      <c r="I18" s="52"/>
      <c r="J18" s="52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49">
        <v>2.01914001E8</v>
      </c>
      <c r="B19" s="58" t="s">
        <v>205</v>
      </c>
      <c r="C19" s="51">
        <v>17.0</v>
      </c>
      <c r="D19" s="51">
        <v>2.0</v>
      </c>
      <c r="E19" s="52">
        <v>3.0</v>
      </c>
      <c r="F19" s="52">
        <v>7.0</v>
      </c>
      <c r="G19" s="52">
        <v>8.0</v>
      </c>
      <c r="H19" s="52">
        <v>15.0</v>
      </c>
      <c r="I19" s="52"/>
      <c r="J19" s="52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49">
        <v>2.01914003E8</v>
      </c>
      <c r="B20" s="58" t="s">
        <v>206</v>
      </c>
      <c r="C20" s="51">
        <v>26.0</v>
      </c>
      <c r="D20" s="51">
        <v>6.0</v>
      </c>
      <c r="E20" s="52">
        <v>7.5</v>
      </c>
      <c r="F20" s="52">
        <v>3.0</v>
      </c>
      <c r="G20" s="52" t="s">
        <v>41</v>
      </c>
      <c r="H20" s="52">
        <v>15.0</v>
      </c>
      <c r="I20" s="52"/>
      <c r="J20" s="52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49">
        <v>2.01914006E8</v>
      </c>
      <c r="B21" s="58" t="s">
        <v>207</v>
      </c>
      <c r="C21" s="51">
        <v>24.0</v>
      </c>
      <c r="D21" s="51" t="s">
        <v>41</v>
      </c>
      <c r="E21" s="52">
        <v>7.0</v>
      </c>
      <c r="F21" s="52">
        <v>9.0</v>
      </c>
      <c r="G21" s="52" t="s">
        <v>41</v>
      </c>
      <c r="H21" s="52">
        <v>15.0</v>
      </c>
      <c r="I21" s="52"/>
      <c r="J21" s="52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49">
        <v>2.01914007E8</v>
      </c>
      <c r="B22" s="58" t="s">
        <v>208</v>
      </c>
      <c r="C22" s="51">
        <v>23.0</v>
      </c>
      <c r="D22" s="51">
        <v>6.0</v>
      </c>
      <c r="E22" s="52">
        <v>4.0</v>
      </c>
      <c r="F22" s="52">
        <v>15.5</v>
      </c>
      <c r="G22" s="52">
        <f>14+3</f>
        <v>17</v>
      </c>
      <c r="H22" s="52">
        <v>13.0</v>
      </c>
      <c r="I22" s="52"/>
      <c r="J22" s="52"/>
      <c r="K22" s="59" t="s">
        <v>184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49">
        <v>2.01914011E8</v>
      </c>
      <c r="B23" s="58" t="s">
        <v>209</v>
      </c>
      <c r="C23" s="51">
        <v>22.0</v>
      </c>
      <c r="D23" s="51" t="s">
        <v>41</v>
      </c>
      <c r="E23" s="52">
        <v>7.5</v>
      </c>
      <c r="F23" s="52">
        <v>17.0</v>
      </c>
      <c r="G23" s="52" t="s">
        <v>41</v>
      </c>
      <c r="H23" s="52">
        <v>12.0</v>
      </c>
      <c r="I23" s="52"/>
      <c r="J23" s="52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49">
        <v>2.01914013E8</v>
      </c>
      <c r="B24" s="58" t="s">
        <v>210</v>
      </c>
      <c r="C24" s="51">
        <v>19.0</v>
      </c>
      <c r="D24" s="51">
        <v>13.0</v>
      </c>
      <c r="E24" s="52">
        <v>4.5</v>
      </c>
      <c r="F24" s="52">
        <v>18.0</v>
      </c>
      <c r="G24" s="52" t="s">
        <v>41</v>
      </c>
      <c r="H24" s="52">
        <v>15.0</v>
      </c>
      <c r="I24" s="52"/>
      <c r="J24" s="52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49">
        <v>2.01914021E8</v>
      </c>
      <c r="B25" s="58" t="s">
        <v>211</v>
      </c>
      <c r="C25" s="51">
        <v>22.0</v>
      </c>
      <c r="D25" s="51">
        <v>11.0</v>
      </c>
      <c r="E25" s="52">
        <v>5.0</v>
      </c>
      <c r="F25" s="52">
        <v>19.0</v>
      </c>
      <c r="G25" s="52" t="s">
        <v>41</v>
      </c>
      <c r="H25" s="52">
        <v>11.0</v>
      </c>
      <c r="I25" s="52"/>
      <c r="J25" s="5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49">
        <v>2.01914027E8</v>
      </c>
      <c r="B26" s="58" t="s">
        <v>212</v>
      </c>
      <c r="C26" s="51">
        <v>18.0</v>
      </c>
      <c r="D26" s="51">
        <v>10.0</v>
      </c>
      <c r="E26" s="52">
        <v>3.0</v>
      </c>
      <c r="F26" s="52">
        <v>4.5</v>
      </c>
      <c r="G26" s="52">
        <v>11.0</v>
      </c>
      <c r="H26" s="52">
        <v>12.0</v>
      </c>
      <c r="I26" s="52"/>
      <c r="J26" s="52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49">
        <v>2.01914028E8</v>
      </c>
      <c r="B27" s="58" t="s">
        <v>213</v>
      </c>
      <c r="C27" s="51">
        <v>21.0</v>
      </c>
      <c r="D27" s="51">
        <v>16.0</v>
      </c>
      <c r="E27" s="52">
        <v>4.0</v>
      </c>
      <c r="F27" s="52">
        <f>15+3</f>
        <v>18</v>
      </c>
      <c r="G27" s="52" t="s">
        <v>41</v>
      </c>
      <c r="H27" s="52">
        <v>14.0</v>
      </c>
      <c r="I27" s="52"/>
      <c r="J27" s="52"/>
      <c r="K27" s="59" t="s">
        <v>184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49">
        <v>2.0191403E8</v>
      </c>
      <c r="B28" s="58" t="s">
        <v>214</v>
      </c>
      <c r="C28" s="51">
        <v>20.0</v>
      </c>
      <c r="D28" s="51" t="s">
        <v>41</v>
      </c>
      <c r="E28" s="52">
        <v>3.0</v>
      </c>
      <c r="F28" s="52">
        <f>5+3</f>
        <v>8</v>
      </c>
      <c r="G28" s="52">
        <v>20.0</v>
      </c>
      <c r="H28" s="52">
        <v>12.0</v>
      </c>
      <c r="I28" s="52"/>
      <c r="J28" s="52"/>
      <c r="K28" s="59" t="s">
        <v>184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49">
        <v>2.01914034E8</v>
      </c>
      <c r="B29" s="58" t="s">
        <v>215</v>
      </c>
      <c r="C29" s="51">
        <v>20.0</v>
      </c>
      <c r="D29" s="51">
        <v>8.0</v>
      </c>
      <c r="E29" s="52">
        <f>0+3</f>
        <v>3</v>
      </c>
      <c r="F29" s="51">
        <v>20.0</v>
      </c>
      <c r="G29" s="52" t="s">
        <v>41</v>
      </c>
      <c r="H29" s="52">
        <v>14.0</v>
      </c>
      <c r="I29" s="52"/>
      <c r="J29" s="52"/>
      <c r="K29" s="59" t="s">
        <v>184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49">
        <v>2.01914035E8</v>
      </c>
      <c r="B30" s="58" t="s">
        <v>216</v>
      </c>
      <c r="C30" s="51">
        <v>20.0</v>
      </c>
      <c r="D30" s="51">
        <v>10.0</v>
      </c>
      <c r="E30" s="52">
        <v>6.5</v>
      </c>
      <c r="F30" s="51">
        <v>6.0</v>
      </c>
      <c r="G30" s="52">
        <v>17.0</v>
      </c>
      <c r="H30" s="52">
        <v>15.0</v>
      </c>
      <c r="I30" s="52"/>
      <c r="J30" s="52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49">
        <v>2.01914036E8</v>
      </c>
      <c r="B31" s="58" t="s">
        <v>217</v>
      </c>
      <c r="C31" s="51">
        <v>26.0</v>
      </c>
      <c r="D31" s="51">
        <v>15.0</v>
      </c>
      <c r="E31" s="52">
        <v>5.0</v>
      </c>
      <c r="F31" s="52">
        <v>12.5</v>
      </c>
      <c r="G31" s="52" t="s">
        <v>41</v>
      </c>
      <c r="H31" s="52">
        <v>13.0</v>
      </c>
      <c r="I31" s="52"/>
      <c r="J31" s="52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49">
        <v>2.01914039E8</v>
      </c>
      <c r="B32" s="58" t="s">
        <v>218</v>
      </c>
      <c r="C32" s="51">
        <v>24.0</v>
      </c>
      <c r="D32" s="51">
        <v>17.0</v>
      </c>
      <c r="E32" s="52">
        <v>6.5</v>
      </c>
      <c r="F32" s="51">
        <v>17.0</v>
      </c>
      <c r="G32" s="52" t="s">
        <v>41</v>
      </c>
      <c r="H32" s="52">
        <v>15.0</v>
      </c>
      <c r="I32" s="52"/>
      <c r="J32" s="52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49">
        <v>2.01914042E8</v>
      </c>
      <c r="B33" s="58" t="s">
        <v>219</v>
      </c>
      <c r="C33" s="51">
        <v>19.0</v>
      </c>
      <c r="D33" s="51">
        <v>11.0</v>
      </c>
      <c r="E33" s="52">
        <v>3.5</v>
      </c>
      <c r="F33" s="51">
        <v>15.0</v>
      </c>
      <c r="G33" s="52">
        <f>15+5</f>
        <v>20</v>
      </c>
      <c r="H33" s="52">
        <v>15.0</v>
      </c>
      <c r="I33" s="52"/>
      <c r="J33" s="52"/>
      <c r="K33" s="59" t="s">
        <v>220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49">
        <v>2.01914047E8</v>
      </c>
      <c r="B34" s="58" t="s">
        <v>221</v>
      </c>
      <c r="C34" s="51">
        <v>24.0</v>
      </c>
      <c r="D34" s="51">
        <v>12.0</v>
      </c>
      <c r="E34" s="52">
        <v>8.0</v>
      </c>
      <c r="F34" s="51">
        <v>16.0</v>
      </c>
      <c r="G34" s="52" t="s">
        <v>41</v>
      </c>
      <c r="H34" s="52">
        <v>13.0</v>
      </c>
      <c r="I34" s="52"/>
      <c r="J34" s="52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49">
        <v>2.01914048E8</v>
      </c>
      <c r="B35" s="58" t="s">
        <v>222</v>
      </c>
      <c r="C35" s="51">
        <v>26.0</v>
      </c>
      <c r="D35" s="51">
        <v>16.0</v>
      </c>
      <c r="E35" s="52">
        <v>8.5</v>
      </c>
      <c r="F35" s="51">
        <v>20.0</v>
      </c>
      <c r="G35" s="52" t="s">
        <v>41</v>
      </c>
      <c r="H35" s="52">
        <v>15.0</v>
      </c>
      <c r="I35" s="52"/>
      <c r="J35" s="52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49">
        <v>2.0191405E8</v>
      </c>
      <c r="B36" s="58" t="s">
        <v>223</v>
      </c>
      <c r="C36" s="51">
        <v>15.0</v>
      </c>
      <c r="D36" s="51" t="s">
        <v>41</v>
      </c>
      <c r="E36" s="52">
        <v>5.0</v>
      </c>
      <c r="F36" s="52" t="s">
        <v>41</v>
      </c>
      <c r="G36" s="52" t="s">
        <v>41</v>
      </c>
      <c r="H36" s="52">
        <v>11.0</v>
      </c>
      <c r="I36" s="52"/>
      <c r="J36" s="52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49">
        <v>2.01914051E8</v>
      </c>
      <c r="B37" s="58" t="s">
        <v>224</v>
      </c>
      <c r="C37" s="51">
        <v>17.0</v>
      </c>
      <c r="D37" s="51">
        <v>8.0</v>
      </c>
      <c r="E37" s="52">
        <v>6.5</v>
      </c>
      <c r="F37" s="52">
        <v>13.0</v>
      </c>
      <c r="G37" s="52" t="s">
        <v>41</v>
      </c>
      <c r="H37" s="52">
        <v>15.0</v>
      </c>
      <c r="I37" s="52"/>
      <c r="J37" s="52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49">
        <v>2.01914054E8</v>
      </c>
      <c r="B38" s="58" t="s">
        <v>225</v>
      </c>
      <c r="C38" s="51">
        <v>29.0</v>
      </c>
      <c r="D38" s="51">
        <v>14.0</v>
      </c>
      <c r="E38" s="52">
        <v>14.0</v>
      </c>
      <c r="F38" s="51">
        <v>18.0</v>
      </c>
      <c r="G38" s="52" t="s">
        <v>41</v>
      </c>
      <c r="H38" s="52">
        <v>15.0</v>
      </c>
      <c r="I38" s="52"/>
      <c r="J38" s="52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49">
        <v>2.01914055E8</v>
      </c>
      <c r="B39" s="58" t="s">
        <v>226</v>
      </c>
      <c r="C39" s="51">
        <v>26.0</v>
      </c>
      <c r="D39" s="51">
        <v>12.0</v>
      </c>
      <c r="E39" s="52">
        <v>8.5</v>
      </c>
      <c r="F39" s="52" t="s">
        <v>41</v>
      </c>
      <c r="G39" s="52">
        <v>13.0</v>
      </c>
      <c r="H39" s="52">
        <v>13.0</v>
      </c>
      <c r="I39" s="52"/>
      <c r="J39" s="52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49">
        <v>2.01914057E8</v>
      </c>
      <c r="B40" s="58" t="s">
        <v>227</v>
      </c>
      <c r="C40" s="51">
        <v>19.0</v>
      </c>
      <c r="D40" s="51">
        <v>9.0</v>
      </c>
      <c r="E40" s="52">
        <v>6.0</v>
      </c>
      <c r="F40" s="51">
        <v>11.0</v>
      </c>
      <c r="G40" s="52" t="s">
        <v>41</v>
      </c>
      <c r="H40" s="52">
        <v>15.0</v>
      </c>
      <c r="I40" s="52"/>
      <c r="J40" s="52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49">
        <v>2.01914058E8</v>
      </c>
      <c r="B41" s="58" t="s">
        <v>228</v>
      </c>
      <c r="C41" s="51">
        <v>10.0</v>
      </c>
      <c r="D41" s="51">
        <v>5.0</v>
      </c>
      <c r="E41" s="52">
        <v>5.0</v>
      </c>
      <c r="F41" s="52">
        <v>8.0</v>
      </c>
      <c r="G41" s="52">
        <v>9.0</v>
      </c>
      <c r="H41" s="52">
        <v>14.0</v>
      </c>
      <c r="I41" s="52"/>
      <c r="J41" s="52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49">
        <v>2.01914059E8</v>
      </c>
      <c r="B42" s="58" t="s">
        <v>229</v>
      </c>
      <c r="C42" s="51">
        <v>27.0</v>
      </c>
      <c r="D42" s="51">
        <v>12.0</v>
      </c>
      <c r="E42" s="52">
        <v>3.0</v>
      </c>
      <c r="F42" s="52">
        <v>15.0</v>
      </c>
      <c r="G42" s="52" t="s">
        <v>41</v>
      </c>
      <c r="H42" s="52">
        <v>15.0</v>
      </c>
      <c r="I42" s="52"/>
      <c r="J42" s="52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3"/>
      <c r="E43" s="54"/>
      <c r="F43" s="54"/>
      <c r="G43" s="54"/>
      <c r="H43" s="52"/>
      <c r="I43" s="52"/>
      <c r="J43" s="52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>
        <f t="shared" ref="C44:G44" si="1">COUNTA(C2:C42) - COUNTIF(C2:C42, "A")</f>
        <v>41</v>
      </c>
      <c r="D44" s="54">
        <f t="shared" si="1"/>
        <v>36</v>
      </c>
      <c r="E44" s="54">
        <f t="shared" si="1"/>
        <v>41</v>
      </c>
      <c r="F44" s="54">
        <f t="shared" si="1"/>
        <v>38</v>
      </c>
      <c r="G44" s="54">
        <f t="shared" si="1"/>
        <v>24</v>
      </c>
      <c r="H44" s="52"/>
      <c r="I44" s="52"/>
      <c r="J44" s="52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2"/>
      <c r="I45" s="52"/>
      <c r="J45" s="52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3"/>
      <c r="I46" s="53"/>
      <c r="J46" s="5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3"/>
      <c r="I47" s="53"/>
      <c r="J47" s="5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3"/>
      <c r="I48" s="53"/>
      <c r="J48" s="5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3"/>
      <c r="I49" s="53"/>
      <c r="J49" s="5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3"/>
      <c r="I50" s="53"/>
      <c r="J50" s="53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49"/>
      <c r="I51" s="49"/>
      <c r="J51" s="49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</row>
  </sheetData>
  <conditionalFormatting sqref="C2:G42 H2:J45">
    <cfRule type="containsText" dxfId="0" priority="1" operator="containsText" text="A">
      <formula>NOT(ISERROR(SEARCH(("A"),(C2))))</formula>
    </cfRule>
  </conditionalFormatting>
  <conditionalFormatting sqref="C2:G42 H2:J45">
    <cfRule type="cellIs" dxfId="1" priority="2" operator="equal">
      <formula>0</formula>
    </cfRule>
  </conditionalFormatting>
  <printOptions/>
  <pageMargins bottom="0.75" footer="0.0" header="0.0" left="0.25" right="0.25" top="0.75"/>
  <pageSetup paperSize="5" orientation="portrait"/>
  <drawing r:id="rId1"/>
  <tableParts count="1">
    <tablePart r:id="rId3"/>
  </tableParts>
</worksheet>
</file>