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defaultThemeVersion="166925"/>
  <mc:AlternateContent xmlns:mc="http://schemas.openxmlformats.org/markup-compatibility/2006">
    <mc:Choice Requires="x15">
      <x15ac:absPath xmlns:x15ac="http://schemas.microsoft.com/office/spreadsheetml/2010/11/ac" url="C:\Users\Ishrak\Desktop\"/>
    </mc:Choice>
  </mc:AlternateContent>
  <xr:revisionPtr revIDLastSave="0" documentId="13_ncr:1_{50C896A6-0B89-4598-B58C-98870C3D8F92}" xr6:coauthVersionLast="47" xr6:coauthVersionMax="47" xr10:uidLastSave="{00000000-0000-0000-0000-000000000000}"/>
  <bookViews>
    <workbookView xWindow="-120" yWindow="-120" windowWidth="29040" windowHeight="15720" xr2:uid="{00000000-000D-0000-FFFF-FFFF00000000}"/>
  </bookViews>
  <sheets>
    <sheet name="Computation Exercises" sheetId="3" r:id="rId1"/>
    <sheet name="CTA Comparative Boxplot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8" i="3" l="1"/>
  <c r="E97" i="3"/>
  <c r="M73" i="3"/>
  <c r="M72" i="3"/>
  <c r="M71" i="3"/>
  <c r="M70" i="3"/>
  <c r="M69" i="3"/>
  <c r="E65" i="3"/>
  <c r="E64" i="3"/>
  <c r="E67" i="3" s="1"/>
  <c r="E69" i="3" s="1"/>
  <c r="E63" i="3"/>
  <c r="E62" i="3"/>
  <c r="E61" i="3"/>
  <c r="H16" i="4"/>
  <c r="H15" i="4"/>
  <c r="H14" i="4"/>
  <c r="H13" i="4"/>
  <c r="H12" i="4"/>
  <c r="G14" i="4"/>
  <c r="G12" i="4"/>
  <c r="G16" i="4"/>
  <c r="G15" i="4"/>
  <c r="G13" i="4"/>
  <c r="E100" i="3"/>
  <c r="E99" i="3"/>
  <c r="M26" i="3"/>
  <c r="E25" i="3"/>
  <c r="M25" i="3"/>
  <c r="M39" i="3"/>
  <c r="E39" i="3"/>
  <c r="M24" i="3"/>
  <c r="M23" i="3"/>
  <c r="E24" i="3"/>
  <c r="E23" i="3"/>
  <c r="E22" i="3"/>
  <c r="M75" i="3" l="1"/>
  <c r="M77" i="3" s="1"/>
  <c r="M76" i="3"/>
  <c r="E68" i="3"/>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<sst xmlns="http://schemas.openxmlformats.org/spreadsheetml/2006/main" count="462" uniqueCount="416">
  <si>
    <t>Data</t>
  </si>
  <si>
    <t>Exercise 1</t>
  </si>
  <si>
    <t>Mean:</t>
  </si>
  <si>
    <t>Median:</t>
  </si>
  <si>
    <t>Mode:</t>
  </si>
  <si>
    <t>Instructions</t>
  </si>
  <si>
    <t>Exercise 2</t>
  </si>
  <si>
    <t>Exercise 3</t>
  </si>
  <si>
    <t>Frequency Table</t>
  </si>
  <si>
    <t>Value</t>
  </si>
  <si>
    <t>Frequency</t>
  </si>
  <si>
    <t>Exercise 4</t>
  </si>
  <si>
    <t>Exercise 5</t>
  </si>
  <si>
    <r>
      <rPr>
        <i/>
        <u/>
        <sz val="11"/>
        <color theme="1"/>
        <rFont val="Helvetica"/>
        <family val="2"/>
      </rPr>
      <t>Hint.</t>
    </r>
    <r>
      <rPr>
        <i/>
        <sz val="11"/>
        <color theme="1"/>
        <rFont val="Helvetica"/>
        <family val="2"/>
      </rPr>
      <t xml:space="preserve"> Your process will feel different from what you did in Exercises 1 and 2 — try to imagine what the raw dataset looks like!</t>
    </r>
  </si>
  <si>
    <r>
      <t xml:space="preserve">A dataset (with just one variable) has been summarized into the given frequency table.
Use it to compute the mean, median, and mode </t>
    </r>
    <r>
      <rPr>
        <i/>
        <sz val="12"/>
        <color theme="1"/>
        <rFont val="Helvetica"/>
        <family val="2"/>
      </rPr>
      <t>of the dataset</t>
    </r>
    <r>
      <rPr>
        <sz val="12"/>
        <color theme="1"/>
        <rFont val="Helvetica"/>
        <family val="2"/>
      </rPr>
      <t>.
You must show your work for your calculation of the mean, but this is not necessary for the median and the mode.</t>
    </r>
  </si>
  <si>
    <t>Part (a)</t>
  </si>
  <si>
    <t>How did you check which values in the data were outliers?</t>
  </si>
  <si>
    <t>Part (b)</t>
  </si>
  <si>
    <t>Part (c)</t>
  </si>
  <si>
    <t>List of outliers (separated by commas):</t>
  </si>
  <si>
    <t>Q1:</t>
  </si>
  <si>
    <t>Q3:</t>
  </si>
  <si>
    <t>IQR:</t>
  </si>
  <si>
    <t>Exercise 6</t>
  </si>
  <si>
    <t>Q1 - 1.5 IQR:</t>
  </si>
  <si>
    <t>Q3 + 1.5 IQR:</t>
  </si>
  <si>
    <t>Q0 (Minimum):</t>
  </si>
  <si>
    <t>Q2 (Median):</t>
  </si>
  <si>
    <t>Q4 (Maximum):</t>
  </si>
  <si>
    <t>Exercise 7</t>
  </si>
  <si>
    <r>
      <rPr>
        <i/>
        <u/>
        <sz val="11"/>
        <color theme="1"/>
        <rFont val="Helvetica"/>
        <family val="2"/>
      </rPr>
      <t>Hint.</t>
    </r>
    <r>
      <rPr>
        <i/>
        <sz val="11"/>
        <color theme="1"/>
        <rFont val="Helvetica"/>
        <family val="2"/>
      </rPr>
      <t xml:space="preserve"> Your process will feel different from what you did in Exercises 5 and 6 — try to imagine what the raw dataset looks like!</t>
    </r>
  </si>
  <si>
    <t>Complete all the following parts of this exercise:
(a) Compute the five-number summary.
(b) Compute the interquartile range (IQR).
(c) List all (if any) all the IQR outliers in this dataset.
Be sure to show your work for parts (a) and (b).</t>
  </si>
  <si>
    <t>A dataset (with just one variable) has been summarized into the given frequency table.
Use it to compute the five-number summary.</t>
  </si>
  <si>
    <t>Website:</t>
  </si>
  <si>
    <t>https://www.imathas.com/stattools/boxplot.html</t>
  </si>
  <si>
    <t>Range:</t>
  </si>
  <si>
    <r>
      <t xml:space="preserve">Compute the listed measures of center and measures of spread of the given </t>
    </r>
    <r>
      <rPr>
        <b/>
        <sz val="12"/>
        <color theme="1"/>
        <rFont val="Helvetica"/>
        <family val="2"/>
      </rPr>
      <t>sample</t>
    </r>
    <r>
      <rPr>
        <sz val="12"/>
        <color theme="1"/>
        <rFont val="Helvetica"/>
        <family val="2"/>
      </rPr>
      <t xml:space="preserve"> data set.
Be sure to show your work for all of them!</t>
    </r>
  </si>
  <si>
    <t>Date</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</si>
  <si>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</si>
  <si>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</si>
  <si>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</si>
  <si>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</si>
  <si>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</si>
  <si>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</si>
  <si>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</si>
  <si>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</si>
  <si>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</si>
  <si>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</si>
  <si>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</si>
  <si>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</si>
  <si>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</si>
  <si>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</si>
  <si>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</si>
  <si>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</si>
  <si>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</si>
  <si>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</si>
  <si>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</si>
  <si>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</si>
  <si>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</si>
  <si>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</si>
  <si>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</si>
  <si>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</si>
  <si>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</si>
  <si>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</si>
  <si>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</si>
  <si>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</si>
  <si>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</si>
  <si>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</si>
  <si>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</si>
  <si>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1-Feb</t>
  </si>
  <si>
    <t>2-Feb</t>
  </si>
  <si>
    <t>3-Feb</t>
  </si>
  <si>
    <t>4-Feb</t>
  </si>
  <si>
    <t>5-Feb</t>
  </si>
  <si>
    <t>6-Feb</t>
  </si>
  <si>
    <t>7-Feb</t>
  </si>
  <si>
    <t>8-Feb</t>
  </si>
  <si>
    <t>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</si>
  <si>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</si>
  <si>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</si>
  <si>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</si>
  <si>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</si>
  <si>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</si>
  <si>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</si>
  <si>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</si>
  <si>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</si>
  <si>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</si>
  <si>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</si>
  <si>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</si>
  <si>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</si>
  <si>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</si>
  <si>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</si>
  <si>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</si>
  <si>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</si>
  <si>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</si>
  <si>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</si>
  <si>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</si>
  <si>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</si>
  <si>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1-Mar</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</si>
  <si>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</si>
  <si>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</si>
  <si>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</si>
  <si>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</si>
  <si>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</si>
  <si>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</si>
  <si>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</si>
  <si>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</si>
  <si>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</si>
  <si>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</si>
  <si>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</si>
  <si>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</si>
  <si>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</si>
  <si>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</si>
  <si>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</si>
  <si>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</si>
  <si>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</si>
  <si>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</si>
  <si>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</si>
  <si>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</si>
  <si>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</si>
  <si>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</si>
  <si>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</si>
  <si>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</si>
  <si>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</si>
  <si>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</si>
  <si>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</si>
  <si>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</si>
  <si>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</si>
  <si>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</si>
  <si>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1-Apr</t>
  </si>
  <si>
    <t>2-Apr</t>
  </si>
  <si>
    <t>3-Apr</t>
  </si>
  <si>
    <t>4-Apr</t>
  </si>
  <si>
    <t>5-Apr</t>
  </si>
  <si>
    <t>6-Apr</t>
  </si>
  <si>
    <t>7-Apr</t>
  </si>
  <si>
    <t>8-Apr</t>
  </si>
  <si>
    <t>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</si>
  <si>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</si>
  <si>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</si>
  <si>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</si>
  <si>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</si>
  <si>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</si>
  <si>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</si>
  <si>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</si>
  <si>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</si>
  <si>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</si>
  <si>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</si>
  <si>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</si>
  <si>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</si>
  <si>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</si>
  <si>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</si>
  <si>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</si>
  <si>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</si>
  <si>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</si>
  <si>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</si>
  <si>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</si>
  <si>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</si>
  <si>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</si>
  <si>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1-May</t>
  </si>
  <si>
    <t>2-May</t>
  </si>
  <si>
    <t>3-May</t>
  </si>
  <si>
    <t>4-May</t>
  </si>
  <si>
    <t>5-May</t>
  </si>
  <si>
    <t>6-May</t>
  </si>
  <si>
    <t>7-May</t>
  </si>
  <si>
    <t>8-May</t>
  </si>
  <si>
    <t>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</si>
  <si>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</si>
  <si>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</si>
  <si>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</si>
  <si>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</si>
  <si>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</si>
  <si>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</si>
  <si>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</si>
  <si>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</si>
  <si>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</si>
  <si>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</si>
  <si>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</si>
  <si>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</si>
  <si>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</si>
  <si>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</si>
  <si>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</si>
  <si>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</si>
  <si>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</si>
  <si>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</si>
  <si>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</si>
  <si>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</si>
  <si>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</si>
  <si>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</si>
  <si>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1-Jun</t>
  </si>
  <si>
    <t>2-Jun</t>
  </si>
  <si>
    <t>3-Jun</t>
  </si>
  <si>
    <t>4-Jun</t>
  </si>
  <si>
    <t>5-Jun</t>
  </si>
  <si>
    <t>6-Jun</t>
  </si>
  <si>
    <t>7-Jun</t>
  </si>
  <si>
    <t>8-Jun</t>
  </si>
  <si>
    <t>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</si>
  <si>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</si>
  <si>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</si>
  <si>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</si>
  <si>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</si>
  <si>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</si>
  <si>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</si>
  <si>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</si>
  <si>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</si>
  <si>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</si>
  <si>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</si>
  <si>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</si>
  <si>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</si>
  <si>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</si>
  <si>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</si>
  <si>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</si>
  <si>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</si>
  <si>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</si>
  <si>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</si>
  <si>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</si>
  <si>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</si>
  <si>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</si>
  <si>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1-Jul</t>
  </si>
  <si>
    <t>2-Jul</t>
  </si>
  <si>
    <t>3-Jul</t>
  </si>
  <si>
    <t>4-Jul</t>
  </si>
  <si>
    <t>5-Jul</t>
  </si>
  <si>
    <t>6-Jul</t>
  </si>
  <si>
    <t>7-Jul</t>
  </si>
  <si>
    <t>8-Jul</t>
  </si>
  <si>
    <t>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</si>
  <si>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</si>
  <si>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</si>
  <si>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</si>
  <si>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</si>
  <si>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</si>
  <si>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</si>
  <si>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</si>
  <si>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</si>
  <si>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</si>
  <si>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</si>
  <si>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</si>
  <si>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</si>
  <si>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</si>
  <si>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</si>
  <si>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</si>
  <si>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</si>
  <si>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</si>
  <si>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</si>
  <si>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</si>
  <si>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</si>
  <si>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</si>
  <si>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</si>
  <si>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1-Aug</t>
  </si>
  <si>
    <t>2-Aug</t>
  </si>
  <si>
    <t>3-Aug</t>
  </si>
  <si>
    <t>4-Aug</t>
  </si>
  <si>
    <t>5-Aug</t>
  </si>
  <si>
    <t>6-Aug</t>
  </si>
  <si>
    <t>7-Aug</t>
  </si>
  <si>
    <t>8-Aug</t>
  </si>
  <si>
    <t>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</si>
  <si>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</si>
  <si>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</si>
  <si>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</si>
  <si>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</si>
  <si>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</si>
  <si>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</si>
  <si>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</si>
  <si>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</si>
  <si>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</si>
  <si>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</si>
  <si>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</si>
  <si>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</si>
  <si>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</si>
  <si>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</si>
  <si>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</si>
  <si>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</si>
  <si>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</si>
  <si>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</si>
  <si>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</si>
  <si>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</si>
  <si>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</si>
  <si>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</si>
  <si>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1-Sep</t>
  </si>
  <si>
    <t>2-Sep</t>
  </si>
  <si>
    <t>3-Sep</t>
  </si>
  <si>
    <t>4-Sep</t>
  </si>
  <si>
    <t>5-Sep</t>
  </si>
  <si>
    <t>6-Sep</t>
  </si>
  <si>
    <t>7-Sep</t>
  </si>
  <si>
    <t>8-Sep</t>
  </si>
  <si>
    <t>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</si>
  <si>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</si>
  <si>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</si>
  <si>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</si>
  <si>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</si>
  <si>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</si>
  <si>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</si>
  <si>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</si>
  <si>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</si>
  <si>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</si>
  <si>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</si>
  <si>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</si>
  <si>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</si>
  <si>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</si>
  <si>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</si>
  <si>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</si>
  <si>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</si>
  <si>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</si>
  <si>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</si>
  <si>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</si>
  <si>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</si>
  <si>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</si>
  <si>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1-Oct</t>
  </si>
  <si>
    <t>2-Oct</t>
  </si>
  <si>
    <t>3-Oct</t>
  </si>
  <si>
    <t>4-Oct</t>
  </si>
  <si>
    <t>5-Oct</t>
  </si>
  <si>
    <t>6-Oct</t>
  </si>
  <si>
    <t>7-Oct</t>
  </si>
  <si>
    <t>8-Oct</t>
  </si>
  <si>
    <t>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</si>
  <si>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</si>
  <si>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</si>
  <si>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</si>
  <si>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</si>
  <si>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</si>
  <si>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</si>
  <si>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</si>
  <si>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</si>
  <si>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</si>
  <si>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</si>
  <si>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</si>
  <si>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</si>
  <si>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</si>
  <si>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</si>
  <si>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</si>
  <si>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</si>
  <si>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</si>
  <si>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</si>
  <si>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</si>
  <si>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</si>
  <si>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</si>
  <si>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</si>
  <si>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1-Nov</t>
  </si>
  <si>
    <t>2-Nov</t>
  </si>
  <si>
    <t>3-Nov</t>
  </si>
  <si>
    <t>4-Nov</t>
  </si>
  <si>
    <t>5-Nov</t>
  </si>
  <si>
    <t>6-Nov</t>
  </si>
  <si>
    <t>7-Nov</t>
  </si>
  <si>
    <t>8-Nov</t>
  </si>
  <si>
    <t>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</si>
  <si>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</si>
  <si>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</si>
  <si>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</si>
  <si>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</si>
  <si>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</si>
  <si>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</si>
  <si>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</si>
  <si>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</si>
  <si>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</si>
  <si>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</si>
  <si>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</si>
  <si>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</si>
  <si>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</si>
  <si>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</si>
  <si>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</si>
  <si>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</si>
  <si>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</si>
  <si>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</si>
  <si>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</si>
  <si>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</si>
  <si>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</si>
  <si>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1-Dec</t>
  </si>
  <si>
    <t>2-Dec</t>
  </si>
  <si>
    <t>3-Dec</t>
  </si>
  <si>
    <t>4-Dec</t>
  </si>
  <si>
    <t>5-Dec</t>
  </si>
  <si>
    <t>6-Dec</t>
  </si>
  <si>
    <t>7-Dec</t>
  </si>
  <si>
    <t>8-Dec</t>
  </si>
  <si>
    <t>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</si>
  <si>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</si>
  <si>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</si>
  <si>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</si>
  <si>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</si>
  <si>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</si>
  <si>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</si>
  <si>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</si>
  <si>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</si>
  <si>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</si>
  <si>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</si>
  <si>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</si>
  <si>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</si>
  <si>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</si>
  <si>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</si>
  <si>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</si>
  <si>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</si>
  <si>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</si>
  <si>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</si>
  <si>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</si>
  <si>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</si>
  <si>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</si>
  <si>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</si>
  <si>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CTA Daily Ridership
2023 – 2024</t>
  </si>
  <si>
    <t>Fun Fact</t>
  </si>
  <si>
    <t>The data in this sheet is real, and was found at the link below!</t>
  </si>
  <si>
    <t>https://data.cityofchicago.org/Transportation/CTA-Ridership-Daily-Boarding-Totals/6iiy-9s97</t>
  </si>
  <si>
    <r>
      <rPr>
        <b/>
        <sz val="14"/>
        <color theme="1"/>
        <rFont val="Helvetica"/>
        <family val="2"/>
      </rPr>
      <t>Reminder:</t>
    </r>
    <r>
      <rPr>
        <sz val="14"/>
        <color theme="1"/>
        <rFont val="Helvetica"/>
        <family val="2"/>
      </rPr>
      <t xml:space="preserve">
A statistical chart or graph is NOT complete unless it contains a </t>
    </r>
    <r>
      <rPr>
        <b/>
        <sz val="14"/>
        <color theme="1"/>
        <rFont val="Helvetica"/>
        <family val="2"/>
      </rPr>
      <t>descriptive title</t>
    </r>
    <r>
      <rPr>
        <sz val="14"/>
        <color theme="1"/>
        <rFont val="Helvetica"/>
        <family val="2"/>
      </rPr>
      <t xml:space="preserve">, </t>
    </r>
    <r>
      <rPr>
        <b/>
        <sz val="14"/>
        <color theme="1"/>
        <rFont val="Helvetica"/>
        <family val="2"/>
      </rPr>
      <t>axis labels</t>
    </r>
    <r>
      <rPr>
        <sz val="14"/>
        <color theme="1"/>
        <rFont val="Helvetica"/>
        <family val="2"/>
      </rPr>
      <t xml:space="preserve"> (when appropriate), and </t>
    </r>
    <r>
      <rPr>
        <b/>
        <sz val="14"/>
        <color theme="1"/>
        <rFont val="Helvetica"/>
        <family val="2"/>
      </rPr>
      <t>units</t>
    </r>
    <r>
      <rPr>
        <sz val="14"/>
        <color theme="1"/>
        <rFont val="Helvetica"/>
        <family val="2"/>
      </rPr>
      <t xml:space="preserve"> for whatever measurements were taken. 
Without these elements, an outside viewer will NOT be able to understand your graph just by glancing at it. 
</t>
    </r>
    <r>
      <rPr>
        <b/>
        <sz val="14"/>
        <color theme="1"/>
        <rFont val="Helvetica"/>
        <family val="2"/>
      </rPr>
      <t>Glanceability is important!</t>
    </r>
  </si>
  <si>
    <r>
      <rPr>
        <b/>
        <sz val="14"/>
        <color theme="1"/>
        <rFont val="Helvetica"/>
        <family val="2"/>
      </rPr>
      <t>Exercise 9:</t>
    </r>
    <r>
      <rPr>
        <sz val="14"/>
        <color theme="1"/>
        <rFont val="Helvetica"/>
        <family val="2"/>
      </rPr>
      <t xml:space="preserve"> 
Using your five-number summaries from Exercise 8, create </t>
    </r>
    <r>
      <rPr>
        <b/>
        <u/>
        <sz val="14"/>
        <color theme="1"/>
        <rFont val="Helvetica"/>
        <family val="2"/>
      </rPr>
      <t>TWO</t>
    </r>
    <r>
      <rPr>
        <sz val="14"/>
        <color theme="1"/>
        <rFont val="Helvetica"/>
        <family val="2"/>
      </rPr>
      <t xml:space="preserve"> boxplots through the website listed below (you can do them both at once; simply select "2" for the "number of boxplots to graph".
When you make your boxplot, you may need to adjust the "boxplot limits" and the "image size" so that everything fits. Take some time to make these adjustments until everything looks good!
Once it looks good, copy the image of your boxplot from the website, then paste it in the green box below.</t>
    </r>
  </si>
  <si>
    <r>
      <rPr>
        <b/>
        <sz val="14"/>
        <color theme="1"/>
        <rFont val="Helvetica"/>
        <family val="2"/>
      </rPr>
      <t>Exercise 10:</t>
    </r>
    <r>
      <rPr>
        <sz val="14"/>
        <color theme="1"/>
        <rFont val="Helvetica"/>
        <family val="2"/>
      </rPr>
      <t xml:space="preserve"> 
Write a couple of sentences below that describes the chart you made in Exercise 9. What jumps out at you? What's interesting about the story this chart tells (in the context of CTA ridership?</t>
    </r>
  </si>
  <si>
    <r>
      <t xml:space="preserve">Complete all </t>
    </r>
    <r>
      <rPr>
        <b/>
        <sz val="14"/>
        <color theme="1"/>
        <rFont val="Helvetica"/>
        <family val="2"/>
      </rPr>
      <t>seven (7)</t>
    </r>
    <r>
      <rPr>
        <sz val="14"/>
        <color theme="1"/>
        <rFont val="Helvetica"/>
        <family val="2"/>
      </rPr>
      <t xml:space="preserve"> of the exercises below.
All solutions should go in the cells highlighted in </t>
    </r>
    <r>
      <rPr>
        <b/>
        <sz val="14"/>
        <color theme="9" tint="-0.249977111117893"/>
        <rFont val="Helvetica"/>
        <family val="2"/>
      </rPr>
      <t>green</t>
    </r>
    <r>
      <rPr>
        <sz val="14"/>
        <color theme="1"/>
        <rFont val="Helvetica"/>
        <family val="2"/>
      </rPr>
      <t>.
If you are asked to "show your work", this means that your answer must be an Excel computation (i.e. it must begin with an "=" sign and include some mathematical computation or Excel function).</t>
    </r>
  </si>
  <si>
    <r>
      <rPr>
        <b/>
        <sz val="14"/>
        <color theme="1"/>
        <rFont val="Helvetica"/>
        <family val="2"/>
      </rPr>
      <t>Exercise 8:</t>
    </r>
    <r>
      <rPr>
        <sz val="14"/>
        <color theme="1"/>
        <rFont val="Helvetica"/>
        <family val="2"/>
      </rPr>
      <t xml:space="preserve"> 
Calculate the five-number summary for both ridership variables (2023 and 2024). Make sure you use the appropriate Excel functions to do so!</t>
    </r>
  </si>
  <si>
    <r>
      <t xml:space="preserve">The data in the table below (on the left side) displays daily Chicago Transit Authority (CTA) ridership for the years 2023 and 2024.
Based on this data, </t>
    </r>
    <r>
      <rPr>
        <b/>
        <sz val="14"/>
        <color theme="1"/>
        <rFont val="Helvetica"/>
        <family val="2"/>
      </rPr>
      <t>complete Exercises 8 to 10</t>
    </r>
    <r>
      <rPr>
        <sz val="14"/>
        <color theme="1"/>
        <rFont val="Helvetica"/>
        <family val="2"/>
      </rPr>
      <t xml:space="preserve"> listed below.</t>
    </r>
  </si>
  <si>
    <t xml:space="preserve">The box plot skews to the right compared to 2023 which suggests that there was a higher percentile of people using the CTA daily. Specificically the number of people less than 25% of the daily ridership has increased which seems to suggest that people were using the CTA even on less busy days. Additionally, the median is also higher which also suggests that the average daily riders has also increased. The 75th percentile also increased significantly. Overall, the change in box plot shows that people are slowly starting to use the CTA more. </t>
  </si>
  <si>
    <t>Greater than 367 (Q3+1.5IQR)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</si>
</sst>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4" x14ac:knownFonts="1">
    <font>
      <sz val="11"/>
      <color theme="1"/>
      <name val="Calibri"/>
      <family val="2"/>
      <scheme val="minor"/>
    </font>
    <font>
      <u/>
      <sz val="11"/>
      <color theme="10"/>
      <name val="Calibri"/>
      <family val="2"/>
      <scheme val="minor"/>
    </font>
    <font>
      <sz val="12"/>
      <color theme="1"/>
      <name val="Helvetica"/>
      <family val="2"/>
    </font>
    <font>
      <b/>
      <sz val="12"/>
      <color theme="1"/>
      <name val="Helvetica"/>
      <family val="2"/>
    </font>
    <font>
      <b/>
      <sz val="14"/>
      <color theme="1"/>
      <name val="Helvetica"/>
      <family val="2"/>
    </font>
    <font>
      <sz val="14"/>
      <color theme="1"/>
      <name val="Helvetica"/>
      <family val="2"/>
    </font>
    <font>
      <b/>
      <sz val="14"/>
      <color theme="9" tint="-0.249977111117893"/>
      <name val="Helvetica"/>
      <family val="2"/>
    </font>
    <font>
      <i/>
      <sz val="12"/>
      <color theme="1"/>
      <name val="Helvetica"/>
      <family val="2"/>
    </font>
    <font>
      <i/>
      <sz val="11"/>
      <color theme="1"/>
      <name val="Helvetica"/>
      <family val="2"/>
    </font>
    <font>
      <i/>
      <u/>
      <sz val="11"/>
      <color theme="1"/>
      <name val="Helvetica"/>
      <family val="2"/>
    </font>
    <font>
      <u/>
      <sz val="12"/>
      <color theme="10"/>
      <name val="Helvetica"/>
      <family val="2"/>
    </font>
    <font>
      <b/>
      <sz val="14"/>
      <name val="Helvetica"/>
      <family val="2"/>
    </font>
    <font>
      <b/>
      <sz val="12"/>
      <color theme="1"/>
      <name val="Calibri"/>
      <family val="2"/>
      <scheme val="minor"/>
    </font>
    <font>
      <b/>
      <u/>
      <sz val="14"/>
      <color theme="1"/>
      <name val="Helvetica"/>
      <family val="2"/>
    </font>
  </fonts>
  <fills count="10">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735F"/>
        <bgColor indexed="64"/>
      </patternFill>
    </fill>
    <fill>
      <patternFill patternType="solid">
        <fgColor theme="1"/>
        <bgColor indexed="64"/>
      </patternFill>
    </fill>
    <fill>
      <patternFill patternType="solid">
        <fgColor theme="8" tint="0.59999389629810485"/>
        <bgColor indexed="64"/>
      </patternFill>
    </fill>
    <fill>
      <patternFill patternType="solid">
        <fgColor theme="8" tint="0.59999389629810485"/>
        <bgColor theme="4" tint="0.79998168889431442"/>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88">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2" fillId="4" borderId="26" xfId="0" applyFont="1" applyFill="1" applyBorder="1" applyAlignment="1">
      <alignment horizontal="center" vertical="center"/>
    </xf>
    <xf numFmtId="0" fontId="2" fillId="0" borderId="27" xfId="0" applyFont="1" applyBorder="1" applyAlignment="1">
      <alignment vertical="center"/>
    </xf>
    <xf numFmtId="0" fontId="2" fillId="0" borderId="28" xfId="0" applyFont="1" applyBorder="1" applyAlignment="1">
      <alignment vertical="center"/>
    </xf>
    <xf numFmtId="0" fontId="2" fillId="0" borderId="21" xfId="0" applyFont="1" applyBorder="1" applyAlignment="1">
      <alignment vertical="center"/>
    </xf>
    <xf numFmtId="0" fontId="2" fillId="4" borderId="21" xfId="0" applyFont="1" applyFill="1" applyBorder="1" applyAlignment="1">
      <alignment vertical="center"/>
    </xf>
    <xf numFmtId="0" fontId="2" fillId="4" borderId="22" xfId="0" applyFont="1" applyFill="1" applyBorder="1" applyAlignment="1">
      <alignment vertical="center"/>
    </xf>
    <xf numFmtId="0" fontId="2" fillId="0" borderId="22" xfId="0" applyFont="1" applyBorder="1" applyAlignment="1">
      <alignment vertical="center"/>
    </xf>
    <xf numFmtId="0" fontId="2" fillId="0" borderId="23" xfId="0" applyFont="1" applyBorder="1" applyAlignment="1">
      <alignment vertical="center"/>
    </xf>
    <xf numFmtId="0" fontId="2" fillId="0" borderId="25" xfId="0" applyFont="1" applyBorder="1" applyAlignment="1">
      <alignment vertical="center"/>
    </xf>
    <xf numFmtId="0" fontId="2" fillId="0" borderId="33" xfId="0" applyFont="1" applyBorder="1" applyAlignment="1">
      <alignment vertical="center"/>
    </xf>
    <xf numFmtId="0" fontId="0" fillId="0" borderId="1" xfId="0" applyBorder="1" applyAlignment="1">
      <alignment vertical="center"/>
    </xf>
    <xf numFmtId="164" fontId="0" fillId="0" borderId="21" xfId="0" applyNumberFormat="1" applyBorder="1" applyAlignment="1">
      <alignment horizontal="left" vertical="center"/>
    </xf>
    <xf numFmtId="0" fontId="0" fillId="0" borderId="22" xfId="0" applyBorder="1" applyAlignment="1">
      <alignment vertical="center"/>
    </xf>
    <xf numFmtId="164" fontId="0" fillId="0" borderId="23" xfId="0" applyNumberFormat="1" applyBorder="1" applyAlignment="1">
      <alignment horizontal="left" vertical="center"/>
    </xf>
    <xf numFmtId="0" fontId="0" fillId="0" borderId="24" xfId="0" applyBorder="1" applyAlignment="1">
      <alignment vertical="center"/>
    </xf>
    <xf numFmtId="0" fontId="0" fillId="0" borderId="25" xfId="0" applyBorder="1" applyAlignment="1">
      <alignment vertical="center"/>
    </xf>
    <xf numFmtId="0" fontId="3" fillId="0" borderId="13" xfId="0" applyFont="1" applyBorder="1" applyAlignment="1">
      <alignment vertical="center" wrapText="1"/>
    </xf>
    <xf numFmtId="0" fontId="3" fillId="0" borderId="0" xfId="0" applyFont="1" applyAlignment="1">
      <alignment vertical="center" wrapText="1"/>
    </xf>
    <xf numFmtId="0" fontId="3" fillId="7" borderId="30" xfId="0" applyFont="1" applyFill="1" applyBorder="1" applyAlignment="1">
      <alignment vertical="center" wrapText="1"/>
    </xf>
    <xf numFmtId="0" fontId="3" fillId="6" borderId="26" xfId="0" applyFont="1" applyFill="1" applyBorder="1" applyAlignment="1">
      <alignment horizontal="center" vertical="center"/>
    </xf>
    <xf numFmtId="0" fontId="3" fillId="0" borderId="3" xfId="0" applyFont="1" applyBorder="1" applyAlignment="1">
      <alignment vertical="center" wrapText="1"/>
    </xf>
    <xf numFmtId="0" fontId="3" fillId="0" borderId="32" xfId="0" applyFont="1" applyBorder="1" applyAlignment="1">
      <alignment vertical="center" wrapText="1"/>
    </xf>
    <xf numFmtId="0" fontId="2" fillId="0" borderId="27" xfId="0" applyFont="1" applyBorder="1" applyAlignment="1">
      <alignment vertical="center" wrapText="1"/>
    </xf>
    <xf numFmtId="0" fontId="2" fillId="0" borderId="13" xfId="0" applyFont="1" applyBorder="1" applyAlignment="1">
      <alignment vertical="center"/>
    </xf>
    <xf numFmtId="0" fontId="2" fillId="0" borderId="14" xfId="0" applyFont="1" applyBorder="1" applyAlignment="1">
      <alignment vertical="center"/>
    </xf>
    <xf numFmtId="0" fontId="3" fillId="0" borderId="14" xfId="0" applyFont="1" applyBorder="1" applyAlignment="1">
      <alignment vertical="center" wrapText="1"/>
    </xf>
    <xf numFmtId="0" fontId="2" fillId="3" borderId="1" xfId="0" applyFont="1" applyFill="1" applyBorder="1" applyAlignment="1">
      <alignment vertical="center" wrapText="1"/>
    </xf>
    <xf numFmtId="0" fontId="2" fillId="3" borderId="22" xfId="0" applyFont="1" applyFill="1" applyBorder="1" applyAlignment="1">
      <alignment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0" fillId="7" borderId="1" xfId="0" applyFill="1" applyBorder="1" applyAlignment="1">
      <alignment vertical="center"/>
    </xf>
    <xf numFmtId="0" fontId="12" fillId="9" borderId="21" xfId="0" applyFont="1" applyFill="1" applyBorder="1" applyAlignment="1">
      <alignment vertical="center"/>
    </xf>
    <xf numFmtId="0" fontId="12" fillId="9" borderId="1" xfId="0" applyFont="1" applyFill="1" applyBorder="1" applyAlignment="1">
      <alignment vertical="center"/>
    </xf>
    <xf numFmtId="0" fontId="12" fillId="9" borderId="22" xfId="0" applyFont="1" applyFill="1" applyBorder="1" applyAlignment="1">
      <alignment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1" xfId="0" applyFont="1" applyBorder="1" applyAlignment="1">
      <alignment horizontal="center" vertical="center"/>
    </xf>
    <xf numFmtId="0" fontId="2" fillId="0" borderId="1" xfId="0" applyFont="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4" fillId="5" borderId="2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22" xfId="0" applyFont="1" applyFill="1" applyBorder="1" applyAlignment="1">
      <alignment horizontal="center" vertical="center"/>
    </xf>
    <xf numFmtId="0" fontId="4" fillId="5" borderId="23" xfId="0" applyFont="1" applyFill="1" applyBorder="1" applyAlignment="1">
      <alignment horizontal="center" vertical="center"/>
    </xf>
    <xf numFmtId="0" fontId="4" fillId="5" borderId="24" xfId="0" applyFont="1" applyFill="1" applyBorder="1" applyAlignment="1">
      <alignment horizontal="center" vertical="center"/>
    </xf>
    <xf numFmtId="0" fontId="4" fillId="5" borderId="25"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22" xfId="0" applyFont="1" applyFill="1" applyBorder="1" applyAlignment="1">
      <alignment horizontal="center" vertical="center"/>
    </xf>
    <xf numFmtId="0" fontId="2" fillId="2" borderId="18"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2" fillId="2" borderId="20" xfId="0" applyFont="1" applyFill="1" applyBorder="1" applyAlignment="1">
      <alignment horizontal="left" vertical="center" wrapText="1"/>
    </xf>
    <xf numFmtId="0" fontId="2" fillId="2" borderId="2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22" xfId="0" applyFont="1" applyFill="1" applyBorder="1" applyAlignment="1">
      <alignment horizontal="left" vertical="center" wrapText="1"/>
    </xf>
    <xf numFmtId="0" fontId="2" fillId="2" borderId="23" xfId="0" applyFont="1" applyFill="1" applyBorder="1" applyAlignment="1">
      <alignment horizontal="left" vertical="center" wrapText="1"/>
    </xf>
    <xf numFmtId="0" fontId="2" fillId="2" borderId="24" xfId="0" applyFont="1" applyFill="1" applyBorder="1" applyAlignment="1">
      <alignment horizontal="left" vertical="center" wrapText="1"/>
    </xf>
    <xf numFmtId="0" fontId="2" fillId="2" borderId="25" xfId="0" applyFont="1" applyFill="1" applyBorder="1" applyAlignment="1">
      <alignment horizontal="left" vertical="center" wrapText="1"/>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3" borderId="24" xfId="0" applyFont="1" applyFill="1" applyBorder="1" applyAlignment="1">
      <alignment horizontal="center" vertical="center"/>
    </xf>
    <xf numFmtId="0" fontId="2" fillId="3" borderId="25" xfId="0" applyFont="1" applyFill="1" applyBorder="1" applyAlignment="1">
      <alignment horizontal="center" vertical="center"/>
    </xf>
    <xf numFmtId="0" fontId="2" fillId="2" borderId="29"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1" xfId="0" applyFont="1" applyFill="1" applyBorder="1" applyAlignment="1">
      <alignment horizontal="left" vertical="center" wrapText="1"/>
    </xf>
    <xf numFmtId="0" fontId="2" fillId="3" borderId="34" xfId="0" applyFont="1" applyFill="1" applyBorder="1" applyAlignment="1">
      <alignment horizontal="center" vertical="center"/>
    </xf>
    <xf numFmtId="0" fontId="2" fillId="3" borderId="35" xfId="0" applyFont="1" applyFill="1" applyBorder="1" applyAlignment="1">
      <alignment horizontal="center" vertical="center"/>
    </xf>
    <xf numFmtId="0" fontId="2" fillId="3" borderId="36" xfId="0" applyFont="1" applyFill="1" applyBorder="1" applyAlignment="1">
      <alignment horizontal="center" vertical="center"/>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13" xfId="0" applyFont="1" applyBorder="1" applyAlignment="1">
      <alignment horizontal="left" vertical="center" wrapText="1"/>
    </xf>
    <xf numFmtId="0" fontId="5" fillId="0" borderId="0" xfId="0" applyFont="1" applyAlignment="1">
      <alignment horizontal="left" vertical="center" wrapText="1"/>
    </xf>
    <xf numFmtId="0" fontId="5" fillId="0" borderId="14"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8" fillId="6" borderId="30"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8" fillId="6" borderId="32" xfId="0" applyFont="1" applyFill="1" applyBorder="1" applyAlignment="1">
      <alignment horizontal="center" vertical="center" wrapText="1"/>
    </xf>
    <xf numFmtId="0" fontId="8" fillId="6" borderId="29"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31" xfId="0" applyFont="1" applyFill="1" applyBorder="1" applyAlignment="1">
      <alignment horizontal="center" vertical="center" wrapText="1"/>
    </xf>
    <xf numFmtId="0" fontId="2" fillId="4" borderId="18" xfId="0" applyFont="1" applyFill="1" applyBorder="1" applyAlignment="1">
      <alignment horizontal="center" vertical="center"/>
    </xf>
    <xf numFmtId="0" fontId="2" fillId="4" borderId="20" xfId="0" applyFont="1" applyFill="1" applyBorder="1" applyAlignment="1">
      <alignment horizontal="center" vertical="center"/>
    </xf>
    <xf numFmtId="0" fontId="8" fillId="6" borderId="18"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8" fillId="6" borderId="20" xfId="0" applyFont="1" applyFill="1" applyBorder="1" applyAlignment="1">
      <alignment horizontal="center" vertical="center" wrapText="1"/>
    </xf>
    <xf numFmtId="0" fontId="8" fillId="6" borderId="23" xfId="0" applyFont="1" applyFill="1" applyBorder="1" applyAlignment="1">
      <alignment horizontal="center" vertical="center" wrapText="1"/>
    </xf>
    <xf numFmtId="0" fontId="8" fillId="6" borderId="24" xfId="0" applyFont="1" applyFill="1" applyBorder="1" applyAlignment="1">
      <alignment horizontal="center" vertical="center" wrapText="1"/>
    </xf>
    <xf numFmtId="0" fontId="8" fillId="6" borderId="25"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19"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xf>
    <xf numFmtId="0" fontId="2" fillId="5" borderId="18" xfId="0" applyFont="1" applyFill="1" applyBorder="1" applyAlignment="1">
      <alignment horizontal="center" vertical="center"/>
    </xf>
    <xf numFmtId="0" fontId="2" fillId="5" borderId="19" xfId="0" applyFont="1" applyFill="1" applyBorder="1" applyAlignment="1">
      <alignment horizontal="center" vertical="center"/>
    </xf>
    <xf numFmtId="0" fontId="2" fillId="5" borderId="20"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0" borderId="2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3" borderId="37" xfId="0" applyFont="1" applyFill="1" applyBorder="1" applyAlignment="1">
      <alignment horizontal="center" vertical="center"/>
    </xf>
    <xf numFmtId="0" fontId="2" fillId="3" borderId="38" xfId="0" applyFont="1" applyFill="1" applyBorder="1" applyAlignment="1">
      <alignment horizontal="center" vertical="center"/>
    </xf>
    <xf numFmtId="0" fontId="2" fillId="3" borderId="39" xfId="0" applyFont="1" applyFill="1" applyBorder="1" applyAlignment="1">
      <alignment horizontal="center" vertical="center"/>
    </xf>
    <xf numFmtId="0" fontId="2" fillId="0" borderId="0" xfId="0" applyFont="1" applyAlignment="1">
      <alignment horizontal="center" vertical="center"/>
    </xf>
    <xf numFmtId="0" fontId="11" fillId="8" borderId="15" xfId="0" applyFont="1" applyFill="1" applyBorder="1" applyAlignment="1">
      <alignment horizontal="center" vertical="center"/>
    </xf>
    <xf numFmtId="0" fontId="11" fillId="8" borderId="16" xfId="0" applyFont="1" applyFill="1" applyBorder="1" applyAlignment="1">
      <alignment horizontal="center" vertical="center"/>
    </xf>
    <xf numFmtId="0" fontId="5" fillId="5" borderId="4"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0" xfId="0" applyFont="1" applyFill="1" applyAlignment="1">
      <alignment horizontal="center" vertical="center" wrapText="1"/>
    </xf>
    <xf numFmtId="0" fontId="5" fillId="5" borderId="14"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6" borderId="0" xfId="0" applyFont="1" applyFill="1" applyAlignment="1">
      <alignment horizontal="center" vertical="center" wrapText="1"/>
    </xf>
    <xf numFmtId="0" fontId="5" fillId="6" borderId="14"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5" fillId="3" borderId="2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22" xfId="0" applyFont="1" applyFill="1" applyBorder="1" applyAlignment="1">
      <alignment horizontal="left" vertical="center" wrapText="1"/>
    </xf>
    <xf numFmtId="0" fontId="5" fillId="3" borderId="23" xfId="0" applyFont="1" applyFill="1" applyBorder="1" applyAlignment="1">
      <alignment horizontal="left" vertical="center" wrapText="1"/>
    </xf>
    <xf numFmtId="0" fontId="5" fillId="3" borderId="24" xfId="0" applyFont="1" applyFill="1" applyBorder="1" applyAlignment="1">
      <alignment horizontal="left" vertical="center" wrapText="1"/>
    </xf>
    <xf numFmtId="0" fontId="5" fillId="3" borderId="25" xfId="0" applyFont="1" applyFill="1" applyBorder="1" applyAlignment="1">
      <alignment horizontal="left" vertical="center" wrapText="1"/>
    </xf>
    <xf numFmtId="0" fontId="1" fillId="0" borderId="27" xfId="1" applyBorder="1" applyAlignment="1">
      <alignment horizontal="center" vertical="center" wrapText="1"/>
    </xf>
    <xf numFmtId="0" fontId="1" fillId="0" borderId="28" xfId="1" applyBorder="1" applyAlignment="1">
      <alignment horizontal="center" vertical="center" wrapText="1"/>
    </xf>
    <xf numFmtId="0" fontId="1" fillId="0" borderId="4" xfId="1" applyBorder="1" applyAlignment="1">
      <alignment horizontal="center" vertical="center" wrapText="1"/>
    </xf>
    <xf numFmtId="0" fontId="10" fillId="0" borderId="6" xfId="1" applyFont="1" applyBorder="1" applyAlignment="1">
      <alignment horizontal="center" vertical="center" wrapText="1"/>
    </xf>
    <xf numFmtId="0" fontId="10" fillId="0" borderId="13" xfId="1" applyFont="1" applyBorder="1" applyAlignment="1">
      <alignment horizontal="center" vertical="center" wrapText="1"/>
    </xf>
    <xf numFmtId="0" fontId="10" fillId="0" borderId="14" xfId="1" applyFont="1" applyBorder="1" applyAlignment="1">
      <alignment horizontal="center" vertical="center" wrapText="1"/>
    </xf>
    <xf numFmtId="0" fontId="10" fillId="0" borderId="7" xfId="1" applyFont="1" applyBorder="1" applyAlignment="1">
      <alignment horizontal="center" vertical="center" wrapText="1"/>
    </xf>
    <xf numFmtId="0" fontId="10" fillId="0" borderId="9" xfId="1" applyFont="1" applyBorder="1" applyAlignment="1">
      <alignment horizontal="center"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0" xfId="0" applyFont="1" applyFill="1" applyAlignment="1">
      <alignment horizontal="center" vertical="center"/>
    </xf>
    <xf numFmtId="0" fontId="2" fillId="3" borderId="1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3" fillId="8" borderId="18" xfId="0" applyFont="1" applyFill="1" applyBorder="1" applyAlignment="1">
      <alignment horizontal="center" vertical="center" wrapText="1"/>
    </xf>
    <xf numFmtId="0" fontId="3" fillId="8" borderId="19" xfId="0" applyFont="1" applyFill="1" applyBorder="1" applyAlignment="1">
      <alignment horizontal="center" vertical="center"/>
    </xf>
    <xf numFmtId="0" fontId="3" fillId="8" borderId="20"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5" fillId="5" borderId="18"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5" fillId="5" borderId="20" xfId="0" applyFont="1" applyFill="1" applyBorder="1" applyAlignment="1">
      <alignment horizontal="center" vertical="center" wrapText="1"/>
    </xf>
    <xf numFmtId="0" fontId="5" fillId="5" borderId="2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22"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73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alcChain" Target="calcChain.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oneCellAnchor>
    <xdr:from>
      <xdr:col>8</xdr:col>
      <xdr:colOff>537881</xdr:colOff>
      <xdr:row>80</xdr:row>
      <xdr:rowOff>156881</xdr:rowOff>
    </xdr:from>
    <xdr:ext cx="3709148" cy="2375649"/>
    <xdr:sp macro="" textlink="">
      <xdr:nvSpPr>
        <xdr:cNvPr id="2" name="TextBox 1">
          <a:extLst>
            <a:ext uri="{FF2B5EF4-FFF2-40B4-BE49-F238E27FC236}">
              <a16:creationId xmlns:a16="http://schemas.microsoft.com/office/drawing/2014/main" id="{F42AE2F2-721E-06CF-286D-2DB8104C050E}"/>
            </a:ext>
          </a:extLst>
        </xdr:cNvPr>
        <xdr:cNvSpPr txBox="1"/>
      </xdr:nvSpPr>
      <xdr:spPr>
        <a:xfrm>
          <a:off x="5412440" y="18019057"/>
          <a:ext cx="3709148" cy="2375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NOTE</a:t>
          </a:r>
          <a:r>
            <a:rPr lang="en-US" sz="1100" baseline="0"/>
            <a:t>:</a:t>
          </a:r>
          <a:br>
            <a:rPr lang="en-US" sz="1100" baseline="0"/>
          </a:br>
          <a:br>
            <a:rPr lang="en-US" sz="1100" baseline="0"/>
          </a:br>
          <a:r>
            <a:rPr lang="en-US" sz="1100" baseline="0"/>
            <a:t>I was not able to figure out how to calculate the quartiles of frequency table as excel functions. So I did it manually.</a:t>
          </a:r>
        </a:p>
        <a:p>
          <a:endParaRPr lang="en-US" sz="1100" baseline="0"/>
        </a:p>
        <a:p>
          <a:r>
            <a:rPr lang="en-US" sz="1100" baseline="0"/>
            <a:t>For median:</a:t>
          </a:r>
          <a:br>
            <a:rPr lang="en-US" sz="1100" baseline="0"/>
          </a:br>
          <a:br>
            <a:rPr lang="en-US" sz="1100" baseline="0"/>
          </a:br>
          <a:r>
            <a:rPr lang="en-US" sz="1100" baseline="0"/>
            <a:t>Total Freq +1 = 20 </a:t>
          </a:r>
          <a:br>
            <a:rPr lang="en-US" sz="1100" baseline="0"/>
          </a:br>
          <a:br>
            <a:rPr lang="en-US" sz="1100" baseline="0"/>
          </a:br>
          <a:r>
            <a:rPr lang="en-US" sz="1100" baseline="0"/>
            <a:t>Q2 = 20 / 2 = 10th position = 8</a:t>
          </a:r>
          <a:br>
            <a:rPr lang="en-US" sz="1100" baseline="0"/>
          </a:br>
          <a:r>
            <a:rPr lang="en-US" sz="1100" baseline="0"/>
            <a:t>Q1 = 5th position  = 3</a:t>
          </a:r>
          <a:br>
            <a:rPr lang="en-US" sz="1100" baseline="0"/>
          </a:br>
          <a:r>
            <a:rPr lang="en-US" sz="1100" baseline="0"/>
            <a:t>Q3 = 15th position = 9</a:t>
          </a:r>
          <a:br>
            <a:rPr lang="en-US" sz="1100" baseline="0"/>
          </a:br>
          <a:endParaRPr lang="en-US" sz="1100"/>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70406</xdr:colOff>
      <xdr:row>39</xdr:row>
      <xdr:rowOff>43521</xdr:rowOff>
    </xdr:from>
    <xdr:to>
      <xdr:col>7</xdr:col>
      <xdr:colOff>2184400</xdr:colOff>
      <xdr:row>43</xdr:row>
      <xdr:rowOff>73003</xdr:rowOff>
    </xdr:to>
    <xdr:sp macro="" textlink="">
      <xdr:nvSpPr>
        <xdr:cNvPr id="2" name="TextBox 1">
          <a:extLst>
            <a:ext uri="{FF2B5EF4-FFF2-40B4-BE49-F238E27FC236}">
              <a16:creationId xmlns:a16="http://schemas.microsoft.com/office/drawing/2014/main" id="{914458CA-94D5-4039-9576-B6C73D2C1F2D}"/>
            </a:ext>
          </a:extLst>
        </xdr:cNvPr>
        <xdr:cNvSpPr txBox="1"/>
      </xdr:nvSpPr>
      <xdr:spPr>
        <a:xfrm>
          <a:off x="2521506" y="10368621"/>
          <a:ext cx="6812994" cy="816882"/>
        </a:xfrm>
        <a:prstGeom prst="rect">
          <a:avLst/>
        </a:prstGeom>
        <a:solidFill>
          <a:schemeClr val="accent6">
            <a:lumMod val="40000"/>
            <a:lumOff val="60000"/>
          </a:schemeClr>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latin typeface="Helvetica" pitchFamily="2" charset="0"/>
            </a:rPr>
            <a:t>Paste the</a:t>
          </a:r>
          <a:r>
            <a:rPr lang="en-US" sz="1600" i="1" baseline="0">
              <a:latin typeface="Helvetica" pitchFamily="2" charset="0"/>
            </a:rPr>
            <a:t> image of your </a:t>
          </a:r>
          <a:r>
            <a:rPr lang="en-US" sz="1600" b="0" i="0" baseline="0">
              <a:latin typeface="Helvetica" pitchFamily="2" charset="0"/>
            </a:rPr>
            <a:t>boxplots</a:t>
          </a:r>
          <a:r>
            <a:rPr lang="en-US" sz="1600" b="1" i="1" baseline="0">
              <a:latin typeface="Helvetica" pitchFamily="2" charset="0"/>
            </a:rPr>
            <a:t> </a:t>
          </a:r>
          <a:r>
            <a:rPr lang="en-US" sz="1600" i="1" baseline="0">
              <a:latin typeface="Helvetica" pitchFamily="2" charset="0"/>
            </a:rPr>
            <a:t>in here.</a:t>
          </a: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ata.cityofchicago.org/Transportation/CTA-Ridership-Daily-Boarding-Totals/6iiy-9s97/" TargetMode="External"/><Relationship Id="rId1" Type="http://schemas.openxmlformats.org/officeDocument/2006/relationships/hyperlink" Target="https://www.imathas.com/stattools/boxplot.html"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239FB-E2D4-4ADB-AA7E-D0F87C158B7D}">
  <dimension ref="B1:P101"/>
  <sheetViews>
    <sheetView tabSelected="1" topLeftCell="A45" zoomScale="85" zoomScaleNormal="85" workbookViewId="0">
      <selection activeCell="E100" sqref="E100:H100"/>
    </sheetView>
  </sheetViews>
  <sheetFormatPr defaultColWidth="8.7109375" defaultRowHeight="15" x14ac:dyDescent="0.25"/>
  <cols>
    <col min="1" max="1" width="8.7109375" style="1"/>
    <col min="2" max="2" width="9.28515625" style="1" bestFit="1" customWidth="1"/>
    <col min="3" max="3" width="11.42578125" style="1" bestFit="1" customWidth="1"/>
    <col min="4" max="10" width="8.7109375" style="1"/>
    <col min="11" max="11" width="11.42578125" style="1" bestFit="1" customWidth="1"/>
    <col min="12" max="16384" width="8.7109375" style="1"/>
  </cols>
  <sheetData>
    <row r="1" spans="2:16" ht="15.75" thickBot="1" x14ac:dyDescent="0.3"/>
    <row r="2" spans="2:16" ht="18.75" thickBot="1" x14ac:dyDescent="0.3">
      <c r="D2" s="37" t="s">
        <v>5</v>
      </c>
      <c r="E2" s="38"/>
      <c r="F2" s="38"/>
      <c r="G2" s="38"/>
      <c r="H2" s="38"/>
      <c r="I2" s="38"/>
      <c r="J2" s="38"/>
      <c r="K2" s="38"/>
      <c r="L2" s="38"/>
      <c r="M2" s="38"/>
      <c r="N2" s="39"/>
    </row>
    <row r="3" spans="2:16" ht="25.15" customHeight="1" x14ac:dyDescent="0.25">
      <c r="D3" s="76" t="s">
        <v>411</v>
      </c>
      <c r="E3" s="77"/>
      <c r="F3" s="77"/>
      <c r="G3" s="77"/>
      <c r="H3" s="77"/>
      <c r="I3" s="77"/>
      <c r="J3" s="77"/>
      <c r="K3" s="77"/>
      <c r="L3" s="77"/>
      <c r="M3" s="77"/>
      <c r="N3" s="78"/>
    </row>
    <row r="4" spans="2:16" ht="25.15" customHeight="1" x14ac:dyDescent="0.25">
      <c r="D4" s="79"/>
      <c r="E4" s="80"/>
      <c r="F4" s="80"/>
      <c r="G4" s="80"/>
      <c r="H4" s="80"/>
      <c r="I4" s="80"/>
      <c r="J4" s="80"/>
      <c r="K4" s="80"/>
      <c r="L4" s="80"/>
      <c r="M4" s="80"/>
      <c r="N4" s="81"/>
    </row>
    <row r="5" spans="2:16" ht="25.15" customHeight="1" x14ac:dyDescent="0.25">
      <c r="D5" s="79"/>
      <c r="E5" s="80"/>
      <c r="F5" s="80"/>
      <c r="G5" s="80"/>
      <c r="H5" s="80"/>
      <c r="I5" s="80"/>
      <c r="J5" s="80"/>
      <c r="K5" s="80"/>
      <c r="L5" s="80"/>
      <c r="M5" s="80"/>
      <c r="N5" s="81"/>
    </row>
    <row r="6" spans="2:16" ht="25.15" customHeight="1" x14ac:dyDescent="0.25">
      <c r="D6" s="79"/>
      <c r="E6" s="80"/>
      <c r="F6" s="80"/>
      <c r="G6" s="80"/>
      <c r="H6" s="80"/>
      <c r="I6" s="80"/>
      <c r="J6" s="80"/>
      <c r="K6" s="80"/>
      <c r="L6" s="80"/>
      <c r="M6" s="80"/>
      <c r="N6" s="81"/>
    </row>
    <row r="7" spans="2:16" ht="25.15" customHeight="1" x14ac:dyDescent="0.25">
      <c r="D7" s="79"/>
      <c r="E7" s="80"/>
      <c r="F7" s="80"/>
      <c r="G7" s="80"/>
      <c r="H7" s="80"/>
      <c r="I7" s="80"/>
      <c r="J7" s="80"/>
      <c r="K7" s="80"/>
      <c r="L7" s="80"/>
      <c r="M7" s="80"/>
      <c r="N7" s="81"/>
    </row>
    <row r="8" spans="2:16" ht="25.15" customHeight="1" thickBot="1" x14ac:dyDescent="0.3">
      <c r="D8" s="82"/>
      <c r="E8" s="83"/>
      <c r="F8" s="83"/>
      <c r="G8" s="83"/>
      <c r="H8" s="83"/>
      <c r="I8" s="83"/>
      <c r="J8" s="83"/>
      <c r="K8" s="83"/>
      <c r="L8" s="83"/>
      <c r="M8" s="83"/>
      <c r="N8" s="84"/>
    </row>
    <row r="9" spans="2:16" ht="15.75" thickBot="1" x14ac:dyDescent="0.3"/>
    <row r="10" spans="2:16" x14ac:dyDescent="0.25">
      <c r="B10" s="44" t="s">
        <v>1</v>
      </c>
      <c r="C10" s="45"/>
      <c r="D10" s="45"/>
      <c r="E10" s="45"/>
      <c r="F10" s="45"/>
      <c r="G10" s="45"/>
      <c r="H10" s="46"/>
      <c r="J10" s="44" t="s">
        <v>6</v>
      </c>
      <c r="K10" s="45"/>
      <c r="L10" s="45"/>
      <c r="M10" s="45"/>
      <c r="N10" s="45"/>
      <c r="O10" s="45"/>
      <c r="P10" s="46"/>
    </row>
    <row r="11" spans="2:16" x14ac:dyDescent="0.25">
      <c r="B11" s="47"/>
      <c r="C11" s="48"/>
      <c r="D11" s="48"/>
      <c r="E11" s="48"/>
      <c r="F11" s="48"/>
      <c r="G11" s="48"/>
      <c r="H11" s="49"/>
      <c r="J11" s="47"/>
      <c r="K11" s="48"/>
      <c r="L11" s="48"/>
      <c r="M11" s="48"/>
      <c r="N11" s="48"/>
      <c r="O11" s="48"/>
      <c r="P11" s="49"/>
    </row>
    <row r="12" spans="2:16" ht="15.75" thickBot="1" x14ac:dyDescent="0.3">
      <c r="B12" s="50"/>
      <c r="C12" s="51"/>
      <c r="D12" s="51"/>
      <c r="E12" s="51"/>
      <c r="F12" s="51"/>
      <c r="G12" s="51"/>
      <c r="H12" s="52"/>
      <c r="J12" s="50"/>
      <c r="K12" s="51"/>
      <c r="L12" s="51"/>
      <c r="M12" s="51"/>
      <c r="N12" s="51"/>
      <c r="O12" s="51"/>
      <c r="P12" s="52"/>
    </row>
    <row r="13" spans="2:16" ht="14.65" customHeight="1" x14ac:dyDescent="0.25">
      <c r="B13" s="3" t="s">
        <v>0</v>
      </c>
      <c r="C13" s="57" t="s">
        <v>36</v>
      </c>
      <c r="D13" s="58"/>
      <c r="E13" s="58"/>
      <c r="F13" s="58"/>
      <c r="G13" s="58"/>
      <c r="H13" s="59"/>
      <c r="J13" s="3" t="s">
        <v>0</v>
      </c>
      <c r="K13" s="57" t="s">
        <v>36</v>
      </c>
      <c r="L13" s="58"/>
      <c r="M13" s="58"/>
      <c r="N13" s="58"/>
      <c r="O13" s="58"/>
      <c r="P13" s="59"/>
    </row>
    <row r="14" spans="2:16" x14ac:dyDescent="0.25">
      <c r="B14" s="4">
        <v>19</v>
      </c>
      <c r="C14" s="60"/>
      <c r="D14" s="61"/>
      <c r="E14" s="61"/>
      <c r="F14" s="61"/>
      <c r="G14" s="61"/>
      <c r="H14" s="62"/>
      <c r="J14" s="4">
        <v>5</v>
      </c>
      <c r="K14" s="60"/>
      <c r="L14" s="61"/>
      <c r="M14" s="61"/>
      <c r="N14" s="61"/>
      <c r="O14" s="61"/>
      <c r="P14" s="62"/>
    </row>
    <row r="15" spans="2:16" x14ac:dyDescent="0.25">
      <c r="B15" s="4">
        <v>5</v>
      </c>
      <c r="C15" s="60"/>
      <c r="D15" s="61"/>
      <c r="E15" s="61"/>
      <c r="F15" s="61"/>
      <c r="G15" s="61"/>
      <c r="H15" s="62"/>
      <c r="J15" s="4">
        <v>25</v>
      </c>
      <c r="K15" s="60"/>
      <c r="L15" s="61"/>
      <c r="M15" s="61"/>
      <c r="N15" s="61"/>
      <c r="O15" s="61"/>
      <c r="P15" s="62"/>
    </row>
    <row r="16" spans="2:16" x14ac:dyDescent="0.25">
      <c r="B16" s="4">
        <v>8</v>
      </c>
      <c r="C16" s="60"/>
      <c r="D16" s="61"/>
      <c r="E16" s="61"/>
      <c r="F16" s="61"/>
      <c r="G16" s="61"/>
      <c r="H16" s="62"/>
      <c r="J16" s="4">
        <v>20</v>
      </c>
      <c r="K16" s="60"/>
      <c r="L16" s="61"/>
      <c r="M16" s="61"/>
      <c r="N16" s="61"/>
      <c r="O16" s="61"/>
      <c r="P16" s="62"/>
    </row>
    <row r="17" spans="2:16" x14ac:dyDescent="0.25">
      <c r="B17" s="4">
        <v>7</v>
      </c>
      <c r="C17" s="60"/>
      <c r="D17" s="61"/>
      <c r="E17" s="61"/>
      <c r="F17" s="61"/>
      <c r="G17" s="61"/>
      <c r="H17" s="62"/>
      <c r="J17" s="4">
        <v>18</v>
      </c>
      <c r="K17" s="60"/>
      <c r="L17" s="61"/>
      <c r="M17" s="61"/>
      <c r="N17" s="61"/>
      <c r="O17" s="61"/>
      <c r="P17" s="62"/>
    </row>
    <row r="18" spans="2:16" x14ac:dyDescent="0.25">
      <c r="B18" s="4">
        <v>11</v>
      </c>
      <c r="C18" s="60"/>
      <c r="D18" s="61"/>
      <c r="E18" s="61"/>
      <c r="F18" s="61"/>
      <c r="G18" s="61"/>
      <c r="H18" s="62"/>
      <c r="J18" s="4">
        <v>17</v>
      </c>
      <c r="K18" s="60"/>
      <c r="L18" s="61"/>
      <c r="M18" s="61"/>
      <c r="N18" s="61"/>
      <c r="O18" s="61"/>
      <c r="P18" s="62"/>
    </row>
    <row r="19" spans="2:16" x14ac:dyDescent="0.25">
      <c r="B19" s="4">
        <v>13</v>
      </c>
      <c r="C19" s="60"/>
      <c r="D19" s="61"/>
      <c r="E19" s="61"/>
      <c r="F19" s="61"/>
      <c r="G19" s="61"/>
      <c r="H19" s="62"/>
      <c r="J19" s="4">
        <v>22</v>
      </c>
      <c r="K19" s="60"/>
      <c r="L19" s="61"/>
      <c r="M19" s="61"/>
      <c r="N19" s="61"/>
      <c r="O19" s="61"/>
      <c r="P19" s="62"/>
    </row>
    <row r="20" spans="2:16" x14ac:dyDescent="0.25">
      <c r="B20" s="4">
        <v>16</v>
      </c>
      <c r="C20" s="60"/>
      <c r="D20" s="61"/>
      <c r="E20" s="61"/>
      <c r="F20" s="61"/>
      <c r="G20" s="61"/>
      <c r="H20" s="62"/>
      <c r="J20" s="4">
        <v>21</v>
      </c>
      <c r="K20" s="60"/>
      <c r="L20" s="61"/>
      <c r="M20" s="61"/>
      <c r="N20" s="61"/>
      <c r="O20" s="61"/>
      <c r="P20" s="62"/>
    </row>
    <row r="21" spans="2:16" ht="15.75" thickBot="1" x14ac:dyDescent="0.3">
      <c r="B21" s="12">
        <v>8</v>
      </c>
      <c r="C21" s="70"/>
      <c r="D21" s="71"/>
      <c r="E21" s="71"/>
      <c r="F21" s="71"/>
      <c r="G21" s="71"/>
      <c r="H21" s="72"/>
      <c r="J21" s="4">
        <v>20</v>
      </c>
      <c r="K21" s="60"/>
      <c r="L21" s="61"/>
      <c r="M21" s="61"/>
      <c r="N21" s="61"/>
      <c r="O21" s="61"/>
      <c r="P21" s="62"/>
    </row>
    <row r="22" spans="2:16" ht="15.75" thickBot="1" x14ac:dyDescent="0.3">
      <c r="B22" s="40" t="s">
        <v>2</v>
      </c>
      <c r="C22" s="41"/>
      <c r="D22" s="41"/>
      <c r="E22" s="53">
        <f>AVERAGE(B13:B21)</f>
        <v>10.875</v>
      </c>
      <c r="F22" s="53"/>
      <c r="G22" s="53"/>
      <c r="H22" s="54"/>
      <c r="J22" s="5">
        <v>18</v>
      </c>
      <c r="K22" s="63"/>
      <c r="L22" s="64"/>
      <c r="M22" s="64"/>
      <c r="N22" s="64"/>
      <c r="O22" s="64"/>
      <c r="P22" s="65"/>
    </row>
    <row r="23" spans="2:16" x14ac:dyDescent="0.25">
      <c r="B23" s="42" t="s">
        <v>3</v>
      </c>
      <c r="C23" s="43"/>
      <c r="D23" s="43"/>
      <c r="E23" s="73">
        <f>MEDIAN(B14:B21)</f>
        <v>9.5</v>
      </c>
      <c r="F23" s="74"/>
      <c r="G23" s="74"/>
      <c r="H23" s="75"/>
      <c r="J23" s="40" t="s">
        <v>2</v>
      </c>
      <c r="K23" s="41"/>
      <c r="L23" s="41"/>
      <c r="M23" s="53">
        <f>AVERAGE(J14:J22)</f>
        <v>18.444444444444443</v>
      </c>
      <c r="N23" s="53"/>
      <c r="O23" s="53"/>
      <c r="P23" s="54"/>
    </row>
    <row r="24" spans="2:16" x14ac:dyDescent="0.25">
      <c r="B24" s="42" t="s">
        <v>4</v>
      </c>
      <c r="C24" s="43"/>
      <c r="D24" s="43"/>
      <c r="E24" s="55">
        <f>MODE(B14:B21)</f>
        <v>8</v>
      </c>
      <c r="F24" s="55"/>
      <c r="G24" s="55"/>
      <c r="H24" s="56"/>
      <c r="J24" s="42" t="s">
        <v>3</v>
      </c>
      <c r="K24" s="43"/>
      <c r="L24" s="43"/>
      <c r="M24" s="55">
        <f>MEDIAN(J14:J22)</f>
        <v>20</v>
      </c>
      <c r="N24" s="55"/>
      <c r="O24" s="55"/>
      <c r="P24" s="56"/>
    </row>
    <row r="25" spans="2:16" ht="15.75" thickBot="1" x14ac:dyDescent="0.3">
      <c r="B25" s="66" t="s">
        <v>35</v>
      </c>
      <c r="C25" s="67"/>
      <c r="D25" s="67"/>
      <c r="E25" s="68">
        <f>MAX(B14:B21)-MIN(B14:B21)</f>
        <v>14</v>
      </c>
      <c r="F25" s="68"/>
      <c r="G25" s="68"/>
      <c r="H25" s="69"/>
      <c r="J25" s="42" t="s">
        <v>4</v>
      </c>
      <c r="K25" s="43"/>
      <c r="L25" s="43"/>
      <c r="M25" s="55">
        <f>MODE(J14:J22)</f>
        <v>20</v>
      </c>
      <c r="N25" s="55"/>
      <c r="O25" s="55"/>
      <c r="P25" s="56"/>
    </row>
    <row r="26" spans="2:16" ht="15.75" thickBot="1" x14ac:dyDescent="0.3">
      <c r="B26" s="126"/>
      <c r="C26" s="126"/>
      <c r="D26" s="126"/>
      <c r="E26" s="126"/>
      <c r="F26" s="126"/>
      <c r="G26" s="126"/>
      <c r="H26" s="126"/>
      <c r="J26" s="66" t="s">
        <v>35</v>
      </c>
      <c r="K26" s="67"/>
      <c r="L26" s="67"/>
      <c r="M26" s="68">
        <f>MAX(J14:J22)-MIN(J14:J22)</f>
        <v>20</v>
      </c>
      <c r="N26" s="68"/>
      <c r="O26" s="68"/>
      <c r="P26" s="69"/>
    </row>
    <row r="27" spans="2:16" ht="15.75" thickBot="1" x14ac:dyDescent="0.3"/>
    <row r="28" spans="2:16" x14ac:dyDescent="0.25">
      <c r="B28" s="44" t="s">
        <v>7</v>
      </c>
      <c r="C28" s="45"/>
      <c r="D28" s="45"/>
      <c r="E28" s="45"/>
      <c r="F28" s="45"/>
      <c r="G28" s="45"/>
      <c r="H28" s="46"/>
      <c r="J28" s="44" t="s">
        <v>11</v>
      </c>
      <c r="K28" s="45"/>
      <c r="L28" s="45"/>
      <c r="M28" s="45"/>
      <c r="N28" s="45"/>
      <c r="O28" s="45"/>
      <c r="P28" s="46"/>
    </row>
    <row r="29" spans="2:16" x14ac:dyDescent="0.25">
      <c r="B29" s="47"/>
      <c r="C29" s="48"/>
      <c r="D29" s="48"/>
      <c r="E29" s="48"/>
      <c r="F29" s="48"/>
      <c r="G29" s="48"/>
      <c r="H29" s="49"/>
      <c r="J29" s="47"/>
      <c r="K29" s="48"/>
      <c r="L29" s="48"/>
      <c r="M29" s="48"/>
      <c r="N29" s="48"/>
      <c r="O29" s="48"/>
      <c r="P29" s="49"/>
    </row>
    <row r="30" spans="2:16" ht="15.75" thickBot="1" x14ac:dyDescent="0.3">
      <c r="B30" s="50"/>
      <c r="C30" s="51"/>
      <c r="D30" s="51"/>
      <c r="E30" s="51"/>
      <c r="F30" s="51"/>
      <c r="G30" s="51"/>
      <c r="H30" s="52"/>
      <c r="J30" s="50"/>
      <c r="K30" s="51"/>
      <c r="L30" s="51"/>
      <c r="M30" s="51"/>
      <c r="N30" s="51"/>
      <c r="O30" s="51"/>
      <c r="P30" s="52"/>
    </row>
    <row r="31" spans="2:16" ht="24.4" customHeight="1" x14ac:dyDescent="0.25">
      <c r="B31" s="91" t="s">
        <v>8</v>
      </c>
      <c r="C31" s="92"/>
      <c r="D31" s="57" t="s">
        <v>14</v>
      </c>
      <c r="E31" s="58"/>
      <c r="F31" s="58"/>
      <c r="G31" s="58"/>
      <c r="H31" s="59"/>
      <c r="J31" s="91" t="s">
        <v>8</v>
      </c>
      <c r="K31" s="92"/>
      <c r="L31" s="57" t="s">
        <v>14</v>
      </c>
      <c r="M31" s="58"/>
      <c r="N31" s="58"/>
      <c r="O31" s="58"/>
      <c r="P31" s="59"/>
    </row>
    <row r="32" spans="2:16" ht="24.4" customHeight="1" x14ac:dyDescent="0.25">
      <c r="B32" s="7" t="s">
        <v>9</v>
      </c>
      <c r="C32" s="8" t="s">
        <v>10</v>
      </c>
      <c r="D32" s="60"/>
      <c r="E32" s="61"/>
      <c r="F32" s="61"/>
      <c r="G32" s="61"/>
      <c r="H32" s="62"/>
      <c r="J32" s="7" t="s">
        <v>9</v>
      </c>
      <c r="K32" s="8" t="s">
        <v>10</v>
      </c>
      <c r="L32" s="60"/>
      <c r="M32" s="61"/>
      <c r="N32" s="61"/>
      <c r="O32" s="61"/>
      <c r="P32" s="62"/>
    </row>
    <row r="33" spans="2:16" ht="24.4" customHeight="1" x14ac:dyDescent="0.25">
      <c r="B33" s="6">
        <v>9</v>
      </c>
      <c r="C33" s="9">
        <v>11</v>
      </c>
      <c r="D33" s="60"/>
      <c r="E33" s="61"/>
      <c r="F33" s="61"/>
      <c r="G33" s="61"/>
      <c r="H33" s="62"/>
      <c r="J33" s="6">
        <v>5</v>
      </c>
      <c r="K33" s="9">
        <v>15</v>
      </c>
      <c r="L33" s="60"/>
      <c r="M33" s="61"/>
      <c r="N33" s="61"/>
      <c r="O33" s="61"/>
      <c r="P33" s="62"/>
    </row>
    <row r="34" spans="2:16" ht="24.4" customHeight="1" x14ac:dyDescent="0.25">
      <c r="B34" s="6">
        <v>8</v>
      </c>
      <c r="C34" s="9">
        <v>5</v>
      </c>
      <c r="D34" s="60"/>
      <c r="E34" s="61"/>
      <c r="F34" s="61"/>
      <c r="G34" s="61"/>
      <c r="H34" s="62"/>
      <c r="J34" s="6">
        <v>8</v>
      </c>
      <c r="K34" s="9">
        <v>5</v>
      </c>
      <c r="L34" s="60"/>
      <c r="M34" s="61"/>
      <c r="N34" s="61"/>
      <c r="O34" s="61"/>
      <c r="P34" s="62"/>
    </row>
    <row r="35" spans="2:16" ht="24.4" customHeight="1" x14ac:dyDescent="0.25">
      <c r="B35" s="6">
        <v>7</v>
      </c>
      <c r="C35" s="9">
        <v>10</v>
      </c>
      <c r="D35" s="60"/>
      <c r="E35" s="61"/>
      <c r="F35" s="61"/>
      <c r="G35" s="61"/>
      <c r="H35" s="62"/>
      <c r="J35" s="6">
        <v>10</v>
      </c>
      <c r="K35" s="9">
        <v>10</v>
      </c>
      <c r="L35" s="60"/>
      <c r="M35" s="61"/>
      <c r="N35" s="61"/>
      <c r="O35" s="61"/>
      <c r="P35" s="62"/>
    </row>
    <row r="36" spans="2:16" ht="24.4" customHeight="1" thickBot="1" x14ac:dyDescent="0.3">
      <c r="B36" s="10">
        <v>11</v>
      </c>
      <c r="C36" s="11">
        <v>3</v>
      </c>
      <c r="D36" s="63"/>
      <c r="E36" s="64"/>
      <c r="F36" s="64"/>
      <c r="G36" s="64"/>
      <c r="H36" s="65"/>
      <c r="J36" s="10">
        <v>13</v>
      </c>
      <c r="K36" s="11">
        <v>2</v>
      </c>
      <c r="L36" s="63"/>
      <c r="M36" s="64"/>
      <c r="N36" s="64"/>
      <c r="O36" s="64"/>
      <c r="P36" s="65"/>
    </row>
    <row r="37" spans="2:16" ht="15.4" customHeight="1" x14ac:dyDescent="0.25">
      <c r="B37" s="85" t="s">
        <v>13</v>
      </c>
      <c r="C37" s="86"/>
      <c r="D37" s="86"/>
      <c r="E37" s="86"/>
      <c r="F37" s="86"/>
      <c r="G37" s="86"/>
      <c r="H37" s="87"/>
      <c r="J37" s="93" t="s">
        <v>13</v>
      </c>
      <c r="K37" s="94"/>
      <c r="L37" s="94"/>
      <c r="M37" s="94"/>
      <c r="N37" s="94"/>
      <c r="O37" s="94"/>
      <c r="P37" s="95"/>
    </row>
    <row r="38" spans="2:16" ht="30.75" customHeight="1" thickBot="1" x14ac:dyDescent="0.3">
      <c r="B38" s="88"/>
      <c r="C38" s="89"/>
      <c r="D38" s="89"/>
      <c r="E38" s="89"/>
      <c r="F38" s="89"/>
      <c r="G38" s="89"/>
      <c r="H38" s="90"/>
      <c r="J38" s="96"/>
      <c r="K38" s="97"/>
      <c r="L38" s="97"/>
      <c r="M38" s="97"/>
      <c r="N38" s="97"/>
      <c r="O38" s="97"/>
      <c r="P38" s="98"/>
    </row>
    <row r="39" spans="2:16" x14ac:dyDescent="0.25">
      <c r="B39" s="40" t="s">
        <v>2</v>
      </c>
      <c r="C39" s="41"/>
      <c r="D39" s="41"/>
      <c r="E39" s="53">
        <f>(SUMPRODUCT(B33:B36,C33:C36))/(SUM(C33:C36))</f>
        <v>8.3448275862068968</v>
      </c>
      <c r="F39" s="53"/>
      <c r="G39" s="53"/>
      <c r="H39" s="54"/>
      <c r="J39" s="40" t="s">
        <v>2</v>
      </c>
      <c r="K39" s="41"/>
      <c r="L39" s="41"/>
      <c r="M39" s="53">
        <f>(SUMPRODUCT(J33:J36,K33:K36))/(SUM(K33:K36))</f>
        <v>7.53125</v>
      </c>
      <c r="N39" s="53"/>
      <c r="O39" s="53"/>
      <c r="P39" s="54"/>
    </row>
    <row r="40" spans="2:16" x14ac:dyDescent="0.25">
      <c r="B40" s="42" t="s">
        <v>3</v>
      </c>
      <c r="C40" s="43"/>
      <c r="D40" s="43"/>
      <c r="E40" s="55">
        <v>8</v>
      </c>
      <c r="F40" s="55"/>
      <c r="G40" s="55"/>
      <c r="H40" s="56"/>
      <c r="J40" s="42" t="s">
        <v>3</v>
      </c>
      <c r="K40" s="43"/>
      <c r="L40" s="43"/>
      <c r="M40" s="55">
        <v>8</v>
      </c>
      <c r="N40" s="55"/>
      <c r="O40" s="55"/>
      <c r="P40" s="56"/>
    </row>
    <row r="41" spans="2:16" ht="15.75" thickBot="1" x14ac:dyDescent="0.3">
      <c r="B41" s="66" t="s">
        <v>4</v>
      </c>
      <c r="C41" s="67"/>
      <c r="D41" s="67"/>
      <c r="E41" s="68">
        <v>9</v>
      </c>
      <c r="F41" s="68"/>
      <c r="G41" s="68"/>
      <c r="H41" s="69"/>
      <c r="J41" s="66" t="s">
        <v>4</v>
      </c>
      <c r="K41" s="67"/>
      <c r="L41" s="67"/>
      <c r="M41" s="68">
        <v>5</v>
      </c>
      <c r="N41" s="68"/>
      <c r="O41" s="68"/>
      <c r="P41" s="69"/>
    </row>
    <row r="42" spans="2:16" ht="15.75" thickBot="1" x14ac:dyDescent="0.3"/>
    <row r="43" spans="2:16" x14ac:dyDescent="0.25">
      <c r="B43" s="44" t="s">
        <v>12</v>
      </c>
      <c r="C43" s="45"/>
      <c r="D43" s="45"/>
      <c r="E43" s="45"/>
      <c r="F43" s="45"/>
      <c r="G43" s="45"/>
      <c r="H43" s="46"/>
      <c r="J43" s="44" t="s">
        <v>23</v>
      </c>
      <c r="K43" s="45"/>
      <c r="L43" s="45"/>
      <c r="M43" s="45"/>
      <c r="N43" s="45"/>
      <c r="O43" s="45"/>
      <c r="P43" s="46"/>
    </row>
    <row r="44" spans="2:16" x14ac:dyDescent="0.25">
      <c r="B44" s="47"/>
      <c r="C44" s="48"/>
      <c r="D44" s="48"/>
      <c r="E44" s="48"/>
      <c r="F44" s="48"/>
      <c r="G44" s="48"/>
      <c r="H44" s="49"/>
      <c r="J44" s="47"/>
      <c r="K44" s="48"/>
      <c r="L44" s="48"/>
      <c r="M44" s="48"/>
      <c r="N44" s="48"/>
      <c r="O44" s="48"/>
      <c r="P44" s="49"/>
    </row>
    <row r="45" spans="2:16" x14ac:dyDescent="0.25">
      <c r="B45" s="50"/>
      <c r="C45" s="51"/>
      <c r="D45" s="51"/>
      <c r="E45" s="51"/>
      <c r="F45" s="51"/>
      <c r="G45" s="51"/>
      <c r="H45" s="52"/>
      <c r="J45" s="50"/>
      <c r="K45" s="51"/>
      <c r="L45" s="51"/>
      <c r="M45" s="51"/>
      <c r="N45" s="51"/>
      <c r="O45" s="51"/>
      <c r="P45" s="52"/>
    </row>
    <row r="46" spans="2:16" ht="15.4" customHeight="1" x14ac:dyDescent="0.25">
      <c r="B46" s="3" t="s">
        <v>0</v>
      </c>
      <c r="C46" s="99" t="s">
        <v>31</v>
      </c>
      <c r="D46" s="100"/>
      <c r="E46" s="100"/>
      <c r="F46" s="100"/>
      <c r="G46" s="100"/>
      <c r="H46" s="101"/>
      <c r="J46" s="3" t="s">
        <v>0</v>
      </c>
      <c r="K46" s="99" t="s">
        <v>31</v>
      </c>
      <c r="L46" s="111"/>
      <c r="M46" s="111"/>
      <c r="N46" s="111"/>
      <c r="O46" s="111"/>
      <c r="P46" s="112"/>
    </row>
    <row r="47" spans="2:16" x14ac:dyDescent="0.25">
      <c r="B47" s="4">
        <v>1</v>
      </c>
      <c r="C47" s="102"/>
      <c r="D47" s="103"/>
      <c r="E47" s="103"/>
      <c r="F47" s="103"/>
      <c r="G47" s="103"/>
      <c r="H47" s="104"/>
      <c r="J47" s="4">
        <v>780</v>
      </c>
      <c r="K47" s="113"/>
      <c r="L47" s="114"/>
      <c r="M47" s="114"/>
      <c r="N47" s="114"/>
      <c r="O47" s="114"/>
      <c r="P47" s="115"/>
    </row>
    <row r="48" spans="2:16" x14ac:dyDescent="0.25">
      <c r="B48" s="4">
        <v>19</v>
      </c>
      <c r="C48" s="102"/>
      <c r="D48" s="103"/>
      <c r="E48" s="103"/>
      <c r="F48" s="103"/>
      <c r="G48" s="103"/>
      <c r="H48" s="104"/>
      <c r="J48" s="4">
        <v>820</v>
      </c>
      <c r="K48" s="113"/>
      <c r="L48" s="114"/>
      <c r="M48" s="114"/>
      <c r="N48" s="114"/>
      <c r="O48" s="114"/>
      <c r="P48" s="115"/>
    </row>
    <row r="49" spans="2:16" x14ac:dyDescent="0.25">
      <c r="B49" s="4">
        <v>35</v>
      </c>
      <c r="C49" s="102"/>
      <c r="D49" s="103"/>
      <c r="E49" s="103"/>
      <c r="F49" s="103"/>
      <c r="G49" s="103"/>
      <c r="H49" s="104"/>
      <c r="J49" s="4">
        <v>910</v>
      </c>
      <c r="K49" s="113"/>
      <c r="L49" s="114"/>
      <c r="M49" s="114"/>
      <c r="N49" s="114"/>
      <c r="O49" s="114"/>
      <c r="P49" s="115"/>
    </row>
    <row r="50" spans="2:16" x14ac:dyDescent="0.25">
      <c r="B50" s="4">
        <v>47</v>
      </c>
      <c r="C50" s="102"/>
      <c r="D50" s="103"/>
      <c r="E50" s="103"/>
      <c r="F50" s="103"/>
      <c r="G50" s="103"/>
      <c r="H50" s="104"/>
      <c r="J50" s="4">
        <v>970</v>
      </c>
      <c r="K50" s="113"/>
      <c r="L50" s="114"/>
      <c r="M50" s="114"/>
      <c r="N50" s="114"/>
      <c r="O50" s="114"/>
      <c r="P50" s="115"/>
    </row>
    <row r="51" spans="2:16" x14ac:dyDescent="0.25">
      <c r="B51" s="4">
        <v>49</v>
      </c>
      <c r="C51" s="102"/>
      <c r="D51" s="103"/>
      <c r="E51" s="103"/>
      <c r="F51" s="103"/>
      <c r="G51" s="103"/>
      <c r="H51" s="104"/>
      <c r="J51" s="4">
        <v>980</v>
      </c>
      <c r="K51" s="113"/>
      <c r="L51" s="114"/>
      <c r="M51" s="114"/>
      <c r="N51" s="114"/>
      <c r="O51" s="114"/>
      <c r="P51" s="115"/>
    </row>
    <row r="52" spans="2:16" x14ac:dyDescent="0.25">
      <c r="B52" s="4">
        <v>55</v>
      </c>
      <c r="C52" s="102"/>
      <c r="D52" s="103"/>
      <c r="E52" s="103"/>
      <c r="F52" s="103"/>
      <c r="G52" s="103"/>
      <c r="H52" s="104"/>
      <c r="J52" s="4">
        <v>990</v>
      </c>
      <c r="K52" s="113"/>
      <c r="L52" s="114"/>
      <c r="M52" s="114"/>
      <c r="N52" s="114"/>
      <c r="O52" s="114"/>
      <c r="P52" s="115"/>
    </row>
    <row r="53" spans="2:16" x14ac:dyDescent="0.25">
      <c r="B53" s="4">
        <v>63</v>
      </c>
      <c r="C53" s="102"/>
      <c r="D53" s="103"/>
      <c r="E53" s="103"/>
      <c r="F53" s="103"/>
      <c r="G53" s="103"/>
      <c r="H53" s="104"/>
      <c r="J53" s="4">
        <v>990</v>
      </c>
      <c r="K53" s="113"/>
      <c r="L53" s="114"/>
      <c r="M53" s="114"/>
      <c r="N53" s="114"/>
      <c r="O53" s="114"/>
      <c r="P53" s="115"/>
    </row>
    <row r="54" spans="2:16" x14ac:dyDescent="0.25">
      <c r="B54" s="4">
        <v>76</v>
      </c>
      <c r="C54" s="102"/>
      <c r="D54" s="103"/>
      <c r="E54" s="103"/>
      <c r="F54" s="103"/>
      <c r="G54" s="103"/>
      <c r="H54" s="104"/>
      <c r="J54" s="4">
        <v>1010</v>
      </c>
      <c r="K54" s="113"/>
      <c r="L54" s="114"/>
      <c r="M54" s="114"/>
      <c r="N54" s="114"/>
      <c r="O54" s="114"/>
      <c r="P54" s="115"/>
    </row>
    <row r="55" spans="2:16" x14ac:dyDescent="0.25">
      <c r="B55" s="4">
        <v>105</v>
      </c>
      <c r="C55" s="102"/>
      <c r="D55" s="103"/>
      <c r="E55" s="103"/>
      <c r="F55" s="103"/>
      <c r="G55" s="103"/>
      <c r="H55" s="104"/>
      <c r="J55" s="4">
        <v>1040</v>
      </c>
      <c r="K55" s="113"/>
      <c r="L55" s="114"/>
      <c r="M55" s="114"/>
      <c r="N55" s="114"/>
      <c r="O55" s="114"/>
      <c r="P55" s="115"/>
    </row>
    <row r="56" spans="2:16" x14ac:dyDescent="0.25">
      <c r="B56" s="4">
        <v>175</v>
      </c>
      <c r="C56" s="102"/>
      <c r="D56" s="103"/>
      <c r="E56" s="103"/>
      <c r="F56" s="103"/>
      <c r="G56" s="103"/>
      <c r="H56" s="104"/>
      <c r="J56" s="4">
        <v>1050</v>
      </c>
      <c r="K56" s="113"/>
      <c r="L56" s="114"/>
      <c r="M56" s="114"/>
      <c r="N56" s="114"/>
      <c r="O56" s="114"/>
      <c r="P56" s="115"/>
    </row>
    <row r="57" spans="2:16" x14ac:dyDescent="0.25">
      <c r="B57" s="4">
        <v>210</v>
      </c>
      <c r="C57" s="102"/>
      <c r="D57" s="103"/>
      <c r="E57" s="103"/>
      <c r="F57" s="103"/>
      <c r="G57" s="103"/>
      <c r="H57" s="104"/>
      <c r="J57" s="4">
        <v>1080</v>
      </c>
      <c r="K57" s="113"/>
      <c r="L57" s="114"/>
      <c r="M57" s="114"/>
      <c r="N57" s="114"/>
      <c r="O57" s="114"/>
      <c r="P57" s="115"/>
    </row>
    <row r="58" spans="2:16" x14ac:dyDescent="0.25">
      <c r="B58" s="4">
        <v>239</v>
      </c>
      <c r="C58" s="102"/>
      <c r="D58" s="103"/>
      <c r="E58" s="103"/>
      <c r="F58" s="103"/>
      <c r="G58" s="103"/>
      <c r="H58" s="104"/>
      <c r="J58" s="4">
        <v>1090</v>
      </c>
      <c r="K58" s="113"/>
      <c r="L58" s="114"/>
      <c r="M58" s="114"/>
      <c r="N58" s="114"/>
      <c r="O58" s="114"/>
      <c r="P58" s="115"/>
    </row>
    <row r="59" spans="2:16" x14ac:dyDescent="0.25">
      <c r="B59" s="5">
        <v>738</v>
      </c>
      <c r="C59" s="105"/>
      <c r="D59" s="106"/>
      <c r="E59" s="106"/>
      <c r="F59" s="106"/>
      <c r="G59" s="106"/>
      <c r="H59" s="107"/>
      <c r="J59" s="4">
        <v>1090</v>
      </c>
      <c r="K59" s="113"/>
      <c r="L59" s="114"/>
      <c r="M59" s="114"/>
      <c r="N59" s="114"/>
      <c r="O59" s="114"/>
      <c r="P59" s="115"/>
    </row>
    <row r="60" spans="2:16" x14ac:dyDescent="0.25">
      <c r="B60" s="108" t="s">
        <v>15</v>
      </c>
      <c r="C60" s="109"/>
      <c r="D60" s="109"/>
      <c r="E60" s="109"/>
      <c r="F60" s="109"/>
      <c r="G60" s="109"/>
      <c r="H60" s="110"/>
      <c r="J60" s="4">
        <v>1110</v>
      </c>
      <c r="K60" s="113"/>
      <c r="L60" s="114"/>
      <c r="M60" s="114"/>
      <c r="N60" s="114"/>
      <c r="O60" s="114"/>
      <c r="P60" s="115"/>
    </row>
    <row r="61" spans="2:16" x14ac:dyDescent="0.25">
      <c r="B61" s="42" t="s">
        <v>26</v>
      </c>
      <c r="C61" s="43"/>
      <c r="D61" s="43"/>
      <c r="E61" s="73">
        <f>_xlfn.QUARTILE.INC(B47:B59,0)</f>
        <v>1</v>
      </c>
      <c r="F61" s="74"/>
      <c r="G61" s="74"/>
      <c r="H61" s="75"/>
      <c r="J61" s="4">
        <v>1120</v>
      </c>
      <c r="K61" s="113"/>
      <c r="L61" s="114"/>
      <c r="M61" s="114"/>
      <c r="N61" s="114"/>
      <c r="O61" s="114"/>
      <c r="P61" s="115"/>
    </row>
    <row r="62" spans="2:16" x14ac:dyDescent="0.25">
      <c r="B62" s="42" t="s">
        <v>20</v>
      </c>
      <c r="C62" s="43"/>
      <c r="D62" s="43"/>
      <c r="E62" s="55">
        <f>_xlfn.QUARTILE.INC(B47:B59,1)</f>
        <v>47</v>
      </c>
      <c r="F62" s="55"/>
      <c r="G62" s="55"/>
      <c r="H62" s="56"/>
      <c r="J62" s="4">
        <v>1120</v>
      </c>
      <c r="K62" s="113"/>
      <c r="L62" s="114"/>
      <c r="M62" s="114"/>
      <c r="N62" s="114"/>
      <c r="O62" s="114"/>
      <c r="P62" s="115"/>
    </row>
    <row r="63" spans="2:16" x14ac:dyDescent="0.25">
      <c r="B63" s="42" t="s">
        <v>27</v>
      </c>
      <c r="C63" s="43"/>
      <c r="D63" s="43"/>
      <c r="E63" s="73">
        <f>_xlfn.QUARTILE.INC(B47:B59,2)</f>
        <v>63</v>
      </c>
      <c r="F63" s="74"/>
      <c r="G63" s="74"/>
      <c r="H63" s="75"/>
      <c r="J63" s="4">
        <v>1120</v>
      </c>
      <c r="K63" s="113"/>
      <c r="L63" s="114"/>
      <c r="M63" s="114"/>
      <c r="N63" s="114"/>
      <c r="O63" s="114"/>
      <c r="P63" s="115"/>
    </row>
    <row r="64" spans="2:16" x14ac:dyDescent="0.25">
      <c r="B64" s="42" t="s">
        <v>21</v>
      </c>
      <c r="C64" s="43"/>
      <c r="D64" s="43"/>
      <c r="E64" s="55">
        <f>_xlfn.QUARTILE.INC(B47:B59,3)</f>
        <v>175</v>
      </c>
      <c r="F64" s="55"/>
      <c r="G64" s="55"/>
      <c r="H64" s="56"/>
      <c r="J64" s="4">
        <v>1260</v>
      </c>
      <c r="K64" s="113"/>
      <c r="L64" s="114"/>
      <c r="M64" s="114"/>
      <c r="N64" s="114"/>
      <c r="O64" s="114"/>
      <c r="P64" s="115"/>
    </row>
    <row r="65" spans="2:16" x14ac:dyDescent="0.25">
      <c r="B65" s="66" t="s">
        <v>28</v>
      </c>
      <c r="C65" s="67"/>
      <c r="D65" s="67"/>
      <c r="E65" s="68">
        <f>_xlfn.QUARTILE.INC(B47:B59,4)</f>
        <v>738</v>
      </c>
      <c r="F65" s="68"/>
      <c r="G65" s="68"/>
      <c r="H65" s="69"/>
      <c r="J65" s="4">
        <v>1270</v>
      </c>
      <c r="K65" s="113"/>
      <c r="L65" s="114"/>
      <c r="M65" s="114"/>
      <c r="N65" s="114"/>
      <c r="O65" s="114"/>
      <c r="P65" s="115"/>
    </row>
    <row r="66" spans="2:16" x14ac:dyDescent="0.25">
      <c r="B66" s="108" t="s">
        <v>17</v>
      </c>
      <c r="C66" s="109"/>
      <c r="D66" s="109"/>
      <c r="E66" s="109"/>
      <c r="F66" s="109"/>
      <c r="G66" s="109"/>
      <c r="H66" s="110"/>
      <c r="J66" s="4">
        <v>1300</v>
      </c>
      <c r="K66" s="113"/>
      <c r="L66" s="114"/>
      <c r="M66" s="114"/>
      <c r="N66" s="114"/>
      <c r="O66" s="114"/>
      <c r="P66" s="115"/>
    </row>
    <row r="67" spans="2:16" x14ac:dyDescent="0.25">
      <c r="B67" s="42" t="s">
        <v>22</v>
      </c>
      <c r="C67" s="43"/>
      <c r="D67" s="43"/>
      <c r="E67" s="55">
        <f>E64-E62</f>
        <v>128</v>
      </c>
      <c r="F67" s="55"/>
      <c r="G67" s="55"/>
      <c r="H67" s="56"/>
      <c r="J67" s="5">
        <v>1310</v>
      </c>
      <c r="K67" s="116"/>
      <c r="L67" s="117"/>
      <c r="M67" s="117"/>
      <c r="N67" s="117"/>
      <c r="O67" s="117"/>
      <c r="P67" s="118"/>
    </row>
    <row r="68" spans="2:16" x14ac:dyDescent="0.25">
      <c r="B68" s="42" t="s">
        <v>24</v>
      </c>
      <c r="C68" s="43"/>
      <c r="D68" s="43"/>
      <c r="E68" s="55">
        <f>(E62)-(PRODUCT(1.5,E67))</f>
        <v>-145</v>
      </c>
      <c r="F68" s="55"/>
      <c r="G68" s="55"/>
      <c r="H68" s="56"/>
      <c r="J68" s="108" t="s">
        <v>15</v>
      </c>
      <c r="K68" s="109"/>
      <c r="L68" s="109"/>
      <c r="M68" s="109"/>
      <c r="N68" s="109"/>
      <c r="O68" s="109"/>
      <c r="P68" s="110"/>
    </row>
    <row r="69" spans="2:16" ht="39" customHeight="1" thickBot="1" x14ac:dyDescent="0.3">
      <c r="B69" s="66" t="s">
        <v>25</v>
      </c>
      <c r="C69" s="67"/>
      <c r="D69" s="67"/>
      <c r="E69" s="68">
        <f>(E64)+(PRODUCT(1.5,E67))</f>
        <v>367</v>
      </c>
      <c r="F69" s="68"/>
      <c r="G69" s="68"/>
      <c r="H69" s="69"/>
      <c r="J69" s="42" t="s">
        <v>26</v>
      </c>
      <c r="K69" s="43"/>
      <c r="L69" s="43"/>
      <c r="M69" s="55">
        <f>_xlfn.QUARTILE.INC(J47:J67,0)</f>
        <v>780</v>
      </c>
      <c r="N69" s="55"/>
      <c r="O69" s="55"/>
      <c r="P69" s="56"/>
    </row>
    <row r="70" spans="2:16" x14ac:dyDescent="0.25">
      <c r="B70" s="108" t="s">
        <v>18</v>
      </c>
      <c r="C70" s="109"/>
      <c r="D70" s="109"/>
      <c r="E70" s="109"/>
      <c r="F70" s="109"/>
      <c r="G70" s="109"/>
      <c r="H70" s="110"/>
      <c r="J70" s="42" t="s">
        <v>20</v>
      </c>
      <c r="K70" s="43"/>
      <c r="L70" s="43"/>
      <c r="M70" s="55">
        <f>_xlfn.QUARTILE.INC(J47:J67,1)</f>
        <v>990</v>
      </c>
      <c r="N70" s="55"/>
      <c r="O70" s="55"/>
      <c r="P70" s="56"/>
    </row>
    <row r="71" spans="2:16" ht="34.9" customHeight="1" x14ac:dyDescent="0.25">
      <c r="B71" s="119" t="s">
        <v>19</v>
      </c>
      <c r="C71" s="120"/>
      <c r="D71" s="120"/>
      <c r="E71" s="55">
        <v>738</v>
      </c>
      <c r="F71" s="55"/>
      <c r="G71" s="55"/>
      <c r="H71" s="56"/>
      <c r="J71" s="42" t="s">
        <v>27</v>
      </c>
      <c r="K71" s="43"/>
      <c r="L71" s="43"/>
      <c r="M71" s="55">
        <f>_xlfn.QUARTILE.INC(J47:J67,2)</f>
        <v>1080</v>
      </c>
      <c r="N71" s="55"/>
      <c r="O71" s="55"/>
      <c r="P71" s="56"/>
    </row>
    <row r="72" spans="2:16" x14ac:dyDescent="0.25">
      <c r="B72" s="119" t="s">
        <v>16</v>
      </c>
      <c r="C72" s="120"/>
      <c r="D72" s="120"/>
      <c r="E72" s="55" t="s">
        <v>415</v>
      </c>
      <c r="F72" s="55"/>
      <c r="G72" s="55"/>
      <c r="H72" s="56"/>
      <c r="J72" s="42" t="s">
        <v>21</v>
      </c>
      <c r="K72" s="43"/>
      <c r="L72" s="43"/>
      <c r="M72" s="55">
        <f>_xlfn.QUARTILE.INC(J47:J67,3)</f>
        <v>1120</v>
      </c>
      <c r="N72" s="55"/>
      <c r="O72" s="55"/>
      <c r="P72" s="56"/>
    </row>
    <row r="73" spans="2:16" x14ac:dyDescent="0.25">
      <c r="B73" s="119"/>
      <c r="C73" s="120"/>
      <c r="D73" s="120"/>
      <c r="E73" s="55"/>
      <c r="F73" s="55"/>
      <c r="G73" s="55"/>
      <c r="H73" s="56"/>
      <c r="J73" s="66" t="s">
        <v>28</v>
      </c>
      <c r="K73" s="67"/>
      <c r="L73" s="67"/>
      <c r="M73" s="68">
        <f>_xlfn.QUARTILE.INC(J47:J67,4)</f>
        <v>1310</v>
      </c>
      <c r="N73" s="68"/>
      <c r="O73" s="68"/>
      <c r="P73" s="69"/>
    </row>
    <row r="74" spans="2:16" x14ac:dyDescent="0.25">
      <c r="B74" s="121"/>
      <c r="C74" s="122"/>
      <c r="D74" s="122"/>
      <c r="E74" s="68"/>
      <c r="F74" s="68"/>
      <c r="G74" s="68"/>
      <c r="H74" s="69"/>
      <c r="J74" s="108" t="s">
        <v>17</v>
      </c>
      <c r="K74" s="109"/>
      <c r="L74" s="109"/>
      <c r="M74" s="109"/>
      <c r="N74" s="109"/>
      <c r="O74" s="109"/>
      <c r="P74" s="110"/>
    </row>
    <row r="75" spans="2:16" x14ac:dyDescent="0.25">
      <c r="J75" s="42" t="s">
        <v>22</v>
      </c>
      <c r="K75" s="43"/>
      <c r="L75" s="43"/>
      <c r="M75" s="55">
        <f>M72-M70</f>
        <v>130</v>
      </c>
      <c r="N75" s="55"/>
      <c r="O75" s="55"/>
      <c r="P75" s="56"/>
    </row>
    <row r="76" spans="2:16" x14ac:dyDescent="0.25">
      <c r="J76" s="42" t="s">
        <v>24</v>
      </c>
      <c r="K76" s="43"/>
      <c r="L76" s="43"/>
      <c r="M76" s="55">
        <f>(M70)-(PRODUCT(1.5,M75))</f>
        <v>795</v>
      </c>
      <c r="N76" s="55"/>
      <c r="O76" s="55"/>
      <c r="P76" s="56"/>
    </row>
    <row r="77" spans="2:16" ht="15.4" customHeight="1" thickBot="1" x14ac:dyDescent="0.3">
      <c r="J77" s="66" t="s">
        <v>25</v>
      </c>
      <c r="K77" s="67"/>
      <c r="L77" s="67"/>
      <c r="M77" s="123">
        <f>M72+(PRODUCT(1.5,M75))</f>
        <v>1315</v>
      </c>
      <c r="N77" s="124"/>
      <c r="O77" s="124"/>
      <c r="P77" s="125"/>
    </row>
    <row r="78" spans="2:16" ht="15.4" customHeight="1" x14ac:dyDescent="0.25">
      <c r="J78" s="108" t="s">
        <v>18</v>
      </c>
      <c r="K78" s="109"/>
      <c r="L78" s="109"/>
      <c r="M78" s="109"/>
      <c r="N78" s="109"/>
      <c r="O78" s="109"/>
      <c r="P78" s="110"/>
    </row>
    <row r="79" spans="2:16" ht="37.9" customHeight="1" thickBot="1" x14ac:dyDescent="0.3">
      <c r="J79" s="121" t="s">
        <v>19</v>
      </c>
      <c r="K79" s="122"/>
      <c r="L79" s="122"/>
      <c r="M79" s="68">
        <v>780</v>
      </c>
      <c r="N79" s="68"/>
      <c r="O79" s="68"/>
      <c r="P79" s="69"/>
    </row>
    <row r="80" spans="2:16" ht="15.75" thickBot="1" x14ac:dyDescent="0.3"/>
    <row r="81" spans="2:8" x14ac:dyDescent="0.25">
      <c r="B81" s="44" t="s">
        <v>29</v>
      </c>
      <c r="C81" s="45"/>
      <c r="D81" s="45"/>
      <c r="E81" s="45"/>
      <c r="F81" s="45"/>
      <c r="G81" s="45"/>
      <c r="H81" s="46"/>
    </row>
    <row r="82" spans="2:8" x14ac:dyDescent="0.25">
      <c r="B82" s="47"/>
      <c r="C82" s="48"/>
      <c r="D82" s="48"/>
      <c r="E82" s="48"/>
      <c r="F82" s="48"/>
      <c r="G82" s="48"/>
      <c r="H82" s="49"/>
    </row>
    <row r="83" spans="2:8" x14ac:dyDescent="0.25">
      <c r="B83" s="50"/>
      <c r="C83" s="51"/>
      <c r="D83" s="51"/>
      <c r="E83" s="51"/>
      <c r="F83" s="51"/>
      <c r="G83" s="51"/>
      <c r="H83" s="52"/>
    </row>
    <row r="84" spans="2:8" ht="15.4" customHeight="1" x14ac:dyDescent="0.25">
      <c r="B84" s="91" t="s">
        <v>8</v>
      </c>
      <c r="C84" s="92"/>
      <c r="D84" s="99" t="s">
        <v>32</v>
      </c>
      <c r="E84" s="111"/>
      <c r="F84" s="111"/>
      <c r="G84" s="111"/>
      <c r="H84" s="112"/>
    </row>
    <row r="85" spans="2:8" x14ac:dyDescent="0.25">
      <c r="B85" s="7" t="s">
        <v>9</v>
      </c>
      <c r="C85" s="8" t="s">
        <v>10</v>
      </c>
      <c r="D85" s="113"/>
      <c r="E85" s="114"/>
      <c r="F85" s="114"/>
      <c r="G85" s="114"/>
      <c r="H85" s="115"/>
    </row>
    <row r="86" spans="2:8" x14ac:dyDescent="0.25">
      <c r="B86" s="6">
        <v>1</v>
      </c>
      <c r="C86" s="9">
        <v>3</v>
      </c>
      <c r="D86" s="113"/>
      <c r="E86" s="114"/>
      <c r="F86" s="114"/>
      <c r="G86" s="114"/>
      <c r="H86" s="115"/>
    </row>
    <row r="87" spans="2:8" x14ac:dyDescent="0.25">
      <c r="B87" s="6">
        <v>3</v>
      </c>
      <c r="C87" s="9">
        <v>3</v>
      </c>
      <c r="D87" s="113"/>
      <c r="E87" s="114"/>
      <c r="F87" s="114"/>
      <c r="G87" s="114"/>
      <c r="H87" s="115"/>
    </row>
    <row r="88" spans="2:8" x14ac:dyDescent="0.25">
      <c r="B88" s="6">
        <v>4</v>
      </c>
      <c r="C88" s="9">
        <v>1</v>
      </c>
      <c r="D88" s="113"/>
      <c r="E88" s="114"/>
      <c r="F88" s="114"/>
      <c r="G88" s="114"/>
      <c r="H88" s="115"/>
    </row>
    <row r="89" spans="2:8" x14ac:dyDescent="0.25">
      <c r="B89" s="6">
        <v>5</v>
      </c>
      <c r="C89" s="9">
        <v>1</v>
      </c>
      <c r="D89" s="113"/>
      <c r="E89" s="114"/>
      <c r="F89" s="114"/>
      <c r="G89" s="114"/>
      <c r="H89" s="115"/>
    </row>
    <row r="90" spans="2:8" x14ac:dyDescent="0.25">
      <c r="B90" s="6">
        <v>7</v>
      </c>
      <c r="C90" s="9">
        <v>1</v>
      </c>
      <c r="D90" s="113"/>
      <c r="E90" s="114"/>
      <c r="F90" s="114"/>
      <c r="G90" s="114"/>
      <c r="H90" s="115"/>
    </row>
    <row r="91" spans="2:8" x14ac:dyDescent="0.25">
      <c r="B91" s="6">
        <v>8</v>
      </c>
      <c r="C91" s="9">
        <v>4</v>
      </c>
      <c r="D91" s="113"/>
      <c r="E91" s="114"/>
      <c r="F91" s="114"/>
      <c r="G91" s="114"/>
      <c r="H91" s="115"/>
    </row>
    <row r="92" spans="2:8" x14ac:dyDescent="0.25">
      <c r="B92" s="6">
        <v>9</v>
      </c>
      <c r="C92" s="9">
        <v>3</v>
      </c>
      <c r="D92" s="113"/>
      <c r="E92" s="114"/>
      <c r="F92" s="114"/>
      <c r="G92" s="114"/>
      <c r="H92" s="115"/>
    </row>
    <row r="93" spans="2:8" x14ac:dyDescent="0.25">
      <c r="B93" s="6">
        <v>10</v>
      </c>
      <c r="C93" s="9">
        <v>1</v>
      </c>
      <c r="D93" s="113"/>
      <c r="E93" s="114"/>
      <c r="F93" s="114"/>
      <c r="G93" s="114"/>
      <c r="H93" s="115"/>
    </row>
    <row r="94" spans="2:8" x14ac:dyDescent="0.25">
      <c r="B94" s="10">
        <v>12</v>
      </c>
      <c r="C94" s="11">
        <v>2</v>
      </c>
      <c r="D94" s="116"/>
      <c r="E94" s="117"/>
      <c r="F94" s="117"/>
      <c r="G94" s="117"/>
      <c r="H94" s="118"/>
    </row>
    <row r="95" spans="2:8" x14ac:dyDescent="0.25">
      <c r="B95" s="93" t="s">
        <v>30</v>
      </c>
      <c r="C95" s="94"/>
      <c r="D95" s="94"/>
      <c r="E95" s="94"/>
      <c r="F95" s="94"/>
      <c r="G95" s="94"/>
      <c r="H95" s="95"/>
    </row>
    <row r="96" spans="2:8" ht="15.75" thickBot="1" x14ac:dyDescent="0.3">
      <c r="B96" s="96"/>
      <c r="C96" s="97"/>
      <c r="D96" s="97"/>
      <c r="E96" s="97"/>
      <c r="F96" s="97"/>
      <c r="G96" s="97"/>
      <c r="H96" s="98"/>
    </row>
    <row r="97" spans="2:8" x14ac:dyDescent="0.25">
      <c r="B97" s="40" t="s">
        <v>26</v>
      </c>
      <c r="C97" s="41"/>
      <c r="D97" s="41"/>
      <c r="E97" s="53">
        <f>_xlfn.QUARTILE.INC(B86:C94,0)</f>
        <v>1</v>
      </c>
      <c r="F97" s="53"/>
      <c r="G97" s="53"/>
      <c r="H97" s="54"/>
    </row>
    <row r="98" spans="2:8" x14ac:dyDescent="0.25">
      <c r="B98" s="42" t="s">
        <v>20</v>
      </c>
      <c r="C98" s="43"/>
      <c r="D98" s="43"/>
      <c r="E98" s="55">
        <f>B87</f>
        <v>3</v>
      </c>
      <c r="F98" s="55"/>
      <c r="G98" s="55"/>
      <c r="H98" s="56"/>
    </row>
    <row r="99" spans="2:8" x14ac:dyDescent="0.25">
      <c r="B99" s="42" t="s">
        <v>27</v>
      </c>
      <c r="C99" s="43"/>
      <c r="D99" s="43"/>
      <c r="E99" s="55">
        <f>B91</f>
        <v>8</v>
      </c>
      <c r="F99" s="55"/>
      <c r="G99" s="55"/>
      <c r="H99" s="56"/>
    </row>
    <row r="100" spans="2:8" x14ac:dyDescent="0.25">
      <c r="B100" s="42" t="s">
        <v>21</v>
      </c>
      <c r="C100" s="43"/>
      <c r="D100" s="43"/>
      <c r="E100" s="55">
        <f>B92</f>
        <v>9</v>
      </c>
      <c r="F100" s="55"/>
      <c r="G100" s="55"/>
      <c r="H100" s="56"/>
    </row>
    <row r="101" spans="2:8" x14ac:dyDescent="0.25">
      <c r="B101" s="66" t="s">
        <v>28</v>
      </c>
      <c r="C101" s="67"/>
      <c r="D101" s="67"/>
      <c r="E101" s="68">
        <v>12</v>
      </c>
      <c r="F101" s="68"/>
      <c r="G101" s="68"/>
      <c r="H101" s="69"/>
    </row>
  </sheetData>
  <mergeCells count="106">
    <mergeCell ref="E100:H100"/>
    <mergeCell ref="B101:D101"/>
    <mergeCell ref="E101:H101"/>
    <mergeCell ref="B25:D25"/>
    <mergeCell ref="E25:H25"/>
    <mergeCell ref="B26:D26"/>
    <mergeCell ref="E26:H26"/>
    <mergeCell ref="D84:H94"/>
    <mergeCell ref="B95:H96"/>
    <mergeCell ref="B97:D97"/>
    <mergeCell ref="E97:H97"/>
    <mergeCell ref="B98:D98"/>
    <mergeCell ref="E98:H98"/>
    <mergeCell ref="B99:D99"/>
    <mergeCell ref="E99:H99"/>
    <mergeCell ref="B100:D100"/>
    <mergeCell ref="B70:H70"/>
    <mergeCell ref="B72:D74"/>
    <mergeCell ref="E72:H74"/>
    <mergeCell ref="B81:H83"/>
    <mergeCell ref="B84:C84"/>
    <mergeCell ref="B66:H66"/>
    <mergeCell ref="B67:D67"/>
    <mergeCell ref="E67:H67"/>
    <mergeCell ref="J71:L71"/>
    <mergeCell ref="M71:P71"/>
    <mergeCell ref="J72:L72"/>
    <mergeCell ref="M72:P72"/>
    <mergeCell ref="J73:L73"/>
    <mergeCell ref="M73:P73"/>
    <mergeCell ref="J68:P68"/>
    <mergeCell ref="J69:L69"/>
    <mergeCell ref="M69:P69"/>
    <mergeCell ref="J70:L70"/>
    <mergeCell ref="M70:P70"/>
    <mergeCell ref="J76:L76"/>
    <mergeCell ref="M76:P76"/>
    <mergeCell ref="J78:P78"/>
    <mergeCell ref="J79:L79"/>
    <mergeCell ref="M79:P79"/>
    <mergeCell ref="J74:P74"/>
    <mergeCell ref="J75:L75"/>
    <mergeCell ref="M75:P75"/>
    <mergeCell ref="J77:L77"/>
    <mergeCell ref="M77:P77"/>
    <mergeCell ref="B68:D68"/>
    <mergeCell ref="E68:H68"/>
    <mergeCell ref="B71:D71"/>
    <mergeCell ref="E71:H71"/>
    <mergeCell ref="B65:D65"/>
    <mergeCell ref="E62:H62"/>
    <mergeCell ref="E63:H63"/>
    <mergeCell ref="E64:H64"/>
    <mergeCell ref="E65:H65"/>
    <mergeCell ref="B69:D69"/>
    <mergeCell ref="E69:H69"/>
    <mergeCell ref="C46:H59"/>
    <mergeCell ref="B60:H60"/>
    <mergeCell ref="B61:D61"/>
    <mergeCell ref="B62:D62"/>
    <mergeCell ref="B63:D63"/>
    <mergeCell ref="B64:D64"/>
    <mergeCell ref="J40:L40"/>
    <mergeCell ref="M40:P40"/>
    <mergeCell ref="J41:L41"/>
    <mergeCell ref="M41:P41"/>
    <mergeCell ref="B43:H45"/>
    <mergeCell ref="J43:P45"/>
    <mergeCell ref="B41:D41"/>
    <mergeCell ref="E41:H41"/>
    <mergeCell ref="B40:D40"/>
    <mergeCell ref="E40:H40"/>
    <mergeCell ref="E61:H61"/>
    <mergeCell ref="K46:P67"/>
    <mergeCell ref="D31:H36"/>
    <mergeCell ref="B37:H38"/>
    <mergeCell ref="J28:P30"/>
    <mergeCell ref="J31:K31"/>
    <mergeCell ref="L31:P36"/>
    <mergeCell ref="J37:P38"/>
    <mergeCell ref="J39:L39"/>
    <mergeCell ref="B28:H30"/>
    <mergeCell ref="B31:C31"/>
    <mergeCell ref="B39:D39"/>
    <mergeCell ref="E39:H39"/>
    <mergeCell ref="M39:P39"/>
    <mergeCell ref="J26:L26"/>
    <mergeCell ref="M26:P26"/>
    <mergeCell ref="B10:H12"/>
    <mergeCell ref="C13:H21"/>
    <mergeCell ref="E22:H22"/>
    <mergeCell ref="E23:H23"/>
    <mergeCell ref="E24:H24"/>
    <mergeCell ref="B24:D24"/>
    <mergeCell ref="D3:N8"/>
    <mergeCell ref="D2:N2"/>
    <mergeCell ref="J23:L23"/>
    <mergeCell ref="B22:D22"/>
    <mergeCell ref="B23:D23"/>
    <mergeCell ref="J24:L24"/>
    <mergeCell ref="J25:L25"/>
    <mergeCell ref="J10:P12"/>
    <mergeCell ref="M23:P23"/>
    <mergeCell ref="M24:P24"/>
    <mergeCell ref="M25:P25"/>
    <mergeCell ref="K13:P22"/>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8232E-451C-4F43-8DFF-96E213A3FC30}">
  <dimension ref="B1:N375"/>
  <sheetViews>
    <sheetView zoomScale="86" zoomScaleNormal="130" workbookViewId="0">
      <selection activeCell="I57" sqref="I57"/>
    </sheetView>
  </sheetViews>
  <sheetFormatPr defaultColWidth="8.7109375" defaultRowHeight="15" x14ac:dyDescent="0.25"/>
  <cols>
    <col min="1" max="1" width="3.140625" style="1" customWidth="1"/>
    <col min="2" max="2" width="6.7109375" style="1" bestFit="1" customWidth="1"/>
    <col min="3" max="3" width="11.42578125" style="1" bestFit="1" customWidth="1"/>
    <col min="4" max="4" width="8.140625" style="1" bestFit="1" customWidth="1"/>
    <col min="5" max="5" width="2.42578125" style="1" customWidth="1"/>
    <col min="6" max="8" width="30.7109375" style="1" customWidth="1"/>
    <col min="9" max="9" width="24.28515625" style="1" customWidth="1"/>
    <col min="10" max="10" width="5.140625" style="1" customWidth="1"/>
    <col min="11" max="11" width="21.28515625" style="1" customWidth="1"/>
    <col min="12" max="16384" width="8.7109375" style="1"/>
  </cols>
  <sheetData>
    <row r="1" spans="2:9" ht="15.75" thickBot="1" x14ac:dyDescent="0.3"/>
    <row r="2" spans="2:9" ht="18.75" thickBot="1" x14ac:dyDescent="0.3">
      <c r="C2" s="127" t="s">
        <v>5</v>
      </c>
      <c r="D2" s="128"/>
      <c r="E2" s="128"/>
      <c r="F2" s="128"/>
      <c r="G2" s="128"/>
      <c r="H2" s="128"/>
      <c r="I2" s="22" t="s">
        <v>405</v>
      </c>
    </row>
    <row r="3" spans="2:9" ht="51" customHeight="1" x14ac:dyDescent="0.25">
      <c r="C3" s="182" t="s">
        <v>413</v>
      </c>
      <c r="D3" s="183"/>
      <c r="E3" s="183"/>
      <c r="F3" s="183"/>
      <c r="G3" s="183"/>
      <c r="H3" s="183"/>
      <c r="I3" s="25" t="s">
        <v>406</v>
      </c>
    </row>
    <row r="4" spans="2:9" ht="64.900000000000006" customHeight="1" x14ac:dyDescent="0.25">
      <c r="C4" s="184"/>
      <c r="D4" s="185"/>
      <c r="E4" s="185"/>
      <c r="F4" s="185"/>
      <c r="G4" s="185"/>
      <c r="H4" s="185"/>
      <c r="I4" s="153" t="s">
        <v>407</v>
      </c>
    </row>
    <row r="5" spans="2:9" ht="10.15" customHeight="1" x14ac:dyDescent="0.25">
      <c r="C5" s="184"/>
      <c r="D5" s="185"/>
      <c r="E5" s="185"/>
      <c r="F5" s="185"/>
      <c r="G5" s="185"/>
      <c r="H5" s="185"/>
      <c r="I5" s="153"/>
    </row>
    <row r="6" spans="2:9" ht="10.15" customHeight="1" thickBot="1" x14ac:dyDescent="0.3">
      <c r="C6" s="186"/>
      <c r="D6" s="187"/>
      <c r="E6" s="187"/>
      <c r="F6" s="187"/>
      <c r="G6" s="187"/>
      <c r="H6" s="187"/>
      <c r="I6" s="154"/>
    </row>
    <row r="7" spans="2:9" ht="15.75" thickBot="1" x14ac:dyDescent="0.3"/>
    <row r="8" spans="2:9" ht="36" customHeight="1" x14ac:dyDescent="0.25">
      <c r="B8" s="170" t="s">
        <v>404</v>
      </c>
      <c r="C8" s="171"/>
      <c r="D8" s="172"/>
      <c r="F8" s="129" t="s">
        <v>412</v>
      </c>
      <c r="G8" s="130"/>
      <c r="H8" s="131"/>
    </row>
    <row r="9" spans="2:9" ht="16.149999999999999" customHeight="1" x14ac:dyDescent="0.25">
      <c r="B9" s="34" t="s">
        <v>37</v>
      </c>
      <c r="C9" s="35">
        <v>2023</v>
      </c>
      <c r="D9" s="36">
        <v>2024</v>
      </c>
      <c r="F9" s="132"/>
      <c r="G9" s="133"/>
      <c r="H9" s="134"/>
    </row>
    <row r="10" spans="2:9" ht="16.899999999999999" customHeight="1" thickBot="1" x14ac:dyDescent="0.3">
      <c r="B10" s="14" t="s">
        <v>38</v>
      </c>
      <c r="C10" s="13">
        <v>305265</v>
      </c>
      <c r="D10" s="15">
        <v>358731</v>
      </c>
      <c r="F10" s="135"/>
      <c r="G10" s="136"/>
      <c r="H10" s="137"/>
    </row>
    <row r="11" spans="2:9" ht="15.75" x14ac:dyDescent="0.25">
      <c r="B11" s="14" t="s">
        <v>39</v>
      </c>
      <c r="C11" s="13">
        <v>419921</v>
      </c>
      <c r="D11" s="15">
        <v>695600</v>
      </c>
      <c r="F11" s="21"/>
      <c r="G11" s="23">
        <v>2023</v>
      </c>
      <c r="H11" s="24">
        <v>2024</v>
      </c>
    </row>
    <row r="12" spans="2:9" x14ac:dyDescent="0.25">
      <c r="B12" s="14" t="s">
        <v>40</v>
      </c>
      <c r="C12" s="13">
        <v>659093</v>
      </c>
      <c r="D12" s="15">
        <v>758650</v>
      </c>
      <c r="F12" s="6" t="s">
        <v>26</v>
      </c>
      <c r="G12" s="29">
        <f>QUARTILE(C10:C375,0)</f>
        <v>225639</v>
      </c>
      <c r="H12" s="30">
        <f>QUARTILE(D10:D375,0)</f>
        <v>232879</v>
      </c>
    </row>
    <row r="13" spans="2:9" x14ac:dyDescent="0.25">
      <c r="B13" s="14" t="s">
        <v>41</v>
      </c>
      <c r="C13" s="13">
        <v>690930</v>
      </c>
      <c r="D13" s="15">
        <v>777714</v>
      </c>
      <c r="F13" s="6" t="s">
        <v>20</v>
      </c>
      <c r="G13" s="29">
        <f>QUARTILE(C10:C375,1)</f>
        <v>631925</v>
      </c>
      <c r="H13" s="30">
        <f>QUARTILE(D10:D375,1)</f>
        <v>694202</v>
      </c>
    </row>
    <row r="14" spans="2:9" ht="14.65" customHeight="1" x14ac:dyDescent="0.25">
      <c r="B14" s="14" t="s">
        <v>42</v>
      </c>
      <c r="C14" s="13">
        <v>676946</v>
      </c>
      <c r="D14" s="15">
        <v>726385</v>
      </c>
      <c r="F14" s="6" t="s">
        <v>27</v>
      </c>
      <c r="G14" s="29">
        <f>QUARTILE(C10:C375,2)</f>
        <v>823441</v>
      </c>
      <c r="H14" s="30">
        <f>QUARTILE(D10:D375,2)</f>
        <v>913947</v>
      </c>
    </row>
    <row r="15" spans="2:9" ht="15" customHeight="1" x14ac:dyDescent="0.25">
      <c r="B15" s="14" t="s">
        <v>43</v>
      </c>
      <c r="C15" s="13">
        <v>630559</v>
      </c>
      <c r="D15" s="15">
        <v>505855</v>
      </c>
      <c r="F15" s="6" t="s">
        <v>21</v>
      </c>
      <c r="G15" s="29">
        <f>QUARTILE(C10:C375,3)</f>
        <v>908678</v>
      </c>
      <c r="H15" s="30">
        <f>QUARTILE(D10:D375,3)</f>
        <v>997936</v>
      </c>
    </row>
    <row r="16" spans="2:9" ht="15" customHeight="1" thickBot="1" x14ac:dyDescent="0.3">
      <c r="B16" s="14" t="s">
        <v>44</v>
      </c>
      <c r="C16" s="13">
        <v>456563</v>
      </c>
      <c r="D16" s="15">
        <v>401345</v>
      </c>
      <c r="F16" s="10" t="s">
        <v>28</v>
      </c>
      <c r="G16" s="31">
        <f>QUARTILE(C10:C375,4)</f>
        <v>1056410</v>
      </c>
      <c r="H16" s="32">
        <f>QUARTILE(D10:D375,4)</f>
        <v>1142209</v>
      </c>
    </row>
    <row r="17" spans="2:14" ht="14.65" customHeight="1" x14ac:dyDescent="0.25">
      <c r="B17" s="14" t="s">
        <v>45</v>
      </c>
      <c r="C17" s="13">
        <v>354774</v>
      </c>
      <c r="D17" s="15">
        <v>844015</v>
      </c>
      <c r="F17" s="26"/>
      <c r="H17" s="27"/>
    </row>
    <row r="18" spans="2:14" ht="15" customHeight="1" thickBot="1" x14ac:dyDescent="0.3">
      <c r="B18" s="14" t="s">
        <v>46</v>
      </c>
      <c r="C18" s="13">
        <v>746268</v>
      </c>
      <c r="D18" s="15">
        <v>808690</v>
      </c>
      <c r="F18" s="19"/>
      <c r="G18" s="20"/>
      <c r="H18" s="28"/>
    </row>
    <row r="19" spans="2:14" ht="45" customHeight="1" x14ac:dyDescent="0.25">
      <c r="B19" s="14" t="s">
        <v>47</v>
      </c>
      <c r="C19" s="13">
        <v>845384</v>
      </c>
      <c r="D19" s="15">
        <v>918328</v>
      </c>
      <c r="F19" s="129" t="s">
        <v>409</v>
      </c>
      <c r="G19" s="130"/>
      <c r="H19" s="131"/>
    </row>
    <row r="20" spans="2:14" ht="45" customHeight="1" x14ac:dyDescent="0.25">
      <c r="B20" s="14" t="s">
        <v>48</v>
      </c>
      <c r="C20" s="13">
        <v>842594</v>
      </c>
      <c r="D20" s="15">
        <v>930833</v>
      </c>
      <c r="F20" s="132"/>
      <c r="G20" s="133"/>
      <c r="H20" s="134"/>
    </row>
    <row r="21" spans="2:14" ht="45" customHeight="1" x14ac:dyDescent="0.25">
      <c r="B21" s="14" t="s">
        <v>49</v>
      </c>
      <c r="C21" s="13">
        <v>814850</v>
      </c>
      <c r="D21" s="15">
        <v>607596</v>
      </c>
      <c r="F21" s="132"/>
      <c r="G21" s="133"/>
      <c r="H21" s="134"/>
    </row>
    <row r="22" spans="2:14" ht="45" customHeight="1" x14ac:dyDescent="0.25">
      <c r="B22" s="14" t="s">
        <v>50</v>
      </c>
      <c r="C22" s="13">
        <v>735402</v>
      </c>
      <c r="D22" s="15">
        <v>469861</v>
      </c>
      <c r="F22" s="132"/>
      <c r="G22" s="133"/>
      <c r="H22" s="134"/>
    </row>
    <row r="23" spans="2:14" ht="45" customHeight="1" thickBot="1" x14ac:dyDescent="0.3">
      <c r="B23" s="14" t="s">
        <v>51</v>
      </c>
      <c r="C23" s="13">
        <v>490174</v>
      </c>
      <c r="D23" s="15">
        <v>239781</v>
      </c>
      <c r="F23" s="135"/>
      <c r="G23" s="136"/>
      <c r="H23" s="137"/>
    </row>
    <row r="24" spans="2:14" ht="15" customHeight="1" x14ac:dyDescent="0.25">
      <c r="B24" s="14" t="s">
        <v>52</v>
      </c>
      <c r="C24" s="13">
        <v>374527</v>
      </c>
      <c r="D24" s="15">
        <v>333860</v>
      </c>
      <c r="F24" s="138" t="s">
        <v>408</v>
      </c>
      <c r="G24" s="139"/>
      <c r="H24" s="140"/>
    </row>
    <row r="25" spans="2:14" ht="15" customHeight="1" x14ac:dyDescent="0.25">
      <c r="B25" s="14" t="s">
        <v>53</v>
      </c>
      <c r="C25" s="13">
        <v>492201</v>
      </c>
      <c r="D25" s="15">
        <v>466417</v>
      </c>
      <c r="F25" s="141"/>
      <c r="G25" s="142"/>
      <c r="H25" s="143"/>
    </row>
    <row r="26" spans="2:14" ht="15" customHeight="1" x14ac:dyDescent="0.25">
      <c r="B26" s="14" t="s">
        <v>54</v>
      </c>
      <c r="C26" s="13">
        <v>841688</v>
      </c>
      <c r="D26" s="15">
        <v>789591</v>
      </c>
      <c r="F26" s="141"/>
      <c r="G26" s="142"/>
      <c r="H26" s="143"/>
    </row>
    <row r="27" spans="2:14" ht="15" customHeight="1" x14ac:dyDescent="0.25">
      <c r="B27" s="14" t="s">
        <v>55</v>
      </c>
      <c r="C27" s="13">
        <v>842285</v>
      </c>
      <c r="D27" s="15">
        <v>883472</v>
      </c>
      <c r="F27" s="141"/>
      <c r="G27" s="142"/>
      <c r="H27" s="143"/>
    </row>
    <row r="28" spans="2:14" ht="15" customHeight="1" x14ac:dyDescent="0.25">
      <c r="B28" s="14" t="s">
        <v>56</v>
      </c>
      <c r="C28" s="13">
        <v>826521</v>
      </c>
      <c r="D28" s="15">
        <v>756636</v>
      </c>
      <c r="F28" s="141"/>
      <c r="G28" s="142"/>
      <c r="H28" s="143"/>
    </row>
    <row r="29" spans="2:14" ht="15" customHeight="1" x14ac:dyDescent="0.25">
      <c r="B29" s="14" t="s">
        <v>57</v>
      </c>
      <c r="C29" s="13">
        <v>754198</v>
      </c>
      <c r="D29" s="15">
        <v>493261</v>
      </c>
      <c r="F29" s="141"/>
      <c r="G29" s="142"/>
      <c r="H29" s="143"/>
    </row>
    <row r="30" spans="2:14" ht="15" customHeight="1" x14ac:dyDescent="0.25">
      <c r="B30" s="14" t="s">
        <v>58</v>
      </c>
      <c r="C30" s="13">
        <v>482289</v>
      </c>
      <c r="D30" s="15">
        <v>374316</v>
      </c>
      <c r="F30" s="141"/>
      <c r="G30" s="142"/>
      <c r="H30" s="143"/>
    </row>
    <row r="31" spans="2:14" ht="15" customHeight="1" x14ac:dyDescent="0.25">
      <c r="B31" s="14" t="s">
        <v>59</v>
      </c>
      <c r="C31" s="13">
        <v>342347</v>
      </c>
      <c r="D31" s="15">
        <v>854857</v>
      </c>
      <c r="F31" s="141"/>
      <c r="G31" s="142"/>
      <c r="H31" s="143"/>
      <c r="N31" s="2"/>
    </row>
    <row r="32" spans="2:14" ht="15" customHeight="1" x14ac:dyDescent="0.25">
      <c r="B32" s="14" t="s">
        <v>60</v>
      </c>
      <c r="C32" s="13">
        <v>776140</v>
      </c>
      <c r="D32" s="15">
        <v>891249</v>
      </c>
      <c r="F32" s="141"/>
      <c r="G32" s="142"/>
      <c r="H32" s="143"/>
    </row>
    <row r="33" spans="2:8" ht="15" customHeight="1" x14ac:dyDescent="0.25">
      <c r="B33" s="14" t="s">
        <v>61</v>
      </c>
      <c r="C33" s="13">
        <v>860927</v>
      </c>
      <c r="D33" s="15">
        <v>938918</v>
      </c>
      <c r="F33" s="141"/>
      <c r="G33" s="142"/>
      <c r="H33" s="143"/>
    </row>
    <row r="34" spans="2:8" ht="15" customHeight="1" x14ac:dyDescent="0.25">
      <c r="B34" s="14" t="s">
        <v>62</v>
      </c>
      <c r="C34" s="13">
        <v>799724</v>
      </c>
      <c r="D34" s="15">
        <v>945284</v>
      </c>
      <c r="F34" s="141"/>
      <c r="G34" s="142"/>
      <c r="H34" s="143"/>
    </row>
    <row r="35" spans="2:8" ht="15" customHeight="1" x14ac:dyDescent="0.25">
      <c r="B35" s="14" t="s">
        <v>63</v>
      </c>
      <c r="C35" s="13">
        <v>834495</v>
      </c>
      <c r="D35" s="15">
        <v>864565</v>
      </c>
      <c r="F35" s="141"/>
      <c r="G35" s="142"/>
      <c r="H35" s="143"/>
    </row>
    <row r="36" spans="2:8" ht="15" customHeight="1" thickBot="1" x14ac:dyDescent="0.3">
      <c r="B36" s="14" t="s">
        <v>64</v>
      </c>
      <c r="C36" s="13">
        <v>725579</v>
      </c>
      <c r="D36" s="15">
        <v>571101</v>
      </c>
      <c r="F36" s="144"/>
      <c r="G36" s="145"/>
      <c r="H36" s="146"/>
    </row>
    <row r="37" spans="2:8" ht="15" customHeight="1" x14ac:dyDescent="0.25">
      <c r="B37" s="14" t="s">
        <v>65</v>
      </c>
      <c r="C37" s="13">
        <v>461337</v>
      </c>
      <c r="D37" s="15">
        <v>413539</v>
      </c>
      <c r="F37" s="173" t="s">
        <v>33</v>
      </c>
      <c r="G37" s="155" t="s">
        <v>34</v>
      </c>
      <c r="H37" s="156"/>
    </row>
    <row r="38" spans="2:8" ht="15" customHeight="1" x14ac:dyDescent="0.25">
      <c r="B38" s="14" t="s">
        <v>66</v>
      </c>
      <c r="C38" s="13">
        <v>344093</v>
      </c>
      <c r="D38" s="15">
        <v>886325</v>
      </c>
      <c r="F38" s="174"/>
      <c r="G38" s="157"/>
      <c r="H38" s="158"/>
    </row>
    <row r="39" spans="2:8" ht="15" customHeight="1" thickBot="1" x14ac:dyDescent="0.3">
      <c r="B39" s="14" t="s">
        <v>67</v>
      </c>
      <c r="C39" s="13">
        <v>704941</v>
      </c>
      <c r="D39" s="15">
        <v>960015</v>
      </c>
      <c r="F39" s="175"/>
      <c r="G39" s="159"/>
      <c r="H39" s="160"/>
    </row>
    <row r="40" spans="2:8" x14ac:dyDescent="0.25">
      <c r="B40" s="14" t="s">
        <v>68</v>
      </c>
      <c r="C40" s="13">
        <v>739237</v>
      </c>
      <c r="D40" s="15">
        <v>968558</v>
      </c>
      <c r="F40" s="161" t="e" vm="1">
        <v>#VALUE!</v>
      </c>
      <c r="G40" s="162"/>
      <c r="H40" s="163"/>
    </row>
    <row r="41" spans="2:8" ht="14.65" customHeight="1" x14ac:dyDescent="0.25">
      <c r="B41" s="14" t="s">
        <v>69</v>
      </c>
      <c r="C41" s="13">
        <v>821096</v>
      </c>
      <c r="D41" s="15">
        <v>994944</v>
      </c>
      <c r="F41" s="164"/>
      <c r="G41" s="165"/>
      <c r="H41" s="166"/>
    </row>
    <row r="42" spans="2:8" x14ac:dyDescent="0.25">
      <c r="B42" s="14" t="s">
        <v>70</v>
      </c>
      <c r="C42" s="13">
        <v>827474</v>
      </c>
      <c r="D42" s="15">
        <v>888212</v>
      </c>
      <c r="F42" s="164"/>
      <c r="G42" s="165"/>
      <c r="H42" s="166"/>
    </row>
    <row r="43" spans="2:8" x14ac:dyDescent="0.25">
      <c r="B43" s="14" t="s">
        <v>71</v>
      </c>
      <c r="C43" s="13">
        <v>615077</v>
      </c>
      <c r="D43" s="15">
        <v>602575</v>
      </c>
      <c r="F43" s="164"/>
      <c r="G43" s="165"/>
      <c r="H43" s="166"/>
    </row>
    <row r="44" spans="2:8" x14ac:dyDescent="0.25">
      <c r="B44" s="14" t="s">
        <v>72</v>
      </c>
      <c r="C44" s="13">
        <v>484401</v>
      </c>
      <c r="D44" s="15">
        <v>442993</v>
      </c>
      <c r="F44" s="164"/>
      <c r="G44" s="165"/>
      <c r="H44" s="166"/>
    </row>
    <row r="45" spans="2:8" x14ac:dyDescent="0.25">
      <c r="B45" s="14" t="s">
        <v>73</v>
      </c>
      <c r="C45" s="13">
        <v>376187</v>
      </c>
      <c r="D45" s="15">
        <v>897881</v>
      </c>
      <c r="F45" s="164"/>
      <c r="G45" s="165"/>
      <c r="H45" s="166"/>
    </row>
    <row r="46" spans="2:8" x14ac:dyDescent="0.25">
      <c r="B46" s="14" t="s">
        <v>74</v>
      </c>
      <c r="C46" s="13">
        <v>793736</v>
      </c>
      <c r="D46" s="15">
        <v>986496</v>
      </c>
      <c r="F46" s="164"/>
      <c r="G46" s="165"/>
      <c r="H46" s="166"/>
    </row>
    <row r="47" spans="2:8" x14ac:dyDescent="0.25">
      <c r="B47" s="14" t="s">
        <v>75</v>
      </c>
      <c r="C47" s="13">
        <v>861126</v>
      </c>
      <c r="D47" s="15">
        <v>984460</v>
      </c>
      <c r="F47" s="164"/>
      <c r="G47" s="165"/>
      <c r="H47" s="166"/>
    </row>
    <row r="48" spans="2:8" x14ac:dyDescent="0.25">
      <c r="B48" s="14" t="s">
        <v>76</v>
      </c>
      <c r="C48" s="13">
        <v>865664</v>
      </c>
      <c r="D48" s="15">
        <v>976084</v>
      </c>
      <c r="F48" s="164"/>
      <c r="G48" s="165"/>
      <c r="H48" s="166"/>
    </row>
    <row r="49" spans="2:8" x14ac:dyDescent="0.25">
      <c r="B49" s="14" t="s">
        <v>77</v>
      </c>
      <c r="C49" s="13">
        <v>783567</v>
      </c>
      <c r="D49" s="15">
        <v>849222</v>
      </c>
      <c r="F49" s="164"/>
      <c r="G49" s="165"/>
      <c r="H49" s="166"/>
    </row>
    <row r="50" spans="2:8" x14ac:dyDescent="0.25">
      <c r="B50" s="14" t="s">
        <v>78</v>
      </c>
      <c r="C50" s="13">
        <v>769760</v>
      </c>
      <c r="D50" s="15">
        <v>605311</v>
      </c>
      <c r="F50" s="164"/>
      <c r="G50" s="165"/>
      <c r="H50" s="166"/>
    </row>
    <row r="51" spans="2:8" x14ac:dyDescent="0.25">
      <c r="B51" s="14" t="s">
        <v>79</v>
      </c>
      <c r="C51" s="13">
        <v>487828</v>
      </c>
      <c r="D51" s="15">
        <v>443268</v>
      </c>
      <c r="F51" s="164"/>
      <c r="G51" s="165"/>
      <c r="H51" s="166"/>
    </row>
    <row r="52" spans="2:8" x14ac:dyDescent="0.25">
      <c r="B52" s="14" t="s">
        <v>80</v>
      </c>
      <c r="C52" s="13">
        <v>368935</v>
      </c>
      <c r="D52" s="15">
        <v>859251</v>
      </c>
      <c r="F52" s="164"/>
      <c r="G52" s="165"/>
      <c r="H52" s="166"/>
    </row>
    <row r="53" spans="2:8" x14ac:dyDescent="0.25">
      <c r="B53" s="14" t="s">
        <v>81</v>
      </c>
      <c r="C53" s="13">
        <v>776139</v>
      </c>
      <c r="D53" s="15">
        <v>994841</v>
      </c>
      <c r="F53" s="164"/>
      <c r="G53" s="165"/>
      <c r="H53" s="166"/>
    </row>
    <row r="54" spans="2:8" x14ac:dyDescent="0.25">
      <c r="B54" s="14" t="s">
        <v>82</v>
      </c>
      <c r="C54" s="13">
        <v>866177</v>
      </c>
      <c r="D54" s="15">
        <v>992641</v>
      </c>
      <c r="F54" s="164"/>
      <c r="G54" s="165"/>
      <c r="H54" s="166"/>
    </row>
    <row r="55" spans="2:8" x14ac:dyDescent="0.25">
      <c r="B55" s="14" t="s">
        <v>83</v>
      </c>
      <c r="C55" s="13">
        <v>845013</v>
      </c>
      <c r="D55" s="15">
        <v>955864</v>
      </c>
      <c r="F55" s="164"/>
      <c r="G55" s="165"/>
      <c r="H55" s="166"/>
    </row>
    <row r="56" spans="2:8" x14ac:dyDescent="0.25">
      <c r="B56" s="14" t="s">
        <v>84</v>
      </c>
      <c r="C56" s="13">
        <v>775513</v>
      </c>
      <c r="D56" s="15">
        <v>859033</v>
      </c>
      <c r="F56" s="164"/>
      <c r="G56" s="165"/>
      <c r="H56" s="166"/>
    </row>
    <row r="57" spans="2:8" ht="15.75" thickBot="1" x14ac:dyDescent="0.3">
      <c r="B57" s="14" t="s">
        <v>85</v>
      </c>
      <c r="C57" s="13">
        <v>744892</v>
      </c>
      <c r="D57" s="15">
        <v>565299</v>
      </c>
      <c r="F57" s="167"/>
      <c r="G57" s="168"/>
      <c r="H57" s="169"/>
    </row>
    <row r="58" spans="2:8" ht="15.75" thickBot="1" x14ac:dyDescent="0.3">
      <c r="B58" s="14" t="s">
        <v>86</v>
      </c>
      <c r="C58" s="13">
        <v>521089</v>
      </c>
      <c r="D58" s="15">
        <v>469883</v>
      </c>
    </row>
    <row r="59" spans="2:8" ht="30" customHeight="1" x14ac:dyDescent="0.25">
      <c r="B59" s="14" t="s">
        <v>87</v>
      </c>
      <c r="C59" s="13">
        <v>409032</v>
      </c>
      <c r="D59" s="15">
        <v>689228</v>
      </c>
      <c r="F59" s="176" t="s">
        <v>410</v>
      </c>
      <c r="G59" s="177"/>
      <c r="H59" s="178"/>
    </row>
    <row r="60" spans="2:8" ht="30" customHeight="1" x14ac:dyDescent="0.25">
      <c r="B60" s="14" t="s">
        <v>88</v>
      </c>
      <c r="C60" s="13">
        <v>622633</v>
      </c>
      <c r="D60" s="15">
        <v>980579</v>
      </c>
      <c r="F60" s="179"/>
      <c r="G60" s="180"/>
      <c r="H60" s="181"/>
    </row>
    <row r="61" spans="2:8" ht="30" customHeight="1" x14ac:dyDescent="0.25">
      <c r="B61" s="14" t="s">
        <v>89</v>
      </c>
      <c r="C61" s="13">
        <v>861321</v>
      </c>
      <c r="D61" s="15">
        <v>996156</v>
      </c>
      <c r="F61" s="179"/>
      <c r="G61" s="180"/>
      <c r="H61" s="181"/>
    </row>
    <row r="62" spans="2:8" x14ac:dyDescent="0.25">
      <c r="B62" s="14" t="s">
        <v>90</v>
      </c>
      <c r="C62" s="13">
        <v>765358</v>
      </c>
      <c r="D62" s="15">
        <v>984333</v>
      </c>
      <c r="F62" s="147" t="s">
        <v>414</v>
      </c>
      <c r="G62" s="148"/>
      <c r="H62" s="149"/>
    </row>
    <row r="63" spans="2:8" x14ac:dyDescent="0.25">
      <c r="B63" s="14" t="s">
        <v>91</v>
      </c>
      <c r="C63" s="13">
        <v>850364</v>
      </c>
      <c r="D63" s="15">
        <v>887808</v>
      </c>
      <c r="F63" s="147"/>
      <c r="G63" s="148"/>
      <c r="H63" s="149"/>
    </row>
    <row r="64" spans="2:8" x14ac:dyDescent="0.25">
      <c r="B64" s="14" t="s">
        <v>92</v>
      </c>
      <c r="C64" s="13">
        <v>771621</v>
      </c>
      <c r="D64" s="15">
        <v>570422</v>
      </c>
      <c r="F64" s="147"/>
      <c r="G64" s="148"/>
      <c r="H64" s="149"/>
    </row>
    <row r="65" spans="2:8" x14ac:dyDescent="0.25">
      <c r="B65" s="14" t="s">
        <v>93</v>
      </c>
      <c r="C65" s="13">
        <v>513824</v>
      </c>
      <c r="D65" s="15">
        <v>455660</v>
      </c>
      <c r="F65" s="147"/>
      <c r="G65" s="148"/>
      <c r="H65" s="149"/>
    </row>
    <row r="66" spans="2:8" x14ac:dyDescent="0.25">
      <c r="B66" s="14" t="s">
        <v>94</v>
      </c>
      <c r="C66" s="13">
        <v>399091</v>
      </c>
      <c r="D66" s="15">
        <v>908046</v>
      </c>
      <c r="F66" s="147"/>
      <c r="G66" s="148"/>
      <c r="H66" s="149"/>
    </row>
    <row r="67" spans="2:8" x14ac:dyDescent="0.25">
      <c r="B67" s="14" t="s">
        <v>95</v>
      </c>
      <c r="C67" s="13">
        <v>723042</v>
      </c>
      <c r="D67" s="15">
        <v>979779</v>
      </c>
      <c r="F67" s="147"/>
      <c r="G67" s="148"/>
      <c r="H67" s="149"/>
    </row>
    <row r="68" spans="2:8" x14ac:dyDescent="0.25">
      <c r="B68" s="14" t="s">
        <v>96</v>
      </c>
      <c r="C68" s="13">
        <v>866435</v>
      </c>
      <c r="D68" s="15">
        <v>924270</v>
      </c>
      <c r="F68" s="147"/>
      <c r="G68" s="148"/>
      <c r="H68" s="149"/>
    </row>
    <row r="69" spans="2:8" x14ac:dyDescent="0.25">
      <c r="B69" s="14" t="s">
        <v>97</v>
      </c>
      <c r="C69" s="33"/>
      <c r="D69" s="15">
        <v>963955</v>
      </c>
      <c r="F69" s="147"/>
      <c r="G69" s="148"/>
      <c r="H69" s="149"/>
    </row>
    <row r="70" spans="2:8" x14ac:dyDescent="0.25">
      <c r="B70" s="14" t="s">
        <v>98</v>
      </c>
      <c r="C70" s="13">
        <v>895434</v>
      </c>
      <c r="D70" s="15">
        <v>905305</v>
      </c>
      <c r="F70" s="147"/>
      <c r="G70" s="148"/>
      <c r="H70" s="149"/>
    </row>
    <row r="71" spans="2:8" x14ac:dyDescent="0.25">
      <c r="B71" s="14" t="s">
        <v>99</v>
      </c>
      <c r="C71" s="13">
        <v>858414</v>
      </c>
      <c r="D71" s="15">
        <v>642263</v>
      </c>
      <c r="F71" s="147"/>
      <c r="G71" s="148"/>
      <c r="H71" s="149"/>
    </row>
    <row r="72" spans="2:8" x14ac:dyDescent="0.25">
      <c r="B72" s="14" t="s">
        <v>100</v>
      </c>
      <c r="C72" s="13">
        <v>727039</v>
      </c>
      <c r="D72" s="15">
        <v>483486</v>
      </c>
      <c r="F72" s="147"/>
      <c r="G72" s="148"/>
      <c r="H72" s="149"/>
    </row>
    <row r="73" spans="2:8" x14ac:dyDescent="0.25">
      <c r="B73" s="14" t="s">
        <v>101</v>
      </c>
      <c r="C73" s="13">
        <v>542026</v>
      </c>
      <c r="D73" s="15">
        <v>890158</v>
      </c>
      <c r="F73" s="147"/>
      <c r="G73" s="148"/>
      <c r="H73" s="149"/>
    </row>
    <row r="74" spans="2:8" ht="15.75" thickBot="1" x14ac:dyDescent="0.3">
      <c r="B74" s="14" t="s">
        <v>102</v>
      </c>
      <c r="C74" s="13">
        <v>402294</v>
      </c>
      <c r="D74" s="15">
        <v>953828</v>
      </c>
      <c r="F74" s="150"/>
      <c r="G74" s="151"/>
      <c r="H74" s="152"/>
    </row>
    <row r="75" spans="2:8" x14ac:dyDescent="0.25">
      <c r="B75" s="14" t="s">
        <v>103</v>
      </c>
      <c r="C75" s="13">
        <v>773719</v>
      </c>
      <c r="D75" s="15">
        <v>988677</v>
      </c>
    </row>
    <row r="76" spans="2:8" x14ac:dyDescent="0.25">
      <c r="B76" s="14" t="s">
        <v>104</v>
      </c>
      <c r="C76" s="13">
        <v>891354</v>
      </c>
      <c r="D76" s="15">
        <v>971263</v>
      </c>
    </row>
    <row r="77" spans="2:8" x14ac:dyDescent="0.25">
      <c r="B77" s="14" t="s">
        <v>105</v>
      </c>
      <c r="C77" s="13">
        <v>881367</v>
      </c>
      <c r="D77" s="15">
        <v>803226</v>
      </c>
    </row>
    <row r="78" spans="2:8" x14ac:dyDescent="0.25">
      <c r="B78" s="14" t="s">
        <v>106</v>
      </c>
      <c r="C78" s="13">
        <v>850797</v>
      </c>
      <c r="D78" s="15">
        <v>625049</v>
      </c>
    </row>
    <row r="79" spans="2:8" x14ac:dyDescent="0.25">
      <c r="B79" s="14" t="s">
        <v>107</v>
      </c>
      <c r="C79" s="13">
        <v>778838</v>
      </c>
      <c r="D79" s="15">
        <v>458792</v>
      </c>
    </row>
    <row r="80" spans="2:8" x14ac:dyDescent="0.25">
      <c r="B80" s="14" t="s">
        <v>108</v>
      </c>
      <c r="C80" s="13">
        <v>667880</v>
      </c>
      <c r="D80" s="15">
        <v>919652</v>
      </c>
    </row>
    <row r="81" spans="2:4" x14ac:dyDescent="0.25">
      <c r="B81" s="14" t="s">
        <v>109</v>
      </c>
      <c r="C81" s="13">
        <v>375039</v>
      </c>
      <c r="D81" s="15">
        <v>1010703</v>
      </c>
    </row>
    <row r="82" spans="2:4" x14ac:dyDescent="0.25">
      <c r="B82" s="14" t="s">
        <v>110</v>
      </c>
      <c r="C82" s="13">
        <v>766654</v>
      </c>
      <c r="D82" s="15">
        <v>1013467</v>
      </c>
    </row>
    <row r="83" spans="2:4" x14ac:dyDescent="0.25">
      <c r="B83" s="14" t="s">
        <v>111</v>
      </c>
      <c r="C83" s="13">
        <v>890822</v>
      </c>
      <c r="D83" s="15">
        <v>932670</v>
      </c>
    </row>
    <row r="84" spans="2:4" x14ac:dyDescent="0.25">
      <c r="B84" s="14" t="s">
        <v>112</v>
      </c>
      <c r="C84" s="13">
        <v>903329</v>
      </c>
      <c r="D84" s="15">
        <v>953153</v>
      </c>
    </row>
    <row r="85" spans="2:4" x14ac:dyDescent="0.25">
      <c r="B85" s="14" t="s">
        <v>113</v>
      </c>
      <c r="C85" s="13">
        <v>860110</v>
      </c>
      <c r="D85" s="15">
        <v>898430</v>
      </c>
    </row>
    <row r="86" spans="2:4" x14ac:dyDescent="0.25">
      <c r="B86" s="14" t="s">
        <v>114</v>
      </c>
      <c r="C86" s="13">
        <v>754616</v>
      </c>
      <c r="D86" s="15">
        <v>487735</v>
      </c>
    </row>
    <row r="87" spans="2:4" x14ac:dyDescent="0.25">
      <c r="B87" s="14" t="s">
        <v>115</v>
      </c>
      <c r="C87" s="13">
        <v>483920</v>
      </c>
      <c r="D87" s="15">
        <v>881664</v>
      </c>
    </row>
    <row r="88" spans="2:4" x14ac:dyDescent="0.25">
      <c r="B88" s="14" t="s">
        <v>116</v>
      </c>
      <c r="C88" s="13">
        <v>396602</v>
      </c>
      <c r="D88" s="15">
        <v>980126</v>
      </c>
    </row>
    <row r="89" spans="2:4" x14ac:dyDescent="0.25">
      <c r="B89" s="14" t="s">
        <v>117</v>
      </c>
      <c r="C89" s="13">
        <v>778652</v>
      </c>
      <c r="D89" s="15">
        <v>976933</v>
      </c>
    </row>
    <row r="90" spans="2:4" x14ac:dyDescent="0.25">
      <c r="B90" s="14" t="s">
        <v>118</v>
      </c>
      <c r="C90" s="13">
        <v>858057</v>
      </c>
      <c r="D90" s="15">
        <v>948219</v>
      </c>
    </row>
    <row r="91" spans="2:4" x14ac:dyDescent="0.25">
      <c r="B91" s="14" t="s">
        <v>119</v>
      </c>
      <c r="C91" s="13">
        <v>839640</v>
      </c>
      <c r="D91" s="15">
        <v>809723</v>
      </c>
    </row>
    <row r="92" spans="2:4" x14ac:dyDescent="0.25">
      <c r="B92" s="14" t="s">
        <v>120</v>
      </c>
      <c r="C92" s="13">
        <v>832081</v>
      </c>
      <c r="D92" s="15">
        <v>622520</v>
      </c>
    </row>
    <row r="93" spans="2:4" x14ac:dyDescent="0.25">
      <c r="B93" s="14" t="s">
        <v>121</v>
      </c>
      <c r="C93" s="13">
        <v>781817</v>
      </c>
      <c r="D93" s="15">
        <v>485457</v>
      </c>
    </row>
    <row r="94" spans="2:4" x14ac:dyDescent="0.25">
      <c r="B94" s="14" t="s">
        <v>122</v>
      </c>
      <c r="C94" s="13">
        <v>489746</v>
      </c>
      <c r="D94" s="15">
        <v>793990</v>
      </c>
    </row>
    <row r="95" spans="2:4" x14ac:dyDescent="0.25">
      <c r="B95" s="14" t="s">
        <v>123</v>
      </c>
      <c r="C95" s="13">
        <v>402391</v>
      </c>
      <c r="D95" s="15">
        <v>873923</v>
      </c>
    </row>
    <row r="96" spans="2:4" x14ac:dyDescent="0.25">
      <c r="B96" s="14" t="s">
        <v>124</v>
      </c>
      <c r="C96" s="13">
        <v>813551</v>
      </c>
      <c r="D96" s="15">
        <v>879866</v>
      </c>
    </row>
    <row r="97" spans="2:4" x14ac:dyDescent="0.25">
      <c r="B97" s="14" t="s">
        <v>125</v>
      </c>
      <c r="C97" s="13">
        <v>887343</v>
      </c>
      <c r="D97" s="15">
        <v>887633</v>
      </c>
    </row>
    <row r="98" spans="2:4" x14ac:dyDescent="0.25">
      <c r="B98" s="14" t="s">
        <v>126</v>
      </c>
      <c r="C98" s="13">
        <v>823622</v>
      </c>
      <c r="D98" s="15">
        <v>793551</v>
      </c>
    </row>
    <row r="99" spans="2:4" x14ac:dyDescent="0.25">
      <c r="B99" s="14" t="s">
        <v>127</v>
      </c>
      <c r="C99" s="13">
        <v>905741</v>
      </c>
      <c r="D99" s="15">
        <v>619562</v>
      </c>
    </row>
    <row r="100" spans="2:4" x14ac:dyDescent="0.25">
      <c r="B100" s="14" t="s">
        <v>128</v>
      </c>
      <c r="C100" s="13">
        <v>777513</v>
      </c>
      <c r="D100" s="15">
        <v>410467</v>
      </c>
    </row>
    <row r="101" spans="2:4" x14ac:dyDescent="0.25">
      <c r="B101" s="14" t="s">
        <v>129</v>
      </c>
      <c r="C101" s="13">
        <v>550502</v>
      </c>
      <c r="D101" s="15">
        <v>812843</v>
      </c>
    </row>
    <row r="102" spans="2:4" x14ac:dyDescent="0.25">
      <c r="B102" s="14" t="s">
        <v>130</v>
      </c>
      <c r="C102" s="13">
        <v>452443</v>
      </c>
      <c r="D102" s="15">
        <v>964009</v>
      </c>
    </row>
    <row r="103" spans="2:4" x14ac:dyDescent="0.25">
      <c r="B103" s="14" t="s">
        <v>131</v>
      </c>
      <c r="C103" s="13">
        <v>743546</v>
      </c>
      <c r="D103" s="15">
        <v>968123</v>
      </c>
    </row>
    <row r="104" spans="2:4" x14ac:dyDescent="0.25">
      <c r="B104" s="14" t="s">
        <v>132</v>
      </c>
      <c r="C104" s="13">
        <v>753448</v>
      </c>
      <c r="D104" s="15">
        <v>976787</v>
      </c>
    </row>
    <row r="105" spans="2:4" x14ac:dyDescent="0.25">
      <c r="B105" s="14" t="s">
        <v>133</v>
      </c>
      <c r="C105" s="13">
        <v>774637</v>
      </c>
      <c r="D105" s="15">
        <v>952334</v>
      </c>
    </row>
    <row r="106" spans="2:4" x14ac:dyDescent="0.25">
      <c r="B106" s="14" t="s">
        <v>134</v>
      </c>
      <c r="C106" s="13">
        <v>812995</v>
      </c>
      <c r="D106" s="15">
        <v>683962</v>
      </c>
    </row>
    <row r="107" spans="2:4" x14ac:dyDescent="0.25">
      <c r="B107" s="14" t="s">
        <v>135</v>
      </c>
      <c r="C107" s="13">
        <v>732579</v>
      </c>
      <c r="D107" s="15">
        <v>442299</v>
      </c>
    </row>
    <row r="108" spans="2:4" x14ac:dyDescent="0.25">
      <c r="B108" s="14" t="s">
        <v>136</v>
      </c>
      <c r="C108" s="13">
        <v>577774</v>
      </c>
      <c r="D108" s="15">
        <v>913049</v>
      </c>
    </row>
    <row r="109" spans="2:4" x14ac:dyDescent="0.25">
      <c r="B109" s="14" t="s">
        <v>137</v>
      </c>
      <c r="C109" s="13">
        <v>405795</v>
      </c>
      <c r="D109" s="15">
        <v>994316</v>
      </c>
    </row>
    <row r="110" spans="2:4" x14ac:dyDescent="0.25">
      <c r="B110" s="14" t="s">
        <v>138</v>
      </c>
      <c r="C110" s="13">
        <v>817184</v>
      </c>
      <c r="D110" s="15">
        <v>1010179</v>
      </c>
    </row>
    <row r="111" spans="2:4" x14ac:dyDescent="0.25">
      <c r="B111" s="14" t="s">
        <v>139</v>
      </c>
      <c r="C111" s="13">
        <v>927821</v>
      </c>
      <c r="D111" s="15">
        <v>954295</v>
      </c>
    </row>
    <row r="112" spans="2:4" x14ac:dyDescent="0.25">
      <c r="B112" s="14" t="s">
        <v>140</v>
      </c>
      <c r="C112" s="13">
        <v>905806</v>
      </c>
      <c r="D112" s="15">
        <v>948475</v>
      </c>
    </row>
    <row r="113" spans="2:4" x14ac:dyDescent="0.25">
      <c r="B113" s="14" t="s">
        <v>141</v>
      </c>
      <c r="C113" s="13">
        <v>927516</v>
      </c>
      <c r="D113" s="15">
        <v>693734</v>
      </c>
    </row>
    <row r="114" spans="2:4" x14ac:dyDescent="0.25">
      <c r="B114" s="14" t="s">
        <v>142</v>
      </c>
      <c r="C114" s="13">
        <v>872304</v>
      </c>
      <c r="D114" s="15">
        <v>538718</v>
      </c>
    </row>
    <row r="115" spans="2:4" x14ac:dyDescent="0.25">
      <c r="B115" s="14" t="s">
        <v>143</v>
      </c>
      <c r="C115" s="13">
        <v>615046</v>
      </c>
      <c r="D115" s="15">
        <v>957608</v>
      </c>
    </row>
    <row r="116" spans="2:4" x14ac:dyDescent="0.25">
      <c r="B116" s="14" t="s">
        <v>144</v>
      </c>
      <c r="C116" s="13">
        <v>387571</v>
      </c>
      <c r="D116" s="15">
        <v>1004997</v>
      </c>
    </row>
    <row r="117" spans="2:4" x14ac:dyDescent="0.25">
      <c r="B117" s="14" t="s">
        <v>145</v>
      </c>
      <c r="C117" s="13">
        <v>768607</v>
      </c>
      <c r="D117" s="15">
        <v>1008558</v>
      </c>
    </row>
    <row r="118" spans="2:4" x14ac:dyDescent="0.25">
      <c r="B118" s="14" t="s">
        <v>146</v>
      </c>
      <c r="C118" s="13">
        <v>902337</v>
      </c>
      <c r="D118" s="15">
        <v>1024075</v>
      </c>
    </row>
    <row r="119" spans="2:4" x14ac:dyDescent="0.25">
      <c r="B119" s="14" t="s">
        <v>147</v>
      </c>
      <c r="C119" s="13">
        <v>907370</v>
      </c>
      <c r="D119" s="15">
        <v>975135</v>
      </c>
    </row>
    <row r="120" spans="2:4" x14ac:dyDescent="0.25">
      <c r="B120" s="14" t="s">
        <v>148</v>
      </c>
      <c r="C120" s="13">
        <v>910265</v>
      </c>
      <c r="D120" s="15">
        <v>686607</v>
      </c>
    </row>
    <row r="121" spans="2:4" x14ac:dyDescent="0.25">
      <c r="B121" s="14" t="s">
        <v>149</v>
      </c>
      <c r="C121" s="13">
        <v>866423</v>
      </c>
      <c r="D121" s="15">
        <v>510829</v>
      </c>
    </row>
    <row r="122" spans="2:4" x14ac:dyDescent="0.25">
      <c r="B122" s="14" t="s">
        <v>150</v>
      </c>
      <c r="C122" s="13">
        <v>569627</v>
      </c>
      <c r="D122" s="15">
        <v>929396</v>
      </c>
    </row>
    <row r="123" spans="2:4" x14ac:dyDescent="0.25">
      <c r="B123" s="14" t="s">
        <v>151</v>
      </c>
      <c r="C123" s="13">
        <v>420112</v>
      </c>
      <c r="D123" s="15">
        <v>1010049</v>
      </c>
    </row>
    <row r="124" spans="2:4" x14ac:dyDescent="0.25">
      <c r="B124" s="14" t="s">
        <v>152</v>
      </c>
      <c r="C124" s="13">
        <v>830940</v>
      </c>
      <c r="D124" s="15">
        <v>1015994</v>
      </c>
    </row>
    <row r="125" spans="2:4" x14ac:dyDescent="0.25">
      <c r="B125" s="14" t="s">
        <v>153</v>
      </c>
      <c r="C125" s="13">
        <v>894924</v>
      </c>
      <c r="D125" s="15">
        <v>1044067</v>
      </c>
    </row>
    <row r="126" spans="2:4" x14ac:dyDescent="0.25">
      <c r="B126" s="14" t="s">
        <v>154</v>
      </c>
      <c r="C126" s="13">
        <v>927849</v>
      </c>
      <c r="D126" s="15">
        <v>909424</v>
      </c>
    </row>
    <row r="127" spans="2:4" x14ac:dyDescent="0.25">
      <c r="B127" s="14" t="s">
        <v>155</v>
      </c>
      <c r="C127" s="13">
        <v>928632</v>
      </c>
      <c r="D127" s="15">
        <v>705930</v>
      </c>
    </row>
    <row r="128" spans="2:4" x14ac:dyDescent="0.25">
      <c r="B128" s="14" t="s">
        <v>156</v>
      </c>
      <c r="C128" s="13">
        <v>843574</v>
      </c>
      <c r="D128" s="15">
        <v>490070</v>
      </c>
    </row>
    <row r="129" spans="2:4" x14ac:dyDescent="0.25">
      <c r="B129" s="14" t="s">
        <v>157</v>
      </c>
      <c r="C129" s="13">
        <v>555554</v>
      </c>
      <c r="D129" s="15">
        <v>906090</v>
      </c>
    </row>
    <row r="130" spans="2:4" x14ac:dyDescent="0.25">
      <c r="B130" s="14" t="s">
        <v>158</v>
      </c>
      <c r="C130" s="13">
        <v>404240</v>
      </c>
      <c r="D130" s="15">
        <v>1041598</v>
      </c>
    </row>
    <row r="131" spans="2:4" x14ac:dyDescent="0.25">
      <c r="B131" s="14" t="s">
        <v>159</v>
      </c>
      <c r="C131" s="13">
        <v>797978</v>
      </c>
      <c r="D131" s="15">
        <v>1061358</v>
      </c>
    </row>
    <row r="132" spans="2:4" x14ac:dyDescent="0.25">
      <c r="B132" s="14" t="s">
        <v>160</v>
      </c>
      <c r="C132" s="13">
        <v>902784</v>
      </c>
      <c r="D132" s="15">
        <v>1009308</v>
      </c>
    </row>
    <row r="133" spans="2:4" x14ac:dyDescent="0.25">
      <c r="B133" s="14" t="s">
        <v>161</v>
      </c>
      <c r="C133" s="13">
        <v>936693</v>
      </c>
      <c r="D133" s="15">
        <v>996678</v>
      </c>
    </row>
    <row r="134" spans="2:4" x14ac:dyDescent="0.25">
      <c r="B134" s="14" t="s">
        <v>162</v>
      </c>
      <c r="C134" s="13">
        <v>934223</v>
      </c>
      <c r="D134" s="15">
        <v>717875</v>
      </c>
    </row>
    <row r="135" spans="2:4" x14ac:dyDescent="0.25">
      <c r="B135" s="14" t="s">
        <v>163</v>
      </c>
      <c r="C135" s="13">
        <v>886427</v>
      </c>
      <c r="D135" s="15">
        <v>544176</v>
      </c>
    </row>
    <row r="136" spans="2:4" x14ac:dyDescent="0.25">
      <c r="B136" s="14" t="s">
        <v>164</v>
      </c>
      <c r="C136" s="13">
        <v>613966</v>
      </c>
      <c r="D136" s="15">
        <v>977099</v>
      </c>
    </row>
    <row r="137" spans="2:4" x14ac:dyDescent="0.25">
      <c r="B137" s="14" t="s">
        <v>165</v>
      </c>
      <c r="C137" s="13">
        <v>479683</v>
      </c>
      <c r="D137" s="15">
        <v>984827</v>
      </c>
    </row>
    <row r="138" spans="2:4" x14ac:dyDescent="0.25">
      <c r="B138" s="14" t="s">
        <v>166</v>
      </c>
      <c r="C138" s="13">
        <v>795034</v>
      </c>
      <c r="D138" s="15">
        <v>1068795</v>
      </c>
    </row>
    <row r="139" spans="2:4" x14ac:dyDescent="0.25">
      <c r="B139" s="14" t="s">
        <v>167</v>
      </c>
      <c r="C139" s="13">
        <v>944421</v>
      </c>
      <c r="D139" s="15">
        <v>975787</v>
      </c>
    </row>
    <row r="140" spans="2:4" x14ac:dyDescent="0.25">
      <c r="B140" s="14" t="s">
        <v>168</v>
      </c>
      <c r="C140" s="13">
        <v>942488</v>
      </c>
      <c r="D140" s="15">
        <v>970094</v>
      </c>
    </row>
    <row r="141" spans="2:4" x14ac:dyDescent="0.25">
      <c r="B141" s="14" t="s">
        <v>169</v>
      </c>
      <c r="C141" s="13">
        <v>918744</v>
      </c>
      <c r="D141" s="15">
        <v>689757</v>
      </c>
    </row>
    <row r="142" spans="2:4" x14ac:dyDescent="0.25">
      <c r="B142" s="14" t="s">
        <v>170</v>
      </c>
      <c r="C142" s="13">
        <v>810289</v>
      </c>
      <c r="D142" s="15">
        <v>521950</v>
      </c>
    </row>
    <row r="143" spans="2:4" x14ac:dyDescent="0.25">
      <c r="B143" s="14" t="s">
        <v>171</v>
      </c>
      <c r="C143" s="13">
        <v>565322</v>
      </c>
      <c r="D143" s="15">
        <v>899845</v>
      </c>
    </row>
    <row r="144" spans="2:4" x14ac:dyDescent="0.25">
      <c r="B144" s="14" t="s">
        <v>172</v>
      </c>
      <c r="C144" s="13">
        <v>389727</v>
      </c>
      <c r="D144" s="15">
        <v>1008736</v>
      </c>
    </row>
    <row r="145" spans="2:4" x14ac:dyDescent="0.25">
      <c r="B145" s="14" t="s">
        <v>173</v>
      </c>
      <c r="C145" s="13">
        <v>807041</v>
      </c>
      <c r="D145" s="15">
        <v>1035065</v>
      </c>
    </row>
    <row r="146" spans="2:4" x14ac:dyDescent="0.25">
      <c r="B146" s="14" t="s">
        <v>174</v>
      </c>
      <c r="C146" s="13">
        <v>918093</v>
      </c>
      <c r="D146" s="15">
        <v>1036008</v>
      </c>
    </row>
    <row r="147" spans="2:4" x14ac:dyDescent="0.25">
      <c r="B147" s="14" t="s">
        <v>175</v>
      </c>
      <c r="C147" s="13">
        <v>910033</v>
      </c>
      <c r="D147" s="15">
        <v>997447</v>
      </c>
    </row>
    <row r="148" spans="2:4" x14ac:dyDescent="0.25">
      <c r="B148" s="14" t="s">
        <v>176</v>
      </c>
      <c r="C148" s="13">
        <v>915440</v>
      </c>
      <c r="D148" s="15">
        <v>746174</v>
      </c>
    </row>
    <row r="149" spans="2:4" x14ac:dyDescent="0.25">
      <c r="B149" s="14" t="s">
        <v>177</v>
      </c>
      <c r="C149" s="13">
        <v>823441</v>
      </c>
      <c r="D149" s="15">
        <v>580125</v>
      </c>
    </row>
    <row r="150" spans="2:4" x14ac:dyDescent="0.25">
      <c r="B150" s="14" t="s">
        <v>178</v>
      </c>
      <c r="C150" s="13">
        <v>595964</v>
      </c>
      <c r="D150" s="15">
        <v>927768</v>
      </c>
    </row>
    <row r="151" spans="2:4" x14ac:dyDescent="0.25">
      <c r="B151" s="14" t="s">
        <v>179</v>
      </c>
      <c r="C151" s="13">
        <v>466060</v>
      </c>
      <c r="D151" s="15">
        <v>1062496</v>
      </c>
    </row>
    <row r="152" spans="2:4" x14ac:dyDescent="0.25">
      <c r="B152" s="14" t="s">
        <v>180</v>
      </c>
      <c r="C152" s="13">
        <v>832900</v>
      </c>
      <c r="D152" s="15">
        <v>1071247</v>
      </c>
    </row>
    <row r="153" spans="2:4" x14ac:dyDescent="0.25">
      <c r="B153" s="14" t="s">
        <v>181</v>
      </c>
      <c r="C153" s="13">
        <v>944440</v>
      </c>
      <c r="D153" s="15">
        <v>1067308</v>
      </c>
    </row>
    <row r="154" spans="2:4" x14ac:dyDescent="0.25">
      <c r="B154" s="14" t="s">
        <v>182</v>
      </c>
      <c r="C154" s="13">
        <v>936897</v>
      </c>
      <c r="D154" s="15">
        <v>926092</v>
      </c>
    </row>
    <row r="155" spans="2:4" x14ac:dyDescent="0.25">
      <c r="B155" s="14" t="s">
        <v>183</v>
      </c>
      <c r="C155" s="13">
        <v>923108</v>
      </c>
      <c r="D155" s="15">
        <v>762349</v>
      </c>
    </row>
    <row r="156" spans="2:4" x14ac:dyDescent="0.25">
      <c r="B156" s="14" t="s">
        <v>184</v>
      </c>
      <c r="C156" s="13">
        <v>854016</v>
      </c>
      <c r="D156" s="15">
        <v>500087</v>
      </c>
    </row>
    <row r="157" spans="2:4" x14ac:dyDescent="0.25">
      <c r="B157" s="14" t="s">
        <v>185</v>
      </c>
      <c r="C157" s="13">
        <v>631925</v>
      </c>
      <c r="D157" s="15">
        <v>511834</v>
      </c>
    </row>
    <row r="158" spans="2:4" x14ac:dyDescent="0.25">
      <c r="B158" s="14" t="s">
        <v>186</v>
      </c>
      <c r="C158" s="13">
        <v>520542</v>
      </c>
      <c r="D158" s="15">
        <v>981313</v>
      </c>
    </row>
    <row r="159" spans="2:4" x14ac:dyDescent="0.25">
      <c r="B159" s="14" t="s">
        <v>187</v>
      </c>
      <c r="C159" s="13">
        <v>479385</v>
      </c>
      <c r="D159" s="15">
        <v>1035494</v>
      </c>
    </row>
    <row r="160" spans="2:4" x14ac:dyDescent="0.25">
      <c r="B160" s="14" t="s">
        <v>188</v>
      </c>
      <c r="C160" s="13">
        <v>900349</v>
      </c>
      <c r="D160" s="15">
        <v>1029048</v>
      </c>
    </row>
    <row r="161" spans="2:4" x14ac:dyDescent="0.25">
      <c r="B161" s="14" t="s">
        <v>189</v>
      </c>
      <c r="C161" s="13">
        <v>906580</v>
      </c>
      <c r="D161" s="15">
        <v>1001902</v>
      </c>
    </row>
    <row r="162" spans="2:4" x14ac:dyDescent="0.25">
      <c r="B162" s="14" t="s">
        <v>190</v>
      </c>
      <c r="C162" s="13">
        <v>937365</v>
      </c>
      <c r="D162" s="15">
        <v>616771</v>
      </c>
    </row>
    <row r="163" spans="2:4" x14ac:dyDescent="0.25">
      <c r="B163" s="14" t="s">
        <v>191</v>
      </c>
      <c r="C163" s="13">
        <v>900476</v>
      </c>
      <c r="D163" s="15">
        <v>604112</v>
      </c>
    </row>
    <row r="164" spans="2:4" x14ac:dyDescent="0.25">
      <c r="B164" s="14" t="s">
        <v>192</v>
      </c>
      <c r="C164" s="13">
        <v>672560</v>
      </c>
      <c r="D164" s="15">
        <v>972273</v>
      </c>
    </row>
    <row r="165" spans="2:4" x14ac:dyDescent="0.25">
      <c r="B165" s="14" t="s">
        <v>193</v>
      </c>
      <c r="C165" s="13">
        <v>516813</v>
      </c>
      <c r="D165" s="15">
        <v>1046035</v>
      </c>
    </row>
    <row r="166" spans="2:4" x14ac:dyDescent="0.25">
      <c r="B166" s="14" t="s">
        <v>194</v>
      </c>
      <c r="C166" s="13">
        <v>861073</v>
      </c>
      <c r="D166" s="15">
        <v>1052756</v>
      </c>
    </row>
    <row r="167" spans="2:4" x14ac:dyDescent="0.25">
      <c r="B167" s="14" t="s">
        <v>195</v>
      </c>
      <c r="C167" s="13">
        <v>911317</v>
      </c>
      <c r="D167" s="15">
        <v>1046898</v>
      </c>
    </row>
    <row r="168" spans="2:4" x14ac:dyDescent="0.25">
      <c r="B168" s="14" t="s">
        <v>196</v>
      </c>
      <c r="C168" s="13">
        <v>926031</v>
      </c>
      <c r="D168" s="15">
        <v>923009</v>
      </c>
    </row>
    <row r="169" spans="2:4" x14ac:dyDescent="0.25">
      <c r="B169" s="14" t="s">
        <v>197</v>
      </c>
      <c r="C169" s="13">
        <v>880538</v>
      </c>
      <c r="D169" s="15">
        <v>683446</v>
      </c>
    </row>
    <row r="170" spans="2:4" x14ac:dyDescent="0.25">
      <c r="B170" s="14" t="s">
        <v>198</v>
      </c>
      <c r="C170" s="13">
        <v>858084</v>
      </c>
      <c r="D170" s="15">
        <v>603997</v>
      </c>
    </row>
    <row r="171" spans="2:4" x14ac:dyDescent="0.25">
      <c r="B171" s="14" t="s">
        <v>199</v>
      </c>
      <c r="C171" s="13">
        <v>699882</v>
      </c>
      <c r="D171" s="15">
        <v>881779</v>
      </c>
    </row>
    <row r="172" spans="2:4" x14ac:dyDescent="0.25">
      <c r="B172" s="14" t="s">
        <v>200</v>
      </c>
      <c r="C172" s="13">
        <v>433278</v>
      </c>
      <c r="D172" s="15">
        <v>972615</v>
      </c>
    </row>
    <row r="173" spans="2:4" x14ac:dyDescent="0.25">
      <c r="B173" s="14" t="s">
        <v>201</v>
      </c>
      <c r="C173" s="13">
        <v>784994</v>
      </c>
      <c r="D173" s="15">
        <v>999976</v>
      </c>
    </row>
    <row r="174" spans="2:4" x14ac:dyDescent="0.25">
      <c r="B174" s="14" t="s">
        <v>202</v>
      </c>
      <c r="C174" s="13">
        <v>825859</v>
      </c>
      <c r="D174" s="15">
        <v>956116</v>
      </c>
    </row>
    <row r="175" spans="2:4" x14ac:dyDescent="0.25">
      <c r="B175" s="14" t="s">
        <v>203</v>
      </c>
      <c r="C175" s="13">
        <v>886097</v>
      </c>
      <c r="D175" s="15">
        <v>949187</v>
      </c>
    </row>
    <row r="176" spans="2:4" x14ac:dyDescent="0.25">
      <c r="B176" s="14" t="s">
        <v>204</v>
      </c>
      <c r="C176" s="13">
        <v>881406</v>
      </c>
      <c r="D176" s="15">
        <v>751449</v>
      </c>
    </row>
    <row r="177" spans="2:4" x14ac:dyDescent="0.25">
      <c r="B177" s="14" t="s">
        <v>205</v>
      </c>
      <c r="C177" s="13">
        <v>815083</v>
      </c>
      <c r="D177" s="15">
        <v>553428</v>
      </c>
    </row>
    <row r="178" spans="2:4" x14ac:dyDescent="0.25">
      <c r="B178" s="14" t="s">
        <v>206</v>
      </c>
      <c r="C178" s="13">
        <v>668774</v>
      </c>
      <c r="D178" s="15">
        <v>863389</v>
      </c>
    </row>
    <row r="179" spans="2:4" x14ac:dyDescent="0.25">
      <c r="B179" s="14" t="s">
        <v>207</v>
      </c>
      <c r="C179" s="13">
        <v>493809</v>
      </c>
      <c r="D179" s="15">
        <v>978611</v>
      </c>
    </row>
    <row r="180" spans="2:4" x14ac:dyDescent="0.25">
      <c r="B180" s="14" t="s">
        <v>208</v>
      </c>
      <c r="C180" s="13">
        <v>646147</v>
      </c>
      <c r="D180" s="15">
        <v>832063</v>
      </c>
    </row>
    <row r="181" spans="2:4" x14ac:dyDescent="0.25">
      <c r="B181" s="14" t="s">
        <v>209</v>
      </c>
      <c r="C181" s="13">
        <v>863628</v>
      </c>
      <c r="D181" s="15">
        <v>959469</v>
      </c>
    </row>
    <row r="182" spans="2:4" x14ac:dyDescent="0.25">
      <c r="B182" s="14" t="s">
        <v>210</v>
      </c>
      <c r="C182" s="13">
        <v>897176</v>
      </c>
      <c r="D182" s="15">
        <v>945335</v>
      </c>
    </row>
    <row r="183" spans="2:4" x14ac:dyDescent="0.25">
      <c r="B183" s="14" t="s">
        <v>211</v>
      </c>
      <c r="C183" s="13">
        <v>888392</v>
      </c>
      <c r="D183" s="15">
        <v>764800</v>
      </c>
    </row>
    <row r="184" spans="2:4" x14ac:dyDescent="0.25">
      <c r="B184" s="14" t="s">
        <v>212</v>
      </c>
      <c r="C184" s="13">
        <v>853348</v>
      </c>
      <c r="D184" s="15">
        <v>592571</v>
      </c>
    </row>
    <row r="185" spans="2:4" x14ac:dyDescent="0.25">
      <c r="B185" s="14" t="s">
        <v>213</v>
      </c>
      <c r="C185" s="13">
        <v>668200</v>
      </c>
      <c r="D185" s="15">
        <v>901578</v>
      </c>
    </row>
    <row r="186" spans="2:4" x14ac:dyDescent="0.25">
      <c r="B186" s="14" t="s">
        <v>214</v>
      </c>
      <c r="C186" s="13">
        <v>553943</v>
      </c>
      <c r="D186" s="15">
        <v>928520</v>
      </c>
    </row>
    <row r="187" spans="2:4" x14ac:dyDescent="0.25">
      <c r="B187" s="14" t="s">
        <v>215</v>
      </c>
      <c r="C187" s="13">
        <v>769007</v>
      </c>
      <c r="D187" s="15">
        <v>1013201</v>
      </c>
    </row>
    <row r="188" spans="2:4" x14ac:dyDescent="0.25">
      <c r="B188" s="14" t="s">
        <v>216</v>
      </c>
      <c r="C188" s="13">
        <v>892483</v>
      </c>
      <c r="D188" s="15">
        <v>1008436</v>
      </c>
    </row>
    <row r="189" spans="2:4" x14ac:dyDescent="0.25">
      <c r="B189" s="14" t="s">
        <v>217</v>
      </c>
      <c r="C189" s="13">
        <v>888765</v>
      </c>
      <c r="D189" s="15">
        <v>891353</v>
      </c>
    </row>
    <row r="190" spans="2:4" x14ac:dyDescent="0.25">
      <c r="B190" s="14" t="s">
        <v>218</v>
      </c>
      <c r="C190" s="13">
        <v>864266</v>
      </c>
      <c r="D190" s="15">
        <v>722863</v>
      </c>
    </row>
    <row r="191" spans="2:4" x14ac:dyDescent="0.25">
      <c r="B191" s="14" t="s">
        <v>219</v>
      </c>
      <c r="C191" s="13">
        <v>851956</v>
      </c>
      <c r="D191" s="15">
        <v>655404</v>
      </c>
    </row>
    <row r="192" spans="2:4" x14ac:dyDescent="0.25">
      <c r="B192" s="14" t="s">
        <v>220</v>
      </c>
      <c r="C192" s="13">
        <v>646480</v>
      </c>
      <c r="D192" s="15">
        <v>918178</v>
      </c>
    </row>
    <row r="193" spans="2:4" x14ac:dyDescent="0.25">
      <c r="B193" s="14" t="s">
        <v>221</v>
      </c>
      <c r="C193" s="13">
        <v>362557</v>
      </c>
      <c r="D193" s="15">
        <v>965681</v>
      </c>
    </row>
    <row r="194" spans="2:4" x14ac:dyDescent="0.25">
      <c r="B194" s="14" t="s">
        <v>222</v>
      </c>
      <c r="C194" s="13">
        <v>738116</v>
      </c>
      <c r="D194" s="15">
        <v>980099</v>
      </c>
    </row>
    <row r="195" spans="2:4" x14ac:dyDescent="0.25">
      <c r="B195" s="14" t="s">
        <v>223</v>
      </c>
      <c r="C195" s="13">
        <v>477533</v>
      </c>
      <c r="D195" s="15">
        <v>557002</v>
      </c>
    </row>
    <row r="196" spans="2:4" x14ac:dyDescent="0.25">
      <c r="B196" s="14" t="s">
        <v>224</v>
      </c>
      <c r="C196" s="13">
        <v>772673</v>
      </c>
      <c r="D196" s="15">
        <v>818643</v>
      </c>
    </row>
    <row r="197" spans="2:4" x14ac:dyDescent="0.25">
      <c r="B197" s="14" t="s">
        <v>225</v>
      </c>
      <c r="C197" s="13">
        <v>870485</v>
      </c>
      <c r="D197" s="15">
        <v>723401</v>
      </c>
    </row>
    <row r="198" spans="2:4" x14ac:dyDescent="0.25">
      <c r="B198" s="14" t="s">
        <v>226</v>
      </c>
      <c r="C198" s="13">
        <v>826866</v>
      </c>
      <c r="D198" s="15">
        <v>546124</v>
      </c>
    </row>
    <row r="199" spans="2:4" x14ac:dyDescent="0.25">
      <c r="B199" s="14" t="s">
        <v>227</v>
      </c>
      <c r="C199" s="13">
        <v>612201</v>
      </c>
      <c r="D199" s="15">
        <v>888073</v>
      </c>
    </row>
    <row r="200" spans="2:4" x14ac:dyDescent="0.25">
      <c r="B200" s="14" t="s">
        <v>228</v>
      </c>
      <c r="C200" s="13">
        <v>486649</v>
      </c>
      <c r="D200" s="15">
        <v>944394</v>
      </c>
    </row>
    <row r="201" spans="2:4" x14ac:dyDescent="0.25">
      <c r="B201" s="14" t="s">
        <v>229</v>
      </c>
      <c r="C201" s="13">
        <v>816423</v>
      </c>
      <c r="D201" s="15">
        <v>970267</v>
      </c>
    </row>
    <row r="202" spans="2:4" x14ac:dyDescent="0.25">
      <c r="B202" s="14" t="s">
        <v>230</v>
      </c>
      <c r="C202" s="13">
        <v>856016</v>
      </c>
      <c r="D202" s="15">
        <v>988542</v>
      </c>
    </row>
    <row r="203" spans="2:4" x14ac:dyDescent="0.25">
      <c r="B203" s="14" t="s">
        <v>231</v>
      </c>
      <c r="C203" s="13">
        <v>797225</v>
      </c>
      <c r="D203" s="15">
        <v>929599</v>
      </c>
    </row>
    <row r="204" spans="2:4" x14ac:dyDescent="0.25">
      <c r="B204" s="14" t="s">
        <v>232</v>
      </c>
      <c r="C204" s="13">
        <v>900426</v>
      </c>
      <c r="D204" s="15">
        <v>725019</v>
      </c>
    </row>
    <row r="205" spans="2:4" x14ac:dyDescent="0.25">
      <c r="B205" s="14" t="s">
        <v>233</v>
      </c>
      <c r="C205" s="13">
        <v>850250</v>
      </c>
      <c r="D205" s="15">
        <v>520517</v>
      </c>
    </row>
    <row r="206" spans="2:4" x14ac:dyDescent="0.25">
      <c r="B206" s="14" t="s">
        <v>234</v>
      </c>
      <c r="C206" s="13">
        <v>647282</v>
      </c>
      <c r="D206" s="15">
        <v>875268</v>
      </c>
    </row>
    <row r="207" spans="2:4" x14ac:dyDescent="0.25">
      <c r="B207" s="14" t="s">
        <v>235</v>
      </c>
      <c r="C207" s="13">
        <v>515658</v>
      </c>
      <c r="D207" s="15">
        <v>973879</v>
      </c>
    </row>
    <row r="208" spans="2:4" x14ac:dyDescent="0.25">
      <c r="B208" s="14" t="s">
        <v>236</v>
      </c>
      <c r="C208" s="13">
        <v>829935</v>
      </c>
      <c r="D208" s="15">
        <v>996525</v>
      </c>
    </row>
    <row r="209" spans="2:4" x14ac:dyDescent="0.25">
      <c r="B209" s="14" t="s">
        <v>237</v>
      </c>
      <c r="C209" s="13">
        <v>910835</v>
      </c>
      <c r="D209" s="15">
        <v>987210</v>
      </c>
    </row>
    <row r="210" spans="2:4" x14ac:dyDescent="0.25">
      <c r="B210" s="14" t="s">
        <v>238</v>
      </c>
      <c r="C210" s="13">
        <v>917791</v>
      </c>
      <c r="D210" s="15">
        <v>943733</v>
      </c>
    </row>
    <row r="211" spans="2:4" x14ac:dyDescent="0.25">
      <c r="B211" s="14" t="s">
        <v>239</v>
      </c>
      <c r="C211" s="13">
        <v>916683</v>
      </c>
      <c r="D211" s="15">
        <v>752184</v>
      </c>
    </row>
    <row r="212" spans="2:4" x14ac:dyDescent="0.25">
      <c r="B212" s="14" t="s">
        <v>240</v>
      </c>
      <c r="C212" s="13">
        <v>874513</v>
      </c>
      <c r="D212" s="15">
        <v>598765</v>
      </c>
    </row>
    <row r="213" spans="2:4" x14ac:dyDescent="0.25">
      <c r="B213" s="14" t="s">
        <v>241</v>
      </c>
      <c r="C213" s="13">
        <v>673837</v>
      </c>
      <c r="D213" s="15">
        <v>921605</v>
      </c>
    </row>
    <row r="214" spans="2:4" x14ac:dyDescent="0.25">
      <c r="B214" s="14" t="s">
        <v>242</v>
      </c>
      <c r="C214" s="13">
        <v>535466</v>
      </c>
      <c r="D214" s="15">
        <v>995615</v>
      </c>
    </row>
    <row r="215" spans="2:4" x14ac:dyDescent="0.25">
      <c r="B215" s="14" t="s">
        <v>243</v>
      </c>
      <c r="C215" s="13">
        <v>813002</v>
      </c>
      <c r="D215" s="15">
        <v>1009246</v>
      </c>
    </row>
    <row r="216" spans="2:4" x14ac:dyDescent="0.25">
      <c r="B216" s="14" t="s">
        <v>244</v>
      </c>
      <c r="C216" s="13">
        <v>891908</v>
      </c>
      <c r="D216" s="15">
        <v>999333</v>
      </c>
    </row>
    <row r="217" spans="2:4" x14ac:dyDescent="0.25">
      <c r="B217" s="14" t="s">
        <v>245</v>
      </c>
      <c r="C217" s="13">
        <v>849628</v>
      </c>
      <c r="D217" s="15">
        <v>936635</v>
      </c>
    </row>
    <row r="218" spans="2:4" x14ac:dyDescent="0.25">
      <c r="B218" s="14" t="s">
        <v>246</v>
      </c>
      <c r="C218" s="13">
        <v>887744</v>
      </c>
      <c r="D218" s="15">
        <v>755124</v>
      </c>
    </row>
    <row r="219" spans="2:4" x14ac:dyDescent="0.25">
      <c r="B219" s="14" t="s">
        <v>247</v>
      </c>
      <c r="C219" s="13">
        <v>781359</v>
      </c>
      <c r="D219" s="15">
        <v>531689</v>
      </c>
    </row>
    <row r="220" spans="2:4" x14ac:dyDescent="0.25">
      <c r="B220" s="14" t="s">
        <v>248</v>
      </c>
      <c r="C220" s="13">
        <v>651265</v>
      </c>
      <c r="D220" s="15">
        <v>847066</v>
      </c>
    </row>
    <row r="221" spans="2:4" x14ac:dyDescent="0.25">
      <c r="B221" s="14" t="s">
        <v>249</v>
      </c>
      <c r="C221" s="13">
        <v>505432</v>
      </c>
      <c r="D221" s="15">
        <v>982915</v>
      </c>
    </row>
    <row r="222" spans="2:4" x14ac:dyDescent="0.25">
      <c r="B222" s="14" t="s">
        <v>250</v>
      </c>
      <c r="C222" s="13">
        <v>803219</v>
      </c>
      <c r="D222" s="15">
        <v>1004311</v>
      </c>
    </row>
    <row r="223" spans="2:4" x14ac:dyDescent="0.25">
      <c r="B223" s="14" t="s">
        <v>251</v>
      </c>
      <c r="C223" s="13">
        <v>917972</v>
      </c>
      <c r="D223" s="15">
        <v>1061421</v>
      </c>
    </row>
    <row r="224" spans="2:4" x14ac:dyDescent="0.25">
      <c r="B224" s="14" t="s">
        <v>252</v>
      </c>
      <c r="C224" s="13">
        <v>942941</v>
      </c>
      <c r="D224" s="15">
        <v>1014594</v>
      </c>
    </row>
    <row r="225" spans="2:4" x14ac:dyDescent="0.25">
      <c r="B225" s="14" t="s">
        <v>253</v>
      </c>
      <c r="C225" s="13">
        <v>1002159</v>
      </c>
      <c r="D225" s="15">
        <v>826961</v>
      </c>
    </row>
    <row r="226" spans="2:4" x14ac:dyDescent="0.25">
      <c r="B226" s="14" t="s">
        <v>254</v>
      </c>
      <c r="C226" s="13">
        <v>949360</v>
      </c>
      <c r="D226" s="15">
        <v>634975</v>
      </c>
    </row>
    <row r="227" spans="2:4" x14ac:dyDescent="0.25">
      <c r="B227" s="14" t="s">
        <v>255</v>
      </c>
      <c r="C227" s="13">
        <v>684776</v>
      </c>
      <c r="D227" s="15">
        <v>874037</v>
      </c>
    </row>
    <row r="228" spans="2:4" x14ac:dyDescent="0.25">
      <c r="B228" s="14" t="s">
        <v>256</v>
      </c>
      <c r="C228" s="13">
        <v>563060</v>
      </c>
      <c r="D228" s="15">
        <v>954440</v>
      </c>
    </row>
    <row r="229" spans="2:4" x14ac:dyDescent="0.25">
      <c r="B229" s="14" t="s">
        <v>257</v>
      </c>
      <c r="C229" s="13">
        <v>814092</v>
      </c>
      <c r="D229" s="15">
        <v>1007418</v>
      </c>
    </row>
    <row r="230" spans="2:4" x14ac:dyDescent="0.25">
      <c r="B230" s="14" t="s">
        <v>258</v>
      </c>
      <c r="C230" s="13">
        <v>897740</v>
      </c>
      <c r="D230" s="15">
        <v>970852</v>
      </c>
    </row>
    <row r="231" spans="2:4" x14ac:dyDescent="0.25">
      <c r="B231" s="14" t="s">
        <v>259</v>
      </c>
      <c r="C231" s="13">
        <v>896333</v>
      </c>
      <c r="D231" s="15">
        <v>942105</v>
      </c>
    </row>
    <row r="232" spans="2:4" x14ac:dyDescent="0.25">
      <c r="B232" s="14" t="s">
        <v>260</v>
      </c>
      <c r="C232" s="13">
        <v>889888</v>
      </c>
      <c r="D232" s="15">
        <v>785397</v>
      </c>
    </row>
    <row r="233" spans="2:4" x14ac:dyDescent="0.25">
      <c r="B233" s="14" t="s">
        <v>261</v>
      </c>
      <c r="C233" s="13">
        <v>842457</v>
      </c>
      <c r="D233" s="15">
        <v>613797</v>
      </c>
    </row>
    <row r="234" spans="2:4" x14ac:dyDescent="0.25">
      <c r="B234" s="14" t="s">
        <v>262</v>
      </c>
      <c r="C234" s="13">
        <v>685554</v>
      </c>
      <c r="D234" s="15">
        <v>878639</v>
      </c>
    </row>
    <row r="235" spans="2:4" x14ac:dyDescent="0.25">
      <c r="B235" s="14" t="s">
        <v>263</v>
      </c>
      <c r="C235" s="13">
        <v>504303</v>
      </c>
      <c r="D235" s="15">
        <v>994431</v>
      </c>
    </row>
    <row r="236" spans="2:4" x14ac:dyDescent="0.25">
      <c r="B236" s="14" t="s">
        <v>264</v>
      </c>
      <c r="C236" s="13">
        <v>699424</v>
      </c>
      <c r="D236" s="15">
        <v>980662</v>
      </c>
    </row>
    <row r="237" spans="2:4" x14ac:dyDescent="0.25">
      <c r="B237" s="14" t="s">
        <v>265</v>
      </c>
      <c r="C237" s="13">
        <v>882530</v>
      </c>
      <c r="D237" s="15">
        <v>911264</v>
      </c>
    </row>
    <row r="238" spans="2:4" x14ac:dyDescent="0.25">
      <c r="B238" s="14" t="s">
        <v>266</v>
      </c>
      <c r="C238" s="13">
        <v>908678</v>
      </c>
      <c r="D238" s="15">
        <v>919587</v>
      </c>
    </row>
    <row r="239" spans="2:4" x14ac:dyDescent="0.25">
      <c r="B239" s="14" t="s">
        <v>267</v>
      </c>
      <c r="C239" s="13">
        <v>850583</v>
      </c>
      <c r="D239" s="15">
        <v>700891</v>
      </c>
    </row>
    <row r="240" spans="2:4" x14ac:dyDescent="0.25">
      <c r="B240" s="14" t="s">
        <v>268</v>
      </c>
      <c r="C240" s="13">
        <v>857280</v>
      </c>
      <c r="D240" s="15">
        <v>572678</v>
      </c>
    </row>
    <row r="241" spans="2:4" x14ac:dyDescent="0.25">
      <c r="B241" s="14" t="s">
        <v>269</v>
      </c>
      <c r="C241" s="13">
        <v>684794</v>
      </c>
      <c r="D241" s="15">
        <v>834256</v>
      </c>
    </row>
    <row r="242" spans="2:4" x14ac:dyDescent="0.25">
      <c r="B242" s="14" t="s">
        <v>270</v>
      </c>
      <c r="C242" s="13">
        <v>535503</v>
      </c>
      <c r="D242" s="15">
        <v>882576</v>
      </c>
    </row>
    <row r="243" spans="2:4" x14ac:dyDescent="0.25">
      <c r="B243" s="14" t="s">
        <v>271</v>
      </c>
      <c r="C243" s="13">
        <v>895168</v>
      </c>
      <c r="D243" s="15">
        <v>892822</v>
      </c>
    </row>
    <row r="244" spans="2:4" x14ac:dyDescent="0.25">
      <c r="B244" s="14" t="s">
        <v>272</v>
      </c>
      <c r="C244" s="13">
        <v>954794</v>
      </c>
      <c r="D244" s="15">
        <v>906665</v>
      </c>
    </row>
    <row r="245" spans="2:4" x14ac:dyDescent="0.25">
      <c r="B245" s="14" t="s">
        <v>273</v>
      </c>
      <c r="C245" s="13">
        <v>896874</v>
      </c>
      <c r="D245" s="15">
        <v>887875</v>
      </c>
    </row>
    <row r="246" spans="2:4" x14ac:dyDescent="0.25">
      <c r="B246" s="14" t="s">
        <v>274</v>
      </c>
      <c r="C246" s="13">
        <v>866805</v>
      </c>
      <c r="D246" s="15">
        <v>700756</v>
      </c>
    </row>
    <row r="247" spans="2:4" x14ac:dyDescent="0.25">
      <c r="B247" s="14" t="s">
        <v>275</v>
      </c>
      <c r="C247" s="13">
        <v>928331</v>
      </c>
      <c r="D247" s="15">
        <v>565482</v>
      </c>
    </row>
    <row r="248" spans="2:4" x14ac:dyDescent="0.25">
      <c r="B248" s="14" t="s">
        <v>276</v>
      </c>
      <c r="C248" s="13">
        <v>635127</v>
      </c>
      <c r="D248" s="15">
        <v>972614</v>
      </c>
    </row>
    <row r="249" spans="2:4" x14ac:dyDescent="0.25">
      <c r="B249" s="14" t="s">
        <v>277</v>
      </c>
      <c r="C249" s="13">
        <v>508516</v>
      </c>
      <c r="D249" s="15">
        <v>992768</v>
      </c>
    </row>
    <row r="250" spans="2:4" x14ac:dyDescent="0.25">
      <c r="B250" s="14" t="s">
        <v>278</v>
      </c>
      <c r="C250" s="13">
        <v>938370</v>
      </c>
      <c r="D250" s="15">
        <v>1079777</v>
      </c>
    </row>
    <row r="251" spans="2:4" x14ac:dyDescent="0.25">
      <c r="B251" s="14" t="s">
        <v>279</v>
      </c>
      <c r="C251" s="13">
        <v>1004460</v>
      </c>
      <c r="D251" s="15">
        <v>1113704</v>
      </c>
    </row>
    <row r="252" spans="2:4" x14ac:dyDescent="0.25">
      <c r="B252" s="14" t="s">
        <v>280</v>
      </c>
      <c r="C252" s="13">
        <v>1009981</v>
      </c>
      <c r="D252" s="15">
        <v>1024107</v>
      </c>
    </row>
    <row r="253" spans="2:4" x14ac:dyDescent="0.25">
      <c r="B253" s="14" t="s">
        <v>281</v>
      </c>
      <c r="C253" s="13">
        <v>992459</v>
      </c>
      <c r="D253" s="15">
        <v>781742</v>
      </c>
    </row>
    <row r="254" spans="2:4" x14ac:dyDescent="0.25">
      <c r="B254" s="14" t="s">
        <v>282</v>
      </c>
      <c r="C254" s="13">
        <v>972486</v>
      </c>
      <c r="D254" s="15">
        <v>635730</v>
      </c>
    </row>
    <row r="255" spans="2:4" x14ac:dyDescent="0.25">
      <c r="B255" s="14" t="s">
        <v>283</v>
      </c>
      <c r="C255" s="13">
        <v>675757</v>
      </c>
      <c r="D255" s="15">
        <v>565471</v>
      </c>
    </row>
    <row r="256" spans="2:4" x14ac:dyDescent="0.25">
      <c r="B256" s="14" t="s">
        <v>284</v>
      </c>
      <c r="C256" s="13">
        <v>558282</v>
      </c>
      <c r="D256" s="15">
        <v>1091357</v>
      </c>
    </row>
    <row r="257" spans="2:4" x14ac:dyDescent="0.25">
      <c r="B257" s="14" t="s">
        <v>285</v>
      </c>
      <c r="C257" s="13">
        <v>513517</v>
      </c>
      <c r="D257" s="15">
        <v>1107360</v>
      </c>
    </row>
    <row r="258" spans="2:4" x14ac:dyDescent="0.25">
      <c r="B258" s="14" t="s">
        <v>286</v>
      </c>
      <c r="C258" s="13">
        <v>995210</v>
      </c>
      <c r="D258" s="15">
        <v>1091965</v>
      </c>
    </row>
    <row r="259" spans="2:4" x14ac:dyDescent="0.25">
      <c r="B259" s="14" t="s">
        <v>287</v>
      </c>
      <c r="C259" s="13">
        <v>1003688</v>
      </c>
      <c r="D259" s="15">
        <v>1051319</v>
      </c>
    </row>
    <row r="260" spans="2:4" x14ac:dyDescent="0.25">
      <c r="B260" s="14" t="s">
        <v>288</v>
      </c>
      <c r="C260" s="13">
        <v>1040143</v>
      </c>
      <c r="D260" s="15">
        <v>745210</v>
      </c>
    </row>
    <row r="261" spans="2:4" x14ac:dyDescent="0.25">
      <c r="B261" s="14" t="s">
        <v>289</v>
      </c>
      <c r="C261" s="13">
        <v>952545</v>
      </c>
      <c r="D261" s="15">
        <v>587700</v>
      </c>
    </row>
    <row r="262" spans="2:4" x14ac:dyDescent="0.25">
      <c r="B262" s="14" t="s">
        <v>290</v>
      </c>
      <c r="C262" s="13">
        <v>708625</v>
      </c>
      <c r="D262" s="15">
        <v>1023721</v>
      </c>
    </row>
    <row r="263" spans="2:4" x14ac:dyDescent="0.25">
      <c r="B263" s="14" t="s">
        <v>291</v>
      </c>
      <c r="C263" s="13">
        <v>545114</v>
      </c>
      <c r="D263" s="15">
        <v>1098155</v>
      </c>
    </row>
    <row r="264" spans="2:4" x14ac:dyDescent="0.25">
      <c r="B264" s="14" t="s">
        <v>292</v>
      </c>
      <c r="C264" s="13">
        <v>861187</v>
      </c>
      <c r="D264" s="15">
        <v>1108228</v>
      </c>
    </row>
    <row r="265" spans="2:4" x14ac:dyDescent="0.25">
      <c r="B265" s="14" t="s">
        <v>293</v>
      </c>
      <c r="C265" s="13">
        <v>1035645</v>
      </c>
      <c r="D265" s="15">
        <v>1092118</v>
      </c>
    </row>
    <row r="266" spans="2:4" x14ac:dyDescent="0.25">
      <c r="B266" s="14" t="s">
        <v>294</v>
      </c>
      <c r="C266" s="13">
        <v>1025053</v>
      </c>
      <c r="D266" s="15">
        <v>1018564</v>
      </c>
    </row>
    <row r="267" spans="2:4" x14ac:dyDescent="0.25">
      <c r="B267" s="14" t="s">
        <v>295</v>
      </c>
      <c r="C267" s="13">
        <v>1024759</v>
      </c>
      <c r="D267" s="15">
        <v>736344</v>
      </c>
    </row>
    <row r="268" spans="2:4" x14ac:dyDescent="0.25">
      <c r="B268" s="14" t="s">
        <v>296</v>
      </c>
      <c r="C268" s="13">
        <v>998884</v>
      </c>
      <c r="D268" s="15">
        <v>565679</v>
      </c>
    </row>
    <row r="269" spans="2:4" x14ac:dyDescent="0.25">
      <c r="B269" s="14" t="s">
        <v>297</v>
      </c>
      <c r="C269" s="13">
        <v>692914</v>
      </c>
      <c r="D269" s="15">
        <v>1020544</v>
      </c>
    </row>
    <row r="270" spans="2:4" x14ac:dyDescent="0.25">
      <c r="B270" s="14" t="s">
        <v>298</v>
      </c>
      <c r="C270" s="13">
        <v>471761</v>
      </c>
      <c r="D270" s="15">
        <v>1118048</v>
      </c>
    </row>
    <row r="271" spans="2:4" x14ac:dyDescent="0.25">
      <c r="B271" s="14" t="s">
        <v>299</v>
      </c>
      <c r="C271" s="13">
        <v>942841</v>
      </c>
      <c r="D271" s="15">
        <v>1122994</v>
      </c>
    </row>
    <row r="272" spans="2:4" x14ac:dyDescent="0.25">
      <c r="B272" s="14" t="s">
        <v>300</v>
      </c>
      <c r="C272" s="13">
        <v>988316</v>
      </c>
      <c r="D272" s="15">
        <v>1131064</v>
      </c>
    </row>
    <row r="273" spans="2:4" x14ac:dyDescent="0.25">
      <c r="B273" s="14" t="s">
        <v>301</v>
      </c>
      <c r="C273" s="13">
        <v>1046433</v>
      </c>
      <c r="D273" s="15">
        <v>1067453</v>
      </c>
    </row>
    <row r="274" spans="2:4" x14ac:dyDescent="0.25">
      <c r="B274" s="14" t="s">
        <v>302</v>
      </c>
      <c r="C274" s="13">
        <v>1031136</v>
      </c>
      <c r="D274" s="15">
        <v>777118</v>
      </c>
    </row>
    <row r="275" spans="2:4" x14ac:dyDescent="0.25">
      <c r="B275" s="14" t="s">
        <v>303</v>
      </c>
      <c r="C275" s="13">
        <v>926655</v>
      </c>
      <c r="D275" s="15">
        <v>490715</v>
      </c>
    </row>
    <row r="276" spans="2:4" x14ac:dyDescent="0.25">
      <c r="B276" s="14" t="s">
        <v>304</v>
      </c>
      <c r="C276" s="13">
        <v>694588</v>
      </c>
      <c r="D276" s="15">
        <v>1020758</v>
      </c>
    </row>
    <row r="277" spans="2:4" x14ac:dyDescent="0.25">
      <c r="B277" s="14" t="s">
        <v>305</v>
      </c>
      <c r="C277" s="13">
        <v>524914</v>
      </c>
      <c r="D277" s="15">
        <v>1017490</v>
      </c>
    </row>
    <row r="278" spans="2:4" x14ac:dyDescent="0.25">
      <c r="B278" s="14" t="s">
        <v>306</v>
      </c>
      <c r="C278" s="13">
        <v>923202</v>
      </c>
      <c r="D278" s="15">
        <v>1142209</v>
      </c>
    </row>
    <row r="279" spans="2:4" x14ac:dyDescent="0.25">
      <c r="B279" s="14" t="s">
        <v>307</v>
      </c>
      <c r="C279" s="13">
        <v>981791</v>
      </c>
      <c r="D279" s="15">
        <v>1133996</v>
      </c>
    </row>
    <row r="280" spans="2:4" x14ac:dyDescent="0.25">
      <c r="B280" s="14" t="s">
        <v>308</v>
      </c>
      <c r="C280" s="13">
        <v>1011016</v>
      </c>
      <c r="D280" s="15">
        <v>982512</v>
      </c>
    </row>
    <row r="281" spans="2:4" x14ac:dyDescent="0.25">
      <c r="B281" s="14" t="s">
        <v>309</v>
      </c>
      <c r="C281" s="13">
        <v>1035297</v>
      </c>
      <c r="D281" s="15">
        <v>697397</v>
      </c>
    </row>
    <row r="282" spans="2:4" x14ac:dyDescent="0.25">
      <c r="B282" s="14" t="s">
        <v>310</v>
      </c>
      <c r="C282" s="13">
        <v>979222</v>
      </c>
      <c r="D282" s="15">
        <v>559636</v>
      </c>
    </row>
    <row r="283" spans="2:4" x14ac:dyDescent="0.25">
      <c r="B283" s="14" t="s">
        <v>311</v>
      </c>
      <c r="C283" s="13">
        <v>692379</v>
      </c>
      <c r="D283" s="15">
        <v>1026214</v>
      </c>
    </row>
    <row r="284" spans="2:4" x14ac:dyDescent="0.25">
      <c r="B284" s="14" t="s">
        <v>312</v>
      </c>
      <c r="C284" s="13">
        <v>533321</v>
      </c>
      <c r="D284" s="15">
        <v>1133213</v>
      </c>
    </row>
    <row r="285" spans="2:4" x14ac:dyDescent="0.25">
      <c r="B285" s="14" t="s">
        <v>313</v>
      </c>
      <c r="C285" s="13">
        <v>954964</v>
      </c>
      <c r="D285" s="15">
        <v>1115719</v>
      </c>
    </row>
    <row r="286" spans="2:4" x14ac:dyDescent="0.25">
      <c r="B286" s="14" t="s">
        <v>314</v>
      </c>
      <c r="C286" s="13">
        <v>1053955</v>
      </c>
      <c r="D286" s="15">
        <v>1124910</v>
      </c>
    </row>
    <row r="287" spans="2:4" x14ac:dyDescent="0.25">
      <c r="B287" s="14" t="s">
        <v>315</v>
      </c>
      <c r="C287" s="13">
        <v>1056410</v>
      </c>
      <c r="D287" s="15">
        <v>1029042</v>
      </c>
    </row>
    <row r="288" spans="2:4" x14ac:dyDescent="0.25">
      <c r="B288" s="14" t="s">
        <v>316</v>
      </c>
      <c r="C288" s="13">
        <v>1032644</v>
      </c>
      <c r="D288" s="15">
        <v>749729</v>
      </c>
    </row>
    <row r="289" spans="2:4" x14ac:dyDescent="0.25">
      <c r="B289" s="14" t="s">
        <v>317</v>
      </c>
      <c r="C289" s="13">
        <v>987806</v>
      </c>
      <c r="D289" s="15">
        <v>584676</v>
      </c>
    </row>
    <row r="290" spans="2:4" x14ac:dyDescent="0.25">
      <c r="B290" s="14" t="s">
        <v>318</v>
      </c>
      <c r="C290" s="13">
        <v>721124</v>
      </c>
      <c r="D290" s="15">
        <v>1029363</v>
      </c>
    </row>
    <row r="291" spans="2:4" x14ac:dyDescent="0.25">
      <c r="B291" s="14" t="s">
        <v>319</v>
      </c>
      <c r="C291" s="13">
        <v>656406</v>
      </c>
      <c r="D291" s="15">
        <v>1112630</v>
      </c>
    </row>
    <row r="292" spans="2:4" x14ac:dyDescent="0.25">
      <c r="B292" s="14" t="s">
        <v>320</v>
      </c>
      <c r="C292" s="13">
        <v>819234</v>
      </c>
      <c r="D292" s="15">
        <v>1128878</v>
      </c>
    </row>
    <row r="293" spans="2:4" x14ac:dyDescent="0.25">
      <c r="B293" s="14" t="s">
        <v>321</v>
      </c>
      <c r="C293" s="13">
        <v>1044594</v>
      </c>
      <c r="D293" s="15">
        <v>1135499</v>
      </c>
    </row>
    <row r="294" spans="2:4" x14ac:dyDescent="0.25">
      <c r="B294" s="14" t="s">
        <v>322</v>
      </c>
      <c r="C294" s="13">
        <v>1040613</v>
      </c>
      <c r="D294" s="15">
        <v>1081054</v>
      </c>
    </row>
    <row r="295" spans="2:4" x14ac:dyDescent="0.25">
      <c r="B295" s="14" t="s">
        <v>323</v>
      </c>
      <c r="C295" s="13">
        <v>1001685</v>
      </c>
      <c r="D295" s="15">
        <v>797609</v>
      </c>
    </row>
    <row r="296" spans="2:4" x14ac:dyDescent="0.25">
      <c r="B296" s="14" t="s">
        <v>324</v>
      </c>
      <c r="C296" s="13">
        <v>893448</v>
      </c>
      <c r="D296" s="15">
        <v>747736</v>
      </c>
    </row>
    <row r="297" spans="2:4" x14ac:dyDescent="0.25">
      <c r="B297" s="14" t="s">
        <v>325</v>
      </c>
      <c r="C297" s="13">
        <v>604944</v>
      </c>
      <c r="D297" s="15">
        <v>871313</v>
      </c>
    </row>
    <row r="298" spans="2:4" x14ac:dyDescent="0.25">
      <c r="B298" s="14" t="s">
        <v>326</v>
      </c>
      <c r="C298" s="13">
        <v>516521</v>
      </c>
      <c r="D298" s="15">
        <v>1026934</v>
      </c>
    </row>
    <row r="299" spans="2:4" x14ac:dyDescent="0.25">
      <c r="B299" s="14" t="s">
        <v>327</v>
      </c>
      <c r="C299" s="13">
        <v>926491</v>
      </c>
      <c r="D299" s="15">
        <v>1115085</v>
      </c>
    </row>
    <row r="300" spans="2:4" x14ac:dyDescent="0.25">
      <c r="B300" s="14" t="s">
        <v>328</v>
      </c>
      <c r="C300" s="13">
        <v>1027497</v>
      </c>
      <c r="D300" s="15">
        <v>1116172</v>
      </c>
    </row>
    <row r="301" spans="2:4" x14ac:dyDescent="0.25">
      <c r="B301" s="14" t="s">
        <v>329</v>
      </c>
      <c r="C301" s="13">
        <v>1034448</v>
      </c>
      <c r="D301" s="15">
        <v>1040830</v>
      </c>
    </row>
    <row r="302" spans="2:4" x14ac:dyDescent="0.25">
      <c r="B302" s="14" t="s">
        <v>330</v>
      </c>
      <c r="C302" s="13">
        <v>1013562</v>
      </c>
      <c r="D302" s="15">
        <v>780096</v>
      </c>
    </row>
    <row r="303" spans="2:4" x14ac:dyDescent="0.25">
      <c r="B303" s="14" t="s">
        <v>331</v>
      </c>
      <c r="C303" s="13">
        <v>958233</v>
      </c>
      <c r="D303" s="15">
        <v>560631</v>
      </c>
    </row>
    <row r="304" spans="2:4" x14ac:dyDescent="0.25">
      <c r="B304" s="14" t="s">
        <v>332</v>
      </c>
      <c r="C304" s="13">
        <v>674086</v>
      </c>
      <c r="D304" s="15">
        <v>1023334</v>
      </c>
    </row>
    <row r="305" spans="2:4" x14ac:dyDescent="0.25">
      <c r="B305" s="14" t="s">
        <v>333</v>
      </c>
      <c r="C305" s="13">
        <v>508746</v>
      </c>
      <c r="D305" s="15">
        <v>1094260</v>
      </c>
    </row>
    <row r="306" spans="2:4" x14ac:dyDescent="0.25">
      <c r="B306" s="14" t="s">
        <v>334</v>
      </c>
      <c r="C306" s="13">
        <v>934718</v>
      </c>
      <c r="D306" s="15">
        <v>1115160</v>
      </c>
    </row>
    <row r="307" spans="2:4" x14ac:dyDescent="0.25">
      <c r="B307" s="14" t="s">
        <v>335</v>
      </c>
      <c r="C307" s="13">
        <v>1033640</v>
      </c>
      <c r="D307" s="15">
        <v>1119817</v>
      </c>
    </row>
    <row r="308" spans="2:4" x14ac:dyDescent="0.25">
      <c r="B308" s="14" t="s">
        <v>336</v>
      </c>
      <c r="C308" s="13">
        <v>997522</v>
      </c>
      <c r="D308" s="15">
        <v>1020490</v>
      </c>
    </row>
    <row r="309" spans="2:4" x14ac:dyDescent="0.25">
      <c r="B309" s="14" t="s">
        <v>337</v>
      </c>
      <c r="C309" s="13">
        <v>947619</v>
      </c>
      <c r="D309" s="15">
        <v>723801</v>
      </c>
    </row>
    <row r="310" spans="2:4" x14ac:dyDescent="0.25">
      <c r="B310" s="14" t="s">
        <v>338</v>
      </c>
      <c r="C310" s="13">
        <v>876844</v>
      </c>
      <c r="D310" s="15">
        <v>528559</v>
      </c>
    </row>
    <row r="311" spans="2:4" x14ac:dyDescent="0.25">
      <c r="B311" s="14" t="s">
        <v>339</v>
      </c>
      <c r="C311" s="13">
        <v>635490</v>
      </c>
      <c r="D311" s="15">
        <v>1000400</v>
      </c>
    </row>
    <row r="312" spans="2:4" x14ac:dyDescent="0.25">
      <c r="B312" s="14" t="s">
        <v>340</v>
      </c>
      <c r="C312" s="13">
        <v>436296</v>
      </c>
      <c r="D312" s="15">
        <v>1097380</v>
      </c>
    </row>
    <row r="313" spans="2:4" x14ac:dyDescent="0.25">
      <c r="B313" s="14" t="s">
        <v>341</v>
      </c>
      <c r="C313" s="13">
        <v>919293</v>
      </c>
      <c r="D313" s="15">
        <v>1109857</v>
      </c>
    </row>
    <row r="314" spans="2:4" x14ac:dyDescent="0.25">
      <c r="B314" s="14" t="s">
        <v>342</v>
      </c>
      <c r="C314" s="13">
        <v>910179</v>
      </c>
      <c r="D314" s="15">
        <v>1030888</v>
      </c>
    </row>
    <row r="315" spans="2:4" x14ac:dyDescent="0.25">
      <c r="B315" s="14" t="s">
        <v>343</v>
      </c>
      <c r="C315" s="13">
        <v>986420</v>
      </c>
      <c r="D315" s="15">
        <v>1000780</v>
      </c>
    </row>
    <row r="316" spans="2:4" x14ac:dyDescent="0.25">
      <c r="B316" s="14" t="s">
        <v>344</v>
      </c>
      <c r="C316" s="13">
        <v>998874</v>
      </c>
      <c r="D316" s="15">
        <v>691836</v>
      </c>
    </row>
    <row r="317" spans="2:4" x14ac:dyDescent="0.25">
      <c r="B317" s="14" t="s">
        <v>345</v>
      </c>
      <c r="C317" s="13">
        <v>937355</v>
      </c>
      <c r="D317" s="15">
        <v>495732</v>
      </c>
    </row>
    <row r="318" spans="2:4" x14ac:dyDescent="0.25">
      <c r="B318" s="14" t="s">
        <v>346</v>
      </c>
      <c r="C318" s="13">
        <v>681926</v>
      </c>
      <c r="D318" s="15">
        <v>936732</v>
      </c>
    </row>
    <row r="319" spans="2:4" x14ac:dyDescent="0.25">
      <c r="B319" s="14" t="s">
        <v>347</v>
      </c>
      <c r="C319" s="13">
        <v>497103</v>
      </c>
      <c r="D319" s="15">
        <v>898684</v>
      </c>
    </row>
    <row r="320" spans="2:4" x14ac:dyDescent="0.25">
      <c r="B320" s="14" t="s">
        <v>348</v>
      </c>
      <c r="C320" s="13">
        <v>944143</v>
      </c>
      <c r="D320" s="15">
        <v>1059964</v>
      </c>
    </row>
    <row r="321" spans="2:4" x14ac:dyDescent="0.25">
      <c r="B321" s="14" t="s">
        <v>349</v>
      </c>
      <c r="C321" s="13">
        <v>1012867</v>
      </c>
      <c r="D321" s="15">
        <v>1095186</v>
      </c>
    </row>
    <row r="322" spans="2:4" x14ac:dyDescent="0.25">
      <c r="B322" s="14" t="s">
        <v>350</v>
      </c>
      <c r="C322" s="13">
        <v>1000411</v>
      </c>
      <c r="D322" s="15">
        <v>998099</v>
      </c>
    </row>
    <row r="323" spans="2:4" x14ac:dyDescent="0.25">
      <c r="B323" s="14" t="s">
        <v>351</v>
      </c>
      <c r="C323" s="13">
        <v>1042184</v>
      </c>
      <c r="D323" s="15">
        <v>679925</v>
      </c>
    </row>
    <row r="324" spans="2:4" x14ac:dyDescent="0.25">
      <c r="B324" s="14" t="s">
        <v>352</v>
      </c>
      <c r="C324" s="13">
        <v>813113</v>
      </c>
      <c r="D324" s="15">
        <v>539309</v>
      </c>
    </row>
    <row r="325" spans="2:4" x14ac:dyDescent="0.25">
      <c r="B325" s="14" t="s">
        <v>353</v>
      </c>
      <c r="C325" s="13">
        <v>620955</v>
      </c>
      <c r="D325" s="15">
        <v>914845</v>
      </c>
    </row>
    <row r="326" spans="2:4" x14ac:dyDescent="0.25">
      <c r="B326" s="14" t="s">
        <v>354</v>
      </c>
      <c r="C326" s="13">
        <v>489286</v>
      </c>
      <c r="D326" s="15">
        <v>1078087</v>
      </c>
    </row>
    <row r="327" spans="2:4" x14ac:dyDescent="0.25">
      <c r="B327" s="14" t="s">
        <v>355</v>
      </c>
      <c r="C327" s="13">
        <v>928831</v>
      </c>
      <c r="D327" s="15">
        <v>1068009</v>
      </c>
    </row>
    <row r="328" spans="2:4" x14ac:dyDescent="0.25">
      <c r="B328" s="14" t="s">
        <v>356</v>
      </c>
      <c r="C328" s="13">
        <v>1005137</v>
      </c>
      <c r="D328" s="15">
        <v>1060012</v>
      </c>
    </row>
    <row r="329" spans="2:4" x14ac:dyDescent="0.25">
      <c r="B329" s="14" t="s">
        <v>357</v>
      </c>
      <c r="C329" s="13">
        <v>1010218</v>
      </c>
      <c r="D329" s="15">
        <v>1000181</v>
      </c>
    </row>
    <row r="330" spans="2:4" x14ac:dyDescent="0.25">
      <c r="B330" s="14" t="s">
        <v>358</v>
      </c>
      <c r="C330" s="13">
        <v>996164</v>
      </c>
      <c r="D330" s="15">
        <v>715925</v>
      </c>
    </row>
    <row r="331" spans="2:4" x14ac:dyDescent="0.25">
      <c r="B331" s="14" t="s">
        <v>359</v>
      </c>
      <c r="C331" s="13">
        <v>963451</v>
      </c>
      <c r="D331" s="15">
        <v>542728</v>
      </c>
    </row>
    <row r="332" spans="2:4" x14ac:dyDescent="0.25">
      <c r="B332" s="14" t="s">
        <v>360</v>
      </c>
      <c r="C332" s="13">
        <v>663908</v>
      </c>
      <c r="D332" s="15">
        <v>948150</v>
      </c>
    </row>
    <row r="333" spans="2:4" x14ac:dyDescent="0.25">
      <c r="B333" s="14" t="s">
        <v>361</v>
      </c>
      <c r="C333" s="13">
        <v>479777</v>
      </c>
      <c r="D333" s="15">
        <v>1078952</v>
      </c>
    </row>
    <row r="334" spans="2:4" x14ac:dyDescent="0.25">
      <c r="B334" s="14" t="s">
        <v>362</v>
      </c>
      <c r="C334" s="13">
        <v>806125</v>
      </c>
      <c r="D334" s="15">
        <v>1054456</v>
      </c>
    </row>
    <row r="335" spans="2:4" x14ac:dyDescent="0.25">
      <c r="B335" s="14" t="s">
        <v>363</v>
      </c>
      <c r="C335" s="13">
        <v>804934</v>
      </c>
      <c r="D335" s="15">
        <v>954470</v>
      </c>
    </row>
    <row r="336" spans="2:4" x14ac:dyDescent="0.25">
      <c r="B336" s="14" t="s">
        <v>364</v>
      </c>
      <c r="C336" s="13">
        <v>742075</v>
      </c>
      <c r="D336" s="15">
        <v>1015409</v>
      </c>
    </row>
    <row r="337" spans="2:4" x14ac:dyDescent="0.25">
      <c r="B337" s="14" t="s">
        <v>365</v>
      </c>
      <c r="C337" s="13">
        <v>316257</v>
      </c>
      <c r="D337" s="15">
        <v>724965</v>
      </c>
    </row>
    <row r="338" spans="2:4" x14ac:dyDescent="0.25">
      <c r="B338" s="14" t="s">
        <v>366</v>
      </c>
      <c r="C338" s="13">
        <v>550356</v>
      </c>
      <c r="D338" s="15">
        <v>523539</v>
      </c>
    </row>
    <row r="339" spans="2:4" x14ac:dyDescent="0.25">
      <c r="B339" s="14" t="s">
        <v>367</v>
      </c>
      <c r="C339" s="13">
        <v>523339</v>
      </c>
      <c r="D339" s="15">
        <v>857014</v>
      </c>
    </row>
    <row r="340" spans="2:4" x14ac:dyDescent="0.25">
      <c r="B340" s="14" t="s">
        <v>368</v>
      </c>
      <c r="C340" s="13">
        <v>380232</v>
      </c>
      <c r="D340" s="15">
        <v>875296</v>
      </c>
    </row>
    <row r="341" spans="2:4" x14ac:dyDescent="0.25">
      <c r="B341" s="14" t="s">
        <v>369</v>
      </c>
      <c r="C341" s="13">
        <v>831721</v>
      </c>
      <c r="D341" s="15">
        <v>786166</v>
      </c>
    </row>
    <row r="342" spans="2:4" x14ac:dyDescent="0.25">
      <c r="B342" s="14" t="s">
        <v>370</v>
      </c>
      <c r="C342" s="13">
        <v>891553</v>
      </c>
      <c r="D342" s="15">
        <v>323373</v>
      </c>
    </row>
    <row r="343" spans="2:4" x14ac:dyDescent="0.25">
      <c r="B343" s="14" t="s">
        <v>371</v>
      </c>
      <c r="C343" s="13">
        <v>940544</v>
      </c>
      <c r="D343" s="15">
        <v>568640</v>
      </c>
    </row>
    <row r="344" spans="2:4" x14ac:dyDescent="0.25">
      <c r="B344" s="14" t="s">
        <v>372</v>
      </c>
      <c r="C344" s="13">
        <v>956197</v>
      </c>
      <c r="D344" s="15">
        <v>526429</v>
      </c>
    </row>
    <row r="345" spans="2:4" x14ac:dyDescent="0.25">
      <c r="B345" s="14" t="s">
        <v>373</v>
      </c>
      <c r="C345" s="13">
        <v>853271</v>
      </c>
      <c r="D345" s="15">
        <v>426319</v>
      </c>
    </row>
    <row r="346" spans="2:4" x14ac:dyDescent="0.25">
      <c r="B346" s="14" t="s">
        <v>374</v>
      </c>
      <c r="C346" s="13">
        <v>619375</v>
      </c>
      <c r="D346" s="15">
        <v>903267</v>
      </c>
    </row>
    <row r="347" spans="2:4" x14ac:dyDescent="0.25">
      <c r="B347" s="14" t="s">
        <v>375</v>
      </c>
      <c r="C347" s="13">
        <v>441790</v>
      </c>
      <c r="D347" s="15">
        <v>1013641</v>
      </c>
    </row>
    <row r="348" spans="2:4" x14ac:dyDescent="0.25">
      <c r="B348" s="14" t="s">
        <v>376</v>
      </c>
      <c r="C348" s="13">
        <v>875583</v>
      </c>
      <c r="D348" s="15">
        <v>1011615</v>
      </c>
    </row>
    <row r="349" spans="2:4" x14ac:dyDescent="0.25">
      <c r="B349" s="14" t="s">
        <v>377</v>
      </c>
      <c r="C349" s="13">
        <v>941065</v>
      </c>
      <c r="D349" s="15">
        <v>966057</v>
      </c>
    </row>
    <row r="350" spans="2:4" x14ac:dyDescent="0.25">
      <c r="B350" s="14" t="s">
        <v>378</v>
      </c>
      <c r="C350" s="13">
        <v>962534</v>
      </c>
      <c r="D350" s="15">
        <v>930979</v>
      </c>
    </row>
    <row r="351" spans="2:4" x14ac:dyDescent="0.25">
      <c r="B351" s="14" t="s">
        <v>379</v>
      </c>
      <c r="C351" s="13">
        <v>984807</v>
      </c>
      <c r="D351" s="15">
        <v>671260</v>
      </c>
    </row>
    <row r="352" spans="2:4" x14ac:dyDescent="0.25">
      <c r="B352" s="14" t="s">
        <v>380</v>
      </c>
      <c r="C352" s="13">
        <v>934270</v>
      </c>
      <c r="D352" s="15">
        <v>526452</v>
      </c>
    </row>
    <row r="353" spans="2:4" x14ac:dyDescent="0.25">
      <c r="B353" s="14" t="s">
        <v>381</v>
      </c>
      <c r="C353" s="13">
        <v>652530</v>
      </c>
      <c r="D353" s="15">
        <v>949811</v>
      </c>
    </row>
    <row r="354" spans="2:4" x14ac:dyDescent="0.25">
      <c r="B354" s="14" t="s">
        <v>382</v>
      </c>
      <c r="C354" s="13">
        <v>460520</v>
      </c>
      <c r="D354" s="15">
        <v>1004093</v>
      </c>
    </row>
    <row r="355" spans="2:4" x14ac:dyDescent="0.25">
      <c r="B355" s="14" t="s">
        <v>383</v>
      </c>
      <c r="C355" s="13">
        <v>843720</v>
      </c>
      <c r="D355" s="15">
        <v>978107</v>
      </c>
    </row>
    <row r="356" spans="2:4" x14ac:dyDescent="0.25">
      <c r="B356" s="14" t="s">
        <v>384</v>
      </c>
      <c r="C356" s="13">
        <v>935068</v>
      </c>
      <c r="D356" s="15">
        <v>832311</v>
      </c>
    </row>
    <row r="357" spans="2:4" x14ac:dyDescent="0.25">
      <c r="B357" s="14" t="s">
        <v>385</v>
      </c>
      <c r="C357" s="13">
        <v>938357</v>
      </c>
      <c r="D357" s="15">
        <v>882539</v>
      </c>
    </row>
    <row r="358" spans="2:4" x14ac:dyDescent="0.25">
      <c r="B358" s="14" t="s">
        <v>386</v>
      </c>
      <c r="C358" s="13">
        <v>943683</v>
      </c>
      <c r="D358" s="15">
        <v>610753</v>
      </c>
    </row>
    <row r="359" spans="2:4" x14ac:dyDescent="0.25">
      <c r="B359" s="14" t="s">
        <v>387</v>
      </c>
      <c r="C359" s="13">
        <v>887376</v>
      </c>
      <c r="D359" s="15">
        <v>475192</v>
      </c>
    </row>
    <row r="360" spans="2:4" x14ac:dyDescent="0.25">
      <c r="B360" s="14" t="s">
        <v>388</v>
      </c>
      <c r="C360" s="13">
        <v>552750</v>
      </c>
      <c r="D360" s="15">
        <v>893964</v>
      </c>
    </row>
    <row r="361" spans="2:4" x14ac:dyDescent="0.25">
      <c r="B361" s="14" t="s">
        <v>389</v>
      </c>
      <c r="C361" s="13">
        <v>456220</v>
      </c>
      <c r="D361" s="15">
        <v>974018</v>
      </c>
    </row>
    <row r="362" spans="2:4" x14ac:dyDescent="0.25">
      <c r="B362" s="14" t="s">
        <v>390</v>
      </c>
      <c r="C362" s="13">
        <v>805485</v>
      </c>
      <c r="D362" s="15">
        <v>960168</v>
      </c>
    </row>
    <row r="363" spans="2:4" x14ac:dyDescent="0.25">
      <c r="B363" s="14" t="s">
        <v>391</v>
      </c>
      <c r="C363" s="13">
        <v>870217</v>
      </c>
      <c r="D363" s="15">
        <v>926319</v>
      </c>
    </row>
    <row r="364" spans="2:4" x14ac:dyDescent="0.25">
      <c r="B364" s="14" t="s">
        <v>392</v>
      </c>
      <c r="C364" s="13">
        <v>884471</v>
      </c>
      <c r="D364" s="15">
        <v>836241</v>
      </c>
    </row>
    <row r="365" spans="2:4" x14ac:dyDescent="0.25">
      <c r="B365" s="14" t="s">
        <v>393</v>
      </c>
      <c r="C365" s="13">
        <v>844760</v>
      </c>
      <c r="D365" s="15">
        <v>581427</v>
      </c>
    </row>
    <row r="366" spans="2:4" x14ac:dyDescent="0.25">
      <c r="B366" s="14" t="s">
        <v>394</v>
      </c>
      <c r="C366" s="13">
        <v>686021</v>
      </c>
      <c r="D366" s="15">
        <v>459705</v>
      </c>
    </row>
    <row r="367" spans="2:4" x14ac:dyDescent="0.25">
      <c r="B367" s="14" t="s">
        <v>395</v>
      </c>
      <c r="C367" s="13">
        <v>548333</v>
      </c>
      <c r="D367" s="15">
        <v>693736</v>
      </c>
    </row>
    <row r="368" spans="2:4" x14ac:dyDescent="0.25">
      <c r="B368" s="14" t="s">
        <v>396</v>
      </c>
      <c r="C368" s="13">
        <v>388970</v>
      </c>
      <c r="D368" s="15">
        <v>522712</v>
      </c>
    </row>
    <row r="369" spans="2:4" x14ac:dyDescent="0.25">
      <c r="B369" s="14" t="s">
        <v>397</v>
      </c>
      <c r="C369" s="13">
        <v>225639</v>
      </c>
      <c r="D369" s="15">
        <v>232879</v>
      </c>
    </row>
    <row r="370" spans="2:4" x14ac:dyDescent="0.25">
      <c r="B370" s="14" t="s">
        <v>398</v>
      </c>
      <c r="C370" s="13">
        <v>569123</v>
      </c>
      <c r="D370" s="15">
        <v>592056</v>
      </c>
    </row>
    <row r="371" spans="2:4" x14ac:dyDescent="0.25">
      <c r="B371" s="14" t="s">
        <v>399</v>
      </c>
      <c r="C371" s="13">
        <v>655283</v>
      </c>
      <c r="D371" s="15">
        <v>640164</v>
      </c>
    </row>
    <row r="372" spans="2:4" x14ac:dyDescent="0.25">
      <c r="B372" s="14" t="s">
        <v>400</v>
      </c>
      <c r="C372" s="13">
        <v>646252</v>
      </c>
      <c r="D372" s="15">
        <v>571490</v>
      </c>
    </row>
    <row r="373" spans="2:4" x14ac:dyDescent="0.25">
      <c r="B373" s="14" t="s">
        <v>401</v>
      </c>
      <c r="C373" s="13">
        <v>677432</v>
      </c>
      <c r="D373" s="15">
        <v>389660</v>
      </c>
    </row>
    <row r="374" spans="2:4" x14ac:dyDescent="0.25">
      <c r="B374" s="14" t="s">
        <v>402</v>
      </c>
      <c r="C374" s="13">
        <v>553108</v>
      </c>
      <c r="D374" s="15">
        <v>733119</v>
      </c>
    </row>
    <row r="375" spans="2:4" ht="15.75" thickBot="1" x14ac:dyDescent="0.3">
      <c r="B375" s="16" t="s">
        <v>403</v>
      </c>
      <c r="C375" s="17">
        <v>437348</v>
      </c>
      <c r="D375" s="18">
        <v>667653</v>
      </c>
    </row>
  </sheetData>
  <mergeCells count="12">
    <mergeCell ref="C2:H2"/>
    <mergeCell ref="F19:H23"/>
    <mergeCell ref="F24:H36"/>
    <mergeCell ref="F62:H74"/>
    <mergeCell ref="I4:I6"/>
    <mergeCell ref="G37:H39"/>
    <mergeCell ref="F40:H57"/>
    <mergeCell ref="B8:D8"/>
    <mergeCell ref="F37:F39"/>
    <mergeCell ref="F59:H61"/>
    <mergeCell ref="F8:H10"/>
    <mergeCell ref="C3:H6"/>
  </mergeCells>
  <hyperlinks>
    <hyperlink ref="G37" r:id="rId1" xr:uid="{A361CF60-C374-4DB3-A886-A137ACBC3D85}"/>
    <hyperlink ref="I4" r:id="rId2" xr:uid="{33164DED-9994-F44F-AF31-3C9F239FE3B9}"/>
  </hyperlinks>
  <pageMargins left="0.7" right="0.7" top="0.75" bottom="0.75" header="0.3" footer="0.3"/>
  <pageSetup orientation="portrait" horizontalDpi="1200" verticalDpi="120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Computation Exercises</vt:lpstr>
      <vt:lpstr>CTA Comparative Boxplots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Sherman</dc:creator>
  <cp:lastModifiedBy>Ishrak Rahman</cp:lastModifiedBy>
  <dcterms:created xsi:type="dcterms:W3CDTF">2023-05-18T00:11:26Z</dcterms:created>
  <dcterms:modified xsi:type="dcterms:W3CDTF">2025-07-12T01:03:13Z</dcterms:modified>
</cp:coreProperties>
</file>