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hdhami\Desktop\Chargemaster 2019\2019 Submissions\"/>
    </mc:Choice>
  </mc:AlternateContent>
  <xr:revisionPtr revIDLastSave="0" documentId="8_{7BB00617-B2B8-4AA8-A2CD-72703648ADD6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D9" i="1" l="1"/>
  <c r="D8" i="1"/>
  <c r="D7" i="1"/>
  <c r="D15" i="1" l="1"/>
  <c r="E26" i="1"/>
  <c r="F26" i="1" s="1"/>
  <c r="E28" i="1"/>
  <c r="F28" i="1" s="1"/>
  <c r="D40" i="1"/>
  <c r="C40" i="1"/>
  <c r="E38" i="1"/>
  <c r="F38" i="1" s="1"/>
  <c r="E36" i="1"/>
  <c r="F36" i="1" s="1"/>
  <c r="D30" i="1"/>
  <c r="C30" i="1"/>
  <c r="D19" i="1"/>
  <c r="D18" i="1"/>
  <c r="C18" i="1"/>
  <c r="D17" i="1"/>
  <c r="C17" i="1"/>
  <c r="C15" i="1"/>
  <c r="F14" i="1"/>
  <c r="F13" i="1"/>
  <c r="E15" i="1"/>
  <c r="D10" i="1"/>
  <c r="C10" i="1"/>
  <c r="E9" i="1"/>
  <c r="F9" i="1" s="1"/>
  <c r="E8" i="1"/>
  <c r="F8" i="1" s="1"/>
  <c r="E7" i="1"/>
  <c r="D20" i="1" l="1"/>
  <c r="E40" i="1"/>
  <c r="F40" i="1" s="1"/>
  <c r="E30" i="1"/>
  <c r="F30" i="1" s="1"/>
  <c r="E17" i="1"/>
  <c r="F17" i="1" s="1"/>
  <c r="F15" i="1"/>
  <c r="C20" i="1"/>
  <c r="E18" i="1"/>
  <c r="F18" i="1" s="1"/>
  <c r="E10" i="1"/>
  <c r="F10" i="1" s="1"/>
  <c r="F7" i="1"/>
  <c r="F12" i="1"/>
  <c r="C19" i="1"/>
  <c r="E19" i="1" s="1"/>
  <c r="F19" i="1" s="1"/>
  <c r="E20" i="1" l="1"/>
  <c r="F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Kent Scown</author>
  </authors>
  <commentList>
    <comment ref="B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Kent Scown:</t>
        </r>
        <r>
          <rPr>
            <sz val="8"/>
            <color indexed="81"/>
            <rFont val="Tahoma"/>
            <family val="2"/>
          </rPr>
          <t xml:space="preserve">
From Archived Report
Document 1011
Unaudited Detail P&amp;L by Dept - Income Statement</t>
        </r>
      </text>
    </comment>
    <comment ref="B1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Kent Scown:</t>
        </r>
        <r>
          <rPr>
            <sz val="8"/>
            <color indexed="81"/>
            <rFont val="Tahoma"/>
            <family val="2"/>
          </rPr>
          <t xml:space="preserve">
See Statistics on monthly financials Period 11
</t>
        </r>
      </text>
    </comment>
    <comment ref="B1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Kent Scown:</t>
        </r>
        <r>
          <rPr>
            <sz val="8"/>
            <color indexed="81"/>
            <rFont val="Tahoma"/>
            <family val="2"/>
          </rPr>
          <t xml:space="preserve">
See Calculation
</t>
        </r>
      </text>
    </comment>
    <comment ref="B24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Kent Scown:</t>
        </r>
        <r>
          <rPr>
            <sz val="8"/>
            <color indexed="81"/>
            <rFont val="Tahoma"/>
            <family val="2"/>
          </rPr>
          <t xml:space="preserve">
See Period 11 Income Statement YTD Actual</t>
        </r>
      </text>
    </comment>
    <comment ref="B34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Kent Scown:</t>
        </r>
        <r>
          <rPr>
            <sz val="8"/>
            <color indexed="81"/>
            <rFont val="Tahoma"/>
            <family val="2"/>
          </rPr>
          <t xml:space="preserve">
See Period 11 Income Statement YTD Actual</t>
        </r>
      </text>
    </comment>
  </commentList>
</comments>
</file>

<file path=xl/sharedStrings.xml><?xml version="1.0" encoding="utf-8"?>
<sst xmlns="http://schemas.openxmlformats.org/spreadsheetml/2006/main" count="33" uniqueCount="30">
  <si>
    <t>Southern Humboldt Community Healthcare District</t>
  </si>
  <si>
    <t>Jerold Phelps Community Hospital</t>
  </si>
  <si>
    <t>Percentage Change in Gross Revenues</t>
  </si>
  <si>
    <t>11 months</t>
  </si>
  <si>
    <t>%</t>
  </si>
  <si>
    <t>Description</t>
  </si>
  <si>
    <t>Change</t>
  </si>
  <si>
    <t>(1) Room Revenues</t>
  </si>
  <si>
    <t>I/P Acute Revenue</t>
  </si>
  <si>
    <t>I/P Swing Bed Revenue</t>
  </si>
  <si>
    <t>I/P SNF Revenue</t>
  </si>
  <si>
    <t>Total Routine Revenue</t>
  </si>
  <si>
    <t>I/P Acute Days</t>
  </si>
  <si>
    <t>I/P Swing Bed Days</t>
  </si>
  <si>
    <t>I/P SNF Days</t>
  </si>
  <si>
    <t>Total Patient Days</t>
  </si>
  <si>
    <t>Acute Revenue per Day</t>
  </si>
  <si>
    <t>Swing Revenue per Day</t>
  </si>
  <si>
    <t>SNF Revenue per Day</t>
  </si>
  <si>
    <t>Change due to price/mix changes</t>
  </si>
  <si>
    <t>I/P revenues varied secondary to CDM charge review and upward adjustment, and ordering/patient mix trend changes.</t>
  </si>
  <si>
    <t>(2) I/P Ancillary Revenues</t>
  </si>
  <si>
    <t>Inpatient Ancillary Revenues</t>
  </si>
  <si>
    <t>I/P Ancillary Revenue per day</t>
  </si>
  <si>
    <t>I/P Ancillary revenues are up secondary to CDM charge review and upward adjustment, and ordering trend changes.</t>
  </si>
  <si>
    <t>(3) O/P Ancillary Revenues</t>
  </si>
  <si>
    <t>Oupatient Ancillary Revenues</t>
  </si>
  <si>
    <t>Outpatient Visits</t>
  </si>
  <si>
    <t>O/P Ancillary Revenue per visit</t>
  </si>
  <si>
    <t>O/P Ancillary revenue changes are within expected fluctuation range for service mix.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</si>
</sst>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);\(0.00\)"/>
  </numFmts>
  <fonts count="7" x14ac:knownFonts="1">
    <font>
      <sz val="11"/>
      <color theme="1"/>
      <name val="Calibri"/>
      <family val="2"/>
      <scheme val="minor"/>
    </font>
    <font>
      <sz val="10"/>
      <color theme="2" tint="-0.749992370372631"/>
      <name val="Calibri"/>
      <family val="2"/>
    </font>
    <font>
      <b/>
      <sz val="10"/>
      <color theme="2" tint="-0.749992370372631"/>
      <name val="Calibri"/>
      <family val="2"/>
    </font>
    <font>
      <sz val="10"/>
      <color indexed="8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indexed="64"/>
      </bottom>
      <diagonal/>
    </border>
    <border>
      <left/>
      <right/>
      <top/>
      <bottom style="thin">
        <color theme="7" tint="-0.499984740745262"/>
      </bottom>
      <diagonal/>
    </border>
    <border>
      <left/>
      <right/>
      <top/>
      <bottom style="thin">
        <color theme="7" tint="-0.2499465926084170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Fill="1" applyAlignment="1"/>
    <xf numFmtId="0" fontId="0" fillId="0" borderId="0" xfId="0" applyAlignment="1">
      <alignment vertical="top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top"/>
    </xf>
    <xf numFmtId="0" fontId="1" fillId="0" borderId="1" xfId="0" applyFont="1" applyFill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center" vertical="top"/>
    </xf>
    <xf numFmtId="0" fontId="2" fillId="2" borderId="0" xfId="0" applyFont="1" applyFill="1" applyBorder="1" applyAlignment="1"/>
    <xf numFmtId="0" fontId="1" fillId="2" borderId="0" xfId="0" applyFont="1" applyFill="1" applyBorder="1" applyAlignment="1"/>
    <xf numFmtId="3" fontId="3" fillId="0" borderId="2" xfId="0" applyNumberFormat="1" applyFont="1" applyBorder="1" applyAlignment="1">
      <alignment vertical="top"/>
    </xf>
    <xf numFmtId="37" fontId="1" fillId="0" borderId="0" xfId="0" applyNumberFormat="1" applyFont="1" applyFill="1" applyBorder="1" applyAlignment="1"/>
    <xf numFmtId="164" fontId="1" fillId="0" borderId="2" xfId="0" applyNumberFormat="1" applyFont="1" applyFill="1" applyBorder="1" applyAlignment="1"/>
    <xf numFmtId="165" fontId="1" fillId="0" borderId="0" xfId="0" applyNumberFormat="1" applyFont="1" applyFill="1" applyBorder="1" applyAlignment="1"/>
    <xf numFmtId="3" fontId="3" fillId="0" borderId="3" xfId="0" applyNumberFormat="1" applyFont="1" applyBorder="1" applyAlignment="1">
      <alignment vertical="top"/>
    </xf>
    <xf numFmtId="37" fontId="1" fillId="0" borderId="4" xfId="0" applyNumberFormat="1" applyFont="1" applyFill="1" applyBorder="1" applyAlignment="1"/>
    <xf numFmtId="164" fontId="1" fillId="0" borderId="3" xfId="0" applyNumberFormat="1" applyFont="1" applyFill="1" applyBorder="1" applyAlignment="1"/>
    <xf numFmtId="165" fontId="1" fillId="0" borderId="4" xfId="0" applyNumberFormat="1" applyFont="1" applyFill="1" applyBorder="1" applyAlignment="1"/>
    <xf numFmtId="165" fontId="1" fillId="0" borderId="5" xfId="0" applyNumberFormat="1" applyFont="1" applyFill="1" applyBorder="1" applyAlignment="1"/>
    <xf numFmtId="0" fontId="1" fillId="2" borderId="0" xfId="0" applyFont="1" applyFill="1" applyAlignment="1"/>
    <xf numFmtId="37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/>
    <xf numFmtId="3" fontId="3" fillId="0" borderId="0" xfId="0" applyNumberFormat="1" applyFont="1" applyAlignment="1">
      <alignment vertical="top"/>
    </xf>
    <xf numFmtId="165" fontId="1" fillId="0" borderId="2" xfId="0" applyNumberFormat="1" applyFont="1" applyFill="1" applyBorder="1" applyAlignment="1"/>
    <xf numFmtId="0" fontId="1" fillId="0" borderId="4" xfId="0" applyFont="1" applyFill="1" applyBorder="1" applyAlignment="1"/>
    <xf numFmtId="3" fontId="1" fillId="0" borderId="4" xfId="0" applyNumberFormat="1" applyFont="1" applyFill="1" applyBorder="1" applyAlignment="1"/>
    <xf numFmtId="37" fontId="1" fillId="0" borderId="2" xfId="0" applyNumberFormat="1" applyFont="1" applyFill="1" applyBorder="1" applyAlignment="1"/>
    <xf numFmtId="37" fontId="1" fillId="0" borderId="3" xfId="0" applyNumberFormat="1" applyFont="1" applyFill="1" applyBorder="1" applyAlignment="1"/>
    <xf numFmtId="165" fontId="1" fillId="0" borderId="3" xfId="0" applyNumberFormat="1" applyFont="1" applyFill="1" applyBorder="1" applyAlignment="1"/>
    <xf numFmtId="165" fontId="1" fillId="0" borderId="0" xfId="0" applyNumberFormat="1" applyFont="1" applyFill="1" applyAlignment="1"/>
    <xf numFmtId="3" fontId="1" fillId="0" borderId="6" xfId="0" applyNumberFormat="1" applyFont="1" applyFill="1" applyBorder="1" applyAlignment="1"/>
    <xf numFmtId="164" fontId="1" fillId="0" borderId="6" xfId="0" applyNumberFormat="1" applyFont="1" applyFill="1" applyBorder="1" applyAlignment="1"/>
    <xf numFmtId="166" fontId="1" fillId="0" borderId="6" xfId="0" applyNumberFormat="1" applyFont="1" applyFill="1" applyBorder="1" applyAlignment="1"/>
    <xf numFmtId="2" fontId="1" fillId="0" borderId="6" xfId="0" applyNumberFormat="1" applyFont="1" applyFill="1" applyBorder="1" applyAlignment="1"/>
    <xf numFmtId="3" fontId="4" fillId="0" borderId="0" xfId="0" applyNumberFormat="1" applyFont="1" applyFill="1" applyAlignment="1"/>
    <xf numFmtId="3" fontId="1" fillId="0" borderId="7" xfId="0" applyNumberFormat="1" applyFont="1" applyFill="1" applyBorder="1" applyAlignment="1"/>
    <xf numFmtId="164" fontId="1" fillId="0" borderId="7" xfId="0" applyNumberFormat="1" applyFont="1" applyFill="1" applyBorder="1" applyAlignment="1"/>
    <xf numFmtId="4" fontId="1" fillId="0" borderId="2" xfId="0" applyNumberFormat="1" applyFont="1" applyFill="1" applyBorder="1" applyAlignment="1"/>
    <xf numFmtId="43" fontId="1" fillId="0" borderId="2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L18" sqref="L18"/>
    </sheetView>
  </sheetViews>
  <sheetFormatPr defaultRowHeight="15" x14ac:dyDescent="0.25"/>
  <cols>
    <col min="1" max="1" width="3.42578125" customWidth="1"/>
    <col min="2" max="2" width="38.5703125" customWidth="1"/>
    <col min="3" max="5" width="11.5703125" customWidth="1"/>
    <col min="9" max="9" width="9.85546875" customWidth="1"/>
  </cols>
  <sheetData>
    <row r="1" spans="1:7" x14ac:dyDescent="0.25">
      <c r="A1" s="1" t="s">
        <v>0</v>
      </c>
      <c r="C1" s="1"/>
      <c r="D1" s="1">
        <v>2019</v>
      </c>
      <c r="E1" s="1"/>
      <c r="F1" s="1"/>
      <c r="G1" s="2"/>
    </row>
    <row r="2" spans="1:7" x14ac:dyDescent="0.25">
      <c r="A2" s="1" t="s">
        <v>1</v>
      </c>
      <c r="C2" s="1"/>
      <c r="D2" s="1"/>
      <c r="E2" s="1"/>
      <c r="F2" s="1"/>
      <c r="G2" s="2"/>
    </row>
    <row r="3" spans="1:7" x14ac:dyDescent="0.25">
      <c r="B3" s="1" t="s">
        <v>2</v>
      </c>
      <c r="C3" s="3" t="s">
        <v>3</v>
      </c>
      <c r="D3" s="3" t="s">
        <v>3</v>
      </c>
      <c r="E3" s="4"/>
      <c r="F3" s="4" t="s">
        <v>4</v>
      </c>
      <c r="G3" s="2"/>
    </row>
    <row r="4" spans="1:7" ht="15.75" thickBot="1" x14ac:dyDescent="0.3">
      <c r="B4" s="5" t="s">
        <v>5</v>
      </c>
      <c r="C4" s="6">
        <v>43616</v>
      </c>
      <c r="D4" s="6">
        <v>43251</v>
      </c>
      <c r="E4" s="7" t="s">
        <v>6</v>
      </c>
      <c r="F4" s="7" t="s">
        <v>6</v>
      </c>
      <c r="G4" s="2"/>
    </row>
    <row r="5" spans="1:7" ht="15.75" thickTop="1" x14ac:dyDescent="0.25">
      <c r="B5" s="8" t="s">
        <v>7</v>
      </c>
      <c r="C5" s="2"/>
      <c r="D5" s="1"/>
      <c r="E5" s="3"/>
      <c r="F5" s="3"/>
      <c r="G5" s="2"/>
    </row>
    <row r="6" spans="1:7" x14ac:dyDescent="0.25">
      <c r="B6" s="9"/>
      <c r="C6" s="2"/>
      <c r="D6" s="1"/>
      <c r="E6" s="3"/>
      <c r="F6" s="3"/>
      <c r="G6" s="2"/>
    </row>
    <row r="7" spans="1:7" x14ac:dyDescent="0.25">
      <c r="B7" s="9" t="s">
        <v>8</v>
      </c>
      <c r="C7" s="10">
        <v>765491</v>
      </c>
      <c r="D7" s="11">
        <f>544223-89399</f>
        <v>454824</v>
      </c>
      <c r="E7" s="12">
        <f>C7-D7</f>
        <v>310667</v>
      </c>
      <c r="F7" s="13">
        <f>E7/D7</f>
        <v>0.6830488276783987</v>
      </c>
      <c r="G7" s="2"/>
    </row>
    <row r="8" spans="1:7" x14ac:dyDescent="0.25">
      <c r="B8" s="9" t="s">
        <v>9</v>
      </c>
      <c r="C8" s="14">
        <v>883040</v>
      </c>
      <c r="D8" s="15">
        <f>937415-61469</f>
        <v>875946</v>
      </c>
      <c r="E8" s="16">
        <f>C8-D8</f>
        <v>7094</v>
      </c>
      <c r="F8" s="17">
        <f>E8/D8</f>
        <v>8.0986727492334005E-3</v>
      </c>
      <c r="G8" s="2"/>
    </row>
    <row r="9" spans="1:7" x14ac:dyDescent="0.25">
      <c r="B9" s="9" t="s">
        <v>10</v>
      </c>
      <c r="C9" s="14">
        <v>998857</v>
      </c>
      <c r="D9" s="15">
        <f>1115287-92239</f>
        <v>1023048</v>
      </c>
      <c r="E9" s="16">
        <f>C9-D9</f>
        <v>-24191</v>
      </c>
      <c r="F9" s="18">
        <f>E9/D9</f>
        <v>-2.3646006834478931E-2</v>
      </c>
      <c r="G9" s="2"/>
    </row>
    <row r="10" spans="1:7" x14ac:dyDescent="0.25">
      <c r="B10" s="19" t="s">
        <v>11</v>
      </c>
      <c r="C10" s="20">
        <f>SUM(C7:C9)</f>
        <v>2647388</v>
      </c>
      <c r="D10" s="11">
        <f>SUM(D7:D9)</f>
        <v>2353818</v>
      </c>
      <c r="E10" s="21">
        <f>SUM(E7:E9)</f>
        <v>293570</v>
      </c>
      <c r="F10" s="13">
        <f>E10/D10</f>
        <v>0.12472077280401458</v>
      </c>
      <c r="G10" s="2"/>
    </row>
    <row r="11" spans="1:7" x14ac:dyDescent="0.25">
      <c r="B11" s="19"/>
      <c r="C11" s="22"/>
      <c r="D11" s="3"/>
      <c r="E11" s="3"/>
      <c r="F11" s="13"/>
      <c r="G11" s="2"/>
    </row>
    <row r="12" spans="1:7" x14ac:dyDescent="0.25">
      <c r="B12" s="9" t="s">
        <v>12</v>
      </c>
      <c r="C12" s="10">
        <v>137</v>
      </c>
      <c r="D12" s="3">
        <v>96</v>
      </c>
      <c r="E12" s="16">
        <f>C12-D12</f>
        <v>41</v>
      </c>
      <c r="F12" s="23">
        <f>E12/D12</f>
        <v>0.42708333333333331</v>
      </c>
      <c r="G12" s="2"/>
    </row>
    <row r="13" spans="1:7" x14ac:dyDescent="0.25">
      <c r="B13" s="9" t="s">
        <v>13</v>
      </c>
      <c r="C13" s="14">
        <v>772</v>
      </c>
      <c r="D13" s="24">
        <v>984</v>
      </c>
      <c r="E13" s="16">
        <f>C13-D13</f>
        <v>-212</v>
      </c>
      <c r="F13" s="23">
        <f>E13/D13</f>
        <v>-0.21544715447154472</v>
      </c>
      <c r="G13" s="2"/>
    </row>
    <row r="14" spans="1:7" x14ac:dyDescent="0.25">
      <c r="B14" s="9" t="s">
        <v>14</v>
      </c>
      <c r="C14" s="14">
        <v>2342</v>
      </c>
      <c r="D14" s="25">
        <v>2426</v>
      </c>
      <c r="E14" s="16">
        <f>C14-D14</f>
        <v>-84</v>
      </c>
      <c r="F14" s="23">
        <f>E14/D14</f>
        <v>-3.4624896949711458E-2</v>
      </c>
      <c r="G14" s="2"/>
    </row>
    <row r="15" spans="1:7" x14ac:dyDescent="0.25">
      <c r="B15" s="19" t="s">
        <v>15</v>
      </c>
      <c r="C15" s="22">
        <f>SUM(C12:C14)</f>
        <v>3251</v>
      </c>
      <c r="D15" s="22">
        <f>SUM(D12:D14)</f>
        <v>3506</v>
      </c>
      <c r="E15" s="21">
        <f>-SUM(E12:E14)</f>
        <v>255</v>
      </c>
      <c r="F15" s="13">
        <f>E15/D15</f>
        <v>7.2732458642327441E-2</v>
      </c>
      <c r="G15" s="2"/>
    </row>
    <row r="16" spans="1:7" x14ac:dyDescent="0.25">
      <c r="B16" s="19"/>
      <c r="C16" s="22"/>
      <c r="D16" s="3"/>
      <c r="E16" s="3"/>
      <c r="F16" s="13"/>
      <c r="G16" s="2"/>
    </row>
    <row r="17" spans="2:7" x14ac:dyDescent="0.25">
      <c r="B17" s="9" t="s">
        <v>16</v>
      </c>
      <c r="C17" s="26">
        <f t="shared" ref="C17:D20" si="0">C7/C12</f>
        <v>5587.5255474452551</v>
      </c>
      <c r="D17" s="11">
        <f t="shared" si="0"/>
        <v>4737.75</v>
      </c>
      <c r="E17" s="12">
        <f>C17-D17</f>
        <v>849.77554744525514</v>
      </c>
      <c r="F17" s="23">
        <f>E17/D17</f>
        <v>0.17936268216880485</v>
      </c>
      <c r="G17" s="2"/>
    </row>
    <row r="18" spans="2:7" x14ac:dyDescent="0.25">
      <c r="B18" s="9" t="s">
        <v>17</v>
      </c>
      <c r="C18" s="27">
        <f t="shared" si="0"/>
        <v>1143.8341968911918</v>
      </c>
      <c r="D18" s="15">
        <f t="shared" si="0"/>
        <v>890.18902439024396</v>
      </c>
      <c r="E18" s="16">
        <f>C18-D18</f>
        <v>253.64517250094787</v>
      </c>
      <c r="F18" s="28">
        <f>E18/D18</f>
        <v>0.28493405956638046</v>
      </c>
      <c r="G18" s="2"/>
    </row>
    <row r="19" spans="2:7" x14ac:dyDescent="0.25">
      <c r="B19" s="9" t="s">
        <v>18</v>
      </c>
      <c r="C19" s="27">
        <f t="shared" si="0"/>
        <v>426.49743808710502</v>
      </c>
      <c r="D19" s="15">
        <f t="shared" si="0"/>
        <v>421.70156636438583</v>
      </c>
      <c r="E19" s="16">
        <f>C19-D19</f>
        <v>4.7958717227191983</v>
      </c>
      <c r="F19" s="28">
        <f>E19/D19</f>
        <v>1.1372667557452608E-2</v>
      </c>
      <c r="G19" s="2"/>
    </row>
    <row r="20" spans="2:7" x14ac:dyDescent="0.25">
      <c r="B20" s="19" t="s">
        <v>19</v>
      </c>
      <c r="C20" s="11">
        <f t="shared" si="0"/>
        <v>814.33035988926486</v>
      </c>
      <c r="D20" s="11">
        <f t="shared" si="0"/>
        <v>671.36851112378781</v>
      </c>
      <c r="E20" s="21">
        <f>SUM(E17:E19)</f>
        <v>1108.2165916689223</v>
      </c>
      <c r="F20" s="13">
        <f>E20/D20</f>
        <v>1.6506830053943176</v>
      </c>
      <c r="G20" s="2"/>
    </row>
    <row r="21" spans="2:7" x14ac:dyDescent="0.25">
      <c r="B21" s="19"/>
      <c r="C21" s="22"/>
      <c r="D21" s="1"/>
      <c r="E21" s="1"/>
      <c r="F21" s="29"/>
      <c r="G21" s="2"/>
    </row>
    <row r="22" spans="2:7" x14ac:dyDescent="0.25">
      <c r="B22" s="19" t="s">
        <v>20</v>
      </c>
      <c r="C22" s="22"/>
      <c r="D22" s="1"/>
      <c r="E22" s="1"/>
      <c r="F22" s="29"/>
      <c r="G22" s="2"/>
    </row>
    <row r="23" spans="2:7" x14ac:dyDescent="0.25">
      <c r="B23" s="19"/>
      <c r="C23" s="22"/>
      <c r="D23" s="1"/>
      <c r="E23" s="1"/>
      <c r="F23" s="29"/>
      <c r="G23" s="2"/>
    </row>
    <row r="24" spans="2:7" x14ac:dyDescent="0.25">
      <c r="B24" s="8" t="s">
        <v>21</v>
      </c>
      <c r="C24" s="22"/>
      <c r="D24" s="1"/>
      <c r="E24" s="1"/>
      <c r="F24" s="29"/>
      <c r="G24" s="2"/>
    </row>
    <row r="25" spans="2:7" x14ac:dyDescent="0.25">
      <c r="B25" s="19"/>
      <c r="C25" s="22"/>
      <c r="D25" s="1"/>
      <c r="E25" s="3"/>
      <c r="F25" s="13"/>
      <c r="G25" s="2"/>
    </row>
    <row r="26" spans="2:7" x14ac:dyDescent="0.25">
      <c r="B26" s="9" t="s">
        <v>22</v>
      </c>
      <c r="C26" s="10">
        <v>106923</v>
      </c>
      <c r="D26" s="30">
        <v>95549</v>
      </c>
      <c r="E26" s="31">
        <f>C26-D26</f>
        <v>11374</v>
      </c>
      <c r="F26" s="23">
        <f>E26/D26</f>
        <v>0.11903839914598792</v>
      </c>
      <c r="G26" s="2"/>
    </row>
    <row r="27" spans="2:7" x14ac:dyDescent="0.25">
      <c r="B27" s="19"/>
      <c r="C27" s="22"/>
      <c r="D27" s="1"/>
      <c r="E27" s="21"/>
      <c r="F27" s="13"/>
      <c r="G27" s="2"/>
    </row>
    <row r="28" spans="2:7" x14ac:dyDescent="0.25">
      <c r="B28" s="9" t="s">
        <v>15</v>
      </c>
      <c r="C28" s="10">
        <v>210</v>
      </c>
      <c r="D28" s="30">
        <v>146</v>
      </c>
      <c r="E28" s="31">
        <f>C28-D28</f>
        <v>64</v>
      </c>
      <c r="F28" s="23">
        <f>E28/D28</f>
        <v>0.43835616438356162</v>
      </c>
      <c r="G28" s="2"/>
    </row>
    <row r="29" spans="2:7" x14ac:dyDescent="0.25">
      <c r="B29" s="19"/>
      <c r="C29" s="22"/>
      <c r="D29" s="1"/>
      <c r="E29" s="21"/>
      <c r="F29" s="13"/>
      <c r="G29" s="2"/>
    </row>
    <row r="30" spans="2:7" x14ac:dyDescent="0.25">
      <c r="B30" s="9" t="s">
        <v>23</v>
      </c>
      <c r="C30" s="32">
        <f>C26/C28</f>
        <v>509.15714285714284</v>
      </c>
      <c r="D30" s="32">
        <f>D26/D28</f>
        <v>654.44520547945206</v>
      </c>
      <c r="E30" s="33">
        <f>C30-D30</f>
        <v>-145.28806262230921</v>
      </c>
      <c r="F30" s="23">
        <f>E30/D30</f>
        <v>-0.22200187487945602</v>
      </c>
      <c r="G30" s="2"/>
    </row>
    <row r="31" spans="2:7" x14ac:dyDescent="0.25">
      <c r="B31" s="19"/>
      <c r="C31" s="34"/>
      <c r="D31" s="1"/>
      <c r="E31" s="3"/>
      <c r="F31" s="13"/>
      <c r="G31" s="2"/>
    </row>
    <row r="32" spans="2:7" x14ac:dyDescent="0.25">
      <c r="B32" s="19" t="s">
        <v>24</v>
      </c>
      <c r="C32" s="34"/>
      <c r="D32" s="1"/>
      <c r="E32" s="1"/>
      <c r="F32" s="29"/>
      <c r="G32" s="2"/>
    </row>
    <row r="33" spans="2:7" x14ac:dyDescent="0.25">
      <c r="B33" s="19"/>
      <c r="C33" s="34"/>
      <c r="D33" s="1"/>
      <c r="E33" s="1"/>
      <c r="F33" s="29"/>
      <c r="G33" s="2"/>
    </row>
    <row r="34" spans="2:7" x14ac:dyDescent="0.25">
      <c r="B34" s="8" t="s">
        <v>25</v>
      </c>
      <c r="C34" s="34"/>
      <c r="D34" s="1"/>
      <c r="E34" s="1"/>
      <c r="F34" s="29"/>
      <c r="G34" s="2"/>
    </row>
    <row r="35" spans="2:7" x14ac:dyDescent="0.25">
      <c r="B35" s="19"/>
      <c r="C35" s="34"/>
      <c r="D35" s="1"/>
      <c r="E35" s="3"/>
      <c r="F35" s="13"/>
      <c r="G35" s="2"/>
    </row>
    <row r="36" spans="2:7" x14ac:dyDescent="0.25">
      <c r="B36" s="19" t="s">
        <v>26</v>
      </c>
      <c r="C36" s="10">
        <v>3014595</v>
      </c>
      <c r="D36" s="35">
        <v>3395868</v>
      </c>
      <c r="E36" s="36">
        <f>C36-D36</f>
        <v>-381273</v>
      </c>
      <c r="F36" s="23">
        <f>E36/D36</f>
        <v>-0.11227556548134379</v>
      </c>
      <c r="G36" s="2"/>
    </row>
    <row r="37" spans="2:7" x14ac:dyDescent="0.25">
      <c r="B37" s="19"/>
      <c r="C37" s="22"/>
      <c r="D37" s="1"/>
      <c r="E37" s="3"/>
      <c r="F37" s="13"/>
      <c r="G37" s="2"/>
    </row>
    <row r="38" spans="2:7" x14ac:dyDescent="0.25">
      <c r="B38" s="9" t="s">
        <v>27</v>
      </c>
      <c r="C38" s="10">
        <v>4671</v>
      </c>
      <c r="D38" s="30">
        <v>5056</v>
      </c>
      <c r="E38" s="31">
        <f>C38-D38</f>
        <v>-385</v>
      </c>
      <c r="F38" s="23">
        <f>E38/D38</f>
        <v>-7.6147151898734181E-2</v>
      </c>
      <c r="G38" s="2"/>
    </row>
    <row r="39" spans="2:7" x14ac:dyDescent="0.25">
      <c r="B39" s="19"/>
      <c r="C39" s="22"/>
      <c r="D39" s="1"/>
      <c r="E39" s="3"/>
      <c r="F39" s="13"/>
      <c r="G39" s="2"/>
    </row>
    <row r="40" spans="2:7" x14ac:dyDescent="0.25">
      <c r="B40" s="19" t="s">
        <v>28</v>
      </c>
      <c r="C40" s="37">
        <f>C36/C38</f>
        <v>645.38535645472064</v>
      </c>
      <c r="D40" s="37">
        <f>D36/D38</f>
        <v>671.65110759493666</v>
      </c>
      <c r="E40" s="38">
        <f>C40-D40</f>
        <v>-26.265751140216025</v>
      </c>
      <c r="F40" s="23">
        <f>E40/D40</f>
        <v>-3.910624257625215E-2</v>
      </c>
      <c r="G40" s="2"/>
    </row>
    <row r="41" spans="2:7" x14ac:dyDescent="0.25">
      <c r="B41" s="19"/>
      <c r="C41" s="3"/>
      <c r="D41" s="3"/>
      <c r="E41" s="3"/>
      <c r="F41" s="3"/>
      <c r="G41" s="2"/>
    </row>
    <row r="42" spans="2:7" x14ac:dyDescent="0.25">
      <c r="B42" s="1" t="s">
        <v>29</v>
      </c>
      <c r="C42" s="1"/>
      <c r="D42" s="1"/>
      <c r="E42" s="1"/>
      <c r="F42" s="1"/>
      <c r="G42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SHCHD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Eves</dc:creator>
  <cp:lastModifiedBy>Dhami, Harry@OSHPD</cp:lastModifiedBy>
  <dcterms:created xsi:type="dcterms:W3CDTF">2019-05-30T00:13:04Z</dcterms:created>
  <dcterms:modified xsi:type="dcterms:W3CDTF">2019-06-11T21:54:04Z</dcterms:modified>
</cp:coreProperties>
</file>