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ndo\Downloads\"/>
    </mc:Choice>
  </mc:AlternateContent>
  <bookViews>
    <workbookView xWindow="0" yWindow="0" windowWidth="23040" windowHeight="9072" tabRatio="500"/>
  </bookViews>
  <sheets>
    <sheet name="Hoja1" sheetId="1" r:id="rId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9" i="1" l="1"/>
  <c r="D38" i="1"/>
  <c r="E36" i="1"/>
  <c r="D36" i="1"/>
  <c r="E35" i="1"/>
  <c r="D35" i="1"/>
  <c r="E34" i="1"/>
  <c r="D34" i="1"/>
  <c r="E33" i="1"/>
  <c r="D33" i="1"/>
  <c r="E30" i="1"/>
  <c r="D30" i="1"/>
  <c r="E29" i="1"/>
  <c r="D29" i="1"/>
  <c r="E28" i="1"/>
  <c r="D28" i="1"/>
  <c r="E27" i="1"/>
  <c r="D27" i="1"/>
  <c r="E26" i="1"/>
  <c r="D26" i="1"/>
  <c r="E23" i="1"/>
  <c r="D23" i="1"/>
  <c r="E22" i="1"/>
  <c r="D22" i="1"/>
  <c r="E21" i="1"/>
  <c r="D21" i="1"/>
  <c r="N17" i="1"/>
  <c r="D40" i="1" s="1"/>
  <c r="L17" i="1"/>
  <c r="N16" i="1"/>
  <c r="N15" i="1"/>
  <c r="N14" i="1"/>
  <c r="N13" i="1"/>
  <c r="N12" i="1"/>
  <c r="N11" i="1"/>
  <c r="N10" i="1"/>
  <c r="N9" i="1"/>
  <c r="N8" i="1"/>
  <c r="N7" i="1"/>
  <c r="N6" i="1"/>
  <c r="N5" i="1"/>
</calcChain>
</file>

<file path=xl/sharedStrings.xml><?xml version="1.0" encoding="utf-8"?>
<sst xmlns="http://schemas.openxmlformats.org/spreadsheetml/2006/main" count="176" uniqueCount="110">
  <si>
    <t>Registro de defectos – Facebook Messenger</t>
  </si>
  <si>
    <t>Sistema evaluado: Facebook Messenger (aplicación móvil). Defectos detectados durante las pruebas de la matriz ISO/IEC 25010.</t>
  </si>
  <si>
    <t>ID</t>
  </si>
  <si>
    <t>Fecha</t>
  </si>
  <si>
    <t>Módulo</t>
  </si>
  <si>
    <t>Descripción del defecto</t>
  </si>
  <si>
    <t>Comportamiento esperado</t>
  </si>
  <si>
    <t>Clasificación</t>
  </si>
  <si>
    <t>Causa probable</t>
  </si>
  <si>
    <t>Severidad</t>
  </si>
  <si>
    <t>Prioridad</t>
  </si>
  <si>
    <t>Responsable</t>
  </si>
  <si>
    <t>Estado</t>
  </si>
  <si>
    <t>Horas</t>
  </si>
  <si>
    <t>Costo/hora</t>
  </si>
  <si>
    <t>Costo de corrección</t>
  </si>
  <si>
    <t>Evidencia</t>
  </si>
  <si>
    <t>DEF-001</t>
  </si>
  <si>
    <t>Envío de mensajes</t>
  </si>
  <si>
    <t>Con señal débil el mensaje se queda en «Enviando» indefinidamente y no avisa que falló</t>
  </si>
  <si>
    <t>Debe mostrar un aviso de error y la opción de reintentar el envío</t>
  </si>
  <si>
    <t>Funcional</t>
  </si>
  <si>
    <t>Manejo incompleto de la pérdida de conexión</t>
  </si>
  <si>
    <t>Alta</t>
  </si>
  <si>
    <t>Equipo 1</t>
  </si>
  <si>
    <t>Reportado</t>
  </si>
  <si>
    <t>Captura 01</t>
  </si>
  <si>
    <t>DEF-002</t>
  </si>
  <si>
    <t>Notas de voz</t>
  </si>
  <si>
    <t>Si entra una llamada mientras se graba una nota de voz, la grabación se pierde</t>
  </si>
  <si>
    <t>Debe conservar el audio grabado hasta ese momento</t>
  </si>
  <si>
    <t>Interrupción del audio no controlada</t>
  </si>
  <si>
    <t>Media</t>
  </si>
  <si>
    <t>En análisis</t>
  </si>
  <si>
    <t>Captura 02</t>
  </si>
  <si>
    <t>DEF-003</t>
  </si>
  <si>
    <t>Adjuntos</t>
  </si>
  <si>
    <t>Al enviar una foto de alta resolución la barra de progreso se queda en 99%</t>
  </si>
  <si>
    <t>Debe completar el envío o notificar el error</t>
  </si>
  <si>
    <t>Rendimiento</t>
  </si>
  <si>
    <t>Tiempo de espera insuficiente en la carga de archivos</t>
  </si>
  <si>
    <t>Equipo 2</t>
  </si>
  <si>
    <t>En corrección</t>
  </si>
  <si>
    <t>Captura 03</t>
  </si>
  <si>
    <t>DEF-004</t>
  </si>
  <si>
    <t>Notificaciones</t>
  </si>
  <si>
    <t>Las notificaciones de mensajes nuevos llegan con varios minutos de retraso</t>
  </si>
  <si>
    <t>La notificación debe llegar en pocos segundos</t>
  </si>
  <si>
    <t>El ahorro de batería restringe la app en segundo plano</t>
  </si>
  <si>
    <t>Captura 04</t>
  </si>
  <si>
    <t>DEF-005</t>
  </si>
  <si>
    <t>Edición de mensajes</t>
  </si>
  <si>
    <t>Al editar un mensaje, el receptor sigue viendo el texto original hasta que vuelve a abrir el chat</t>
  </si>
  <si>
    <t>El cambio debe mostrarse en tiempo real con la etiqueta «Editado»</t>
  </si>
  <si>
    <t>Falta de sincronización entre dispositivos</t>
  </si>
  <si>
    <t>Equipo 3</t>
  </si>
  <si>
    <t>Captura 05</t>
  </si>
  <si>
    <t>DEF-006</t>
  </si>
  <si>
    <t>Respaldo de chats</t>
  </si>
  <si>
    <t>Al restaurar chats cifrados, si el PIN se escribe mal no indica cuántos intentos quedan</t>
  </si>
  <si>
    <t>Debe mostrar los intentos restantes y las opciones de recuperación</t>
  </si>
  <si>
    <t>Seguridad</t>
  </si>
  <si>
    <t>Mensaje de error incompleto</t>
  </si>
  <si>
    <t>Captura 06</t>
  </si>
  <si>
    <t>DEF-007</t>
  </si>
  <si>
    <t>Inicio de sesión</t>
  </si>
  <si>
    <t>El código de verificación en dos pasos por SMS tarda más de 5 minutos en llegar</t>
  </si>
  <si>
    <t>El código debe llegar en menos de 1 minuto</t>
  </si>
  <si>
    <t>Retraso en el servicio de envío de SMS</t>
  </si>
  <si>
    <t>Corregido</t>
  </si>
  <si>
    <t>Captura 07</t>
  </si>
  <si>
    <t>DEF-008</t>
  </si>
  <si>
    <t>Grupos</t>
  </si>
  <si>
    <t>Al agregar a un participante no se le informa que no puede ver los mensajes anteriores</t>
  </si>
  <si>
    <t>Debe mostrar un aviso al nuevo participante</t>
  </si>
  <si>
    <t>Interfaz</t>
  </si>
  <si>
    <t>Falta de mensaje informativo</t>
  </si>
  <si>
    <t>Baja</t>
  </si>
  <si>
    <t>Cerrado</t>
  </si>
  <si>
    <t>Captura 08</t>
  </si>
  <si>
    <t>DEF-009</t>
  </si>
  <si>
    <t>Búsqueda</t>
  </si>
  <si>
    <t>La búsqueda en chats no encuentra palabras con acento si se escriben sin acento</t>
  </si>
  <si>
    <t>La búsqueda debe ignorar acentos y mayúsculas</t>
  </si>
  <si>
    <t>Comparación de texto sensible a acentos</t>
  </si>
  <si>
    <t>Captura 09</t>
  </si>
  <si>
    <t>DEF-010</t>
  </si>
  <si>
    <t>Con el texto grande activado, el botón «Enviar» queda parcialmente oculto en pantallas pequeñas</t>
  </si>
  <si>
    <t>La interfaz debe adaptarse al tamaño de letra</t>
  </si>
  <si>
    <t>Diseño no adaptable al tamaño de fuente</t>
  </si>
  <si>
    <t>Captura 10</t>
  </si>
  <si>
    <t>DEF-011</t>
  </si>
  <si>
    <t>Llamadas</t>
  </si>
  <si>
    <t>La videollamada se congela al cambiar de wifi a datos móviles</t>
  </si>
  <si>
    <t>Debe cambiar de red sin cortar la llamada</t>
  </si>
  <si>
    <t>Reconexión no implementada al cambiar de red</t>
  </si>
  <si>
    <t>Captura 11</t>
  </si>
  <si>
    <t>DEF-012</t>
  </si>
  <si>
    <t>Almacenamiento</t>
  </si>
  <si>
    <t>La caché de la app supera 1 GB sin avisar al usuario</t>
  </si>
  <si>
    <t>Debe avisar y permitir limpiar la caché desde la app</t>
  </si>
  <si>
    <t>Acumulación de caché sin límite</t>
  </si>
  <si>
    <t>Captura 12</t>
  </si>
  <si>
    <t>TOTAL</t>
  </si>
  <si>
    <t>RESUMEN</t>
  </si>
  <si>
    <t>Cantidad</t>
  </si>
  <si>
    <t>Total de defectos</t>
  </si>
  <si>
    <t>Defectos abiertos (sin corregir)</t>
  </si>
  <si>
    <t>Costo pendiente de corregir</t>
  </si>
  <si>
    <t>Nota: el costo de corrección se calcula como Horas × Costo/hora. Las columnas Clasificación, Severidad, Prioridad y Estado tienen listas desplegables.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</si>
</sst>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#,##0.00"/>
  </numFmts>
  <fonts count="8" x14ac:knownFonts="1">
    <font>
      <sz val="11"/>
      <color theme="1"/>
      <name val="Calibri"/>
      <family val="2"/>
      <charset val="1"/>
    </font>
    <font>
      <b/>
      <sz val="16"/>
      <color rgb="FF1F4E79"/>
      <name val="Arial"/>
      <charset val="1"/>
    </font>
    <font>
      <i/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2"/>
      <color rgb="FF1F4E79"/>
      <name val="Arial"/>
      <charset val="1"/>
    </font>
    <font>
      <i/>
      <sz val="9"/>
      <color rgb="FF7F6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DDEBF7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3" borderId="1" xfId="0" applyFont="1" applyFill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0" fontId="6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7" fillId="0" borderId="0" xfId="0" applyFont="1"/>
  </cellXfs>
  <cellStyles count="1">
    <cellStyle name="Normal" xfId="0" builtinId="0"/>
  </cellStyles>
  <dxfs count="11">
    <dxf>
      <fill>
        <patternFill>
          <bgColor rgb="FFD9D9D9"/>
        </patternFill>
      </fill>
    </dxf>
    <dxf>
      <fill>
        <patternFill>
          <bgColor rgb="FFE2EFDA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8D7DA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8D7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CE4D6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438382</xdr:colOff>
      <xdr:row>4</xdr:row>
      <xdr:rowOff>94915</xdr:rowOff>
    </xdr:from>
    <xdr:to>
      <xdr:col>14</xdr:col>
      <xdr:colOff>2765165</xdr:colOff>
      <xdr:row>4</xdr:row>
      <xdr:rowOff>1137027</xdr:rowOff>
    </xdr:to>
    <xdr:pic>
      <xdr:nvPicPr>
        <xdr:cNvPr id="2" name="Imagen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489" t="81785" r="489" b="-1984"/>
        <a:stretch/>
      </xdr:blipFill>
      <xdr:spPr>
        <a:xfrm>
          <a:off x="17340927" y="1023170"/>
          <a:ext cx="2326783" cy="1042112"/>
        </a:xfrm>
        <a:prstGeom prst="rect">
          <a:avLst/>
        </a:prstGeom>
      </xdr:spPr>
    </xdr:pic>
    <xdr:clientData/>
  </xdr:twoCellAnchor>
  <xdr:twoCellAnchor editAs="oneCell">
    <xdr:from>
      <xdr:col>14</xdr:col>
      <xdr:colOff>401782</xdr:colOff>
      <xdr:row>5</xdr:row>
      <xdr:rowOff>0</xdr:rowOff>
    </xdr:from>
    <xdr:to>
      <xdr:col>14</xdr:col>
      <xdr:colOff>2746731</xdr:colOff>
      <xdr:row>5</xdr:row>
      <xdr:rowOff>1265473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304327" y="2105891"/>
          <a:ext cx="2344949" cy="1265473"/>
        </a:xfrm>
        <a:prstGeom prst="rect">
          <a:avLst/>
        </a:prstGeom>
      </xdr:spPr>
    </xdr:pic>
    <xdr:clientData/>
  </xdr:twoCellAnchor>
  <xdr:twoCellAnchor editAs="oneCell">
    <xdr:from>
      <xdr:col>14</xdr:col>
      <xdr:colOff>249383</xdr:colOff>
      <xdr:row>6</xdr:row>
      <xdr:rowOff>83128</xdr:rowOff>
    </xdr:from>
    <xdr:to>
      <xdr:col>14</xdr:col>
      <xdr:colOff>2741339</xdr:colOff>
      <xdr:row>6</xdr:row>
      <xdr:rowOff>1226227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51928" y="3463637"/>
          <a:ext cx="2491956" cy="1143099"/>
        </a:xfrm>
        <a:prstGeom prst="rect">
          <a:avLst/>
        </a:prstGeom>
      </xdr:spPr>
    </xdr:pic>
    <xdr:clientData/>
  </xdr:twoCellAnchor>
  <xdr:twoCellAnchor editAs="oneCell">
    <xdr:from>
      <xdr:col>14</xdr:col>
      <xdr:colOff>69274</xdr:colOff>
      <xdr:row>7</xdr:row>
      <xdr:rowOff>207819</xdr:rowOff>
    </xdr:from>
    <xdr:to>
      <xdr:col>14</xdr:col>
      <xdr:colOff>1884219</xdr:colOff>
      <xdr:row>7</xdr:row>
      <xdr:rowOff>1350918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971819" y="5001492"/>
          <a:ext cx="1814945" cy="1143099"/>
        </a:xfrm>
        <a:prstGeom prst="rect">
          <a:avLst/>
        </a:prstGeom>
      </xdr:spPr>
    </xdr:pic>
    <xdr:clientData/>
  </xdr:twoCellAnchor>
  <xdr:twoCellAnchor editAs="oneCell">
    <xdr:from>
      <xdr:col>14</xdr:col>
      <xdr:colOff>2022765</xdr:colOff>
      <xdr:row>7</xdr:row>
      <xdr:rowOff>96981</xdr:rowOff>
    </xdr:from>
    <xdr:to>
      <xdr:col>14</xdr:col>
      <xdr:colOff>4100946</xdr:colOff>
      <xdr:row>7</xdr:row>
      <xdr:rowOff>1399454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925310" y="4890654"/>
          <a:ext cx="2078181" cy="1302473"/>
        </a:xfrm>
        <a:prstGeom prst="rect">
          <a:avLst/>
        </a:prstGeom>
      </xdr:spPr>
    </xdr:pic>
    <xdr:clientData/>
  </xdr:twoCellAnchor>
  <xdr:twoCellAnchor editAs="oneCell">
    <xdr:from>
      <xdr:col>14</xdr:col>
      <xdr:colOff>55418</xdr:colOff>
      <xdr:row>8</xdr:row>
      <xdr:rowOff>152400</xdr:rowOff>
    </xdr:from>
    <xdr:to>
      <xdr:col>14</xdr:col>
      <xdr:colOff>2064328</xdr:colOff>
      <xdr:row>8</xdr:row>
      <xdr:rowOff>1420216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957963" y="6497782"/>
          <a:ext cx="2008910" cy="1267816"/>
        </a:xfrm>
        <a:prstGeom prst="rect">
          <a:avLst/>
        </a:prstGeom>
      </xdr:spPr>
    </xdr:pic>
    <xdr:clientData/>
  </xdr:twoCellAnchor>
  <xdr:twoCellAnchor editAs="oneCell">
    <xdr:from>
      <xdr:col>14</xdr:col>
      <xdr:colOff>2258291</xdr:colOff>
      <xdr:row>8</xdr:row>
      <xdr:rowOff>249381</xdr:rowOff>
    </xdr:from>
    <xdr:to>
      <xdr:col>14</xdr:col>
      <xdr:colOff>4102491</xdr:colOff>
      <xdr:row>8</xdr:row>
      <xdr:rowOff>1302326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160836" y="6594763"/>
          <a:ext cx="1844200" cy="1052945"/>
        </a:xfrm>
        <a:prstGeom prst="rect">
          <a:avLst/>
        </a:prstGeom>
      </xdr:spPr>
    </xdr:pic>
    <xdr:clientData/>
  </xdr:twoCellAnchor>
  <xdr:twoCellAnchor editAs="oneCell">
    <xdr:from>
      <xdr:col>14</xdr:col>
      <xdr:colOff>124691</xdr:colOff>
      <xdr:row>9</xdr:row>
      <xdr:rowOff>110837</xdr:rowOff>
    </xdr:from>
    <xdr:to>
      <xdr:col>14</xdr:col>
      <xdr:colOff>4294910</xdr:colOff>
      <xdr:row>9</xdr:row>
      <xdr:rowOff>1149928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027236" y="7952510"/>
          <a:ext cx="4170219" cy="1039091"/>
        </a:xfrm>
        <a:prstGeom prst="rect">
          <a:avLst/>
        </a:prstGeom>
      </xdr:spPr>
    </xdr:pic>
    <xdr:clientData/>
  </xdr:twoCellAnchor>
  <xdr:twoCellAnchor editAs="oneCell">
    <xdr:from>
      <xdr:col>14</xdr:col>
      <xdr:colOff>249382</xdr:colOff>
      <xdr:row>10</xdr:row>
      <xdr:rowOff>69273</xdr:rowOff>
    </xdr:from>
    <xdr:to>
      <xdr:col>14</xdr:col>
      <xdr:colOff>4156363</xdr:colOff>
      <xdr:row>10</xdr:row>
      <xdr:rowOff>1482436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151927" y="9171709"/>
          <a:ext cx="3906981" cy="1413163"/>
        </a:xfrm>
        <a:prstGeom prst="rect">
          <a:avLst/>
        </a:prstGeom>
      </xdr:spPr>
    </xdr:pic>
    <xdr:clientData/>
  </xdr:twoCellAnchor>
  <xdr:twoCellAnchor editAs="oneCell">
    <xdr:from>
      <xdr:col>14</xdr:col>
      <xdr:colOff>235528</xdr:colOff>
      <xdr:row>11</xdr:row>
      <xdr:rowOff>180108</xdr:rowOff>
    </xdr:from>
    <xdr:to>
      <xdr:col>14</xdr:col>
      <xdr:colOff>4073237</xdr:colOff>
      <xdr:row>11</xdr:row>
      <xdr:rowOff>1773379</xdr:rowOff>
    </xdr:to>
    <xdr:pic>
      <xdr:nvPicPr>
        <xdr:cNvPr id="11" name="Imagen 10"/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t="12000"/>
        <a:stretch/>
      </xdr:blipFill>
      <xdr:spPr>
        <a:xfrm rot="16200000">
          <a:off x="18260292" y="9919853"/>
          <a:ext cx="1593271" cy="3837709"/>
        </a:xfrm>
        <a:prstGeom prst="rect">
          <a:avLst/>
        </a:prstGeom>
      </xdr:spPr>
    </xdr:pic>
    <xdr:clientData/>
  </xdr:twoCellAnchor>
  <xdr:twoCellAnchor editAs="oneCell">
    <xdr:from>
      <xdr:col>14</xdr:col>
      <xdr:colOff>900546</xdr:colOff>
      <xdr:row>12</xdr:row>
      <xdr:rowOff>69273</xdr:rowOff>
    </xdr:from>
    <xdr:to>
      <xdr:col>14</xdr:col>
      <xdr:colOff>3194365</xdr:colOff>
      <xdr:row>12</xdr:row>
      <xdr:rowOff>1364785</xdr:rowOff>
    </xdr:to>
    <xdr:pic>
      <xdr:nvPicPr>
        <xdr:cNvPr id="12" name="Imagen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803091" y="12746182"/>
          <a:ext cx="2293819" cy="1295512"/>
        </a:xfrm>
        <a:prstGeom prst="rect">
          <a:avLst/>
        </a:prstGeom>
      </xdr:spPr>
    </xdr:pic>
    <xdr:clientData/>
  </xdr:twoCellAnchor>
  <xdr:twoCellAnchor editAs="oneCell">
    <xdr:from>
      <xdr:col>14</xdr:col>
      <xdr:colOff>296856</xdr:colOff>
      <xdr:row>13</xdr:row>
      <xdr:rowOff>360217</xdr:rowOff>
    </xdr:from>
    <xdr:to>
      <xdr:col>14</xdr:col>
      <xdr:colOff>4098013</xdr:colOff>
      <xdr:row>13</xdr:row>
      <xdr:rowOff>1910250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7199401" y="14547272"/>
          <a:ext cx="3801157" cy="1550033"/>
        </a:xfrm>
        <a:prstGeom prst="rect">
          <a:avLst/>
        </a:prstGeom>
      </xdr:spPr>
    </xdr:pic>
    <xdr:clientData/>
  </xdr:twoCellAnchor>
  <xdr:twoCellAnchor editAs="oneCell">
    <xdr:from>
      <xdr:col>14</xdr:col>
      <xdr:colOff>471057</xdr:colOff>
      <xdr:row>14</xdr:row>
      <xdr:rowOff>82957</xdr:rowOff>
    </xdr:from>
    <xdr:to>
      <xdr:col>14</xdr:col>
      <xdr:colOff>3857778</xdr:colOff>
      <xdr:row>14</xdr:row>
      <xdr:rowOff>1641049</xdr:rowOff>
    </xdr:to>
    <xdr:pic>
      <xdr:nvPicPr>
        <xdr:cNvPr id="14" name="Imagen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16200000">
          <a:off x="18329481" y="15461587"/>
          <a:ext cx="1558092" cy="3386721"/>
        </a:xfrm>
        <a:prstGeom prst="rect">
          <a:avLst/>
        </a:prstGeom>
      </xdr:spPr>
    </xdr:pic>
    <xdr:clientData/>
  </xdr:twoCellAnchor>
  <xdr:twoCellAnchor editAs="oneCell">
    <xdr:from>
      <xdr:col>14</xdr:col>
      <xdr:colOff>526473</xdr:colOff>
      <xdr:row>15</xdr:row>
      <xdr:rowOff>105914</xdr:rowOff>
    </xdr:from>
    <xdr:to>
      <xdr:col>14</xdr:col>
      <xdr:colOff>3505202</xdr:colOff>
      <xdr:row>15</xdr:row>
      <xdr:rowOff>1871312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16200000">
          <a:off x="18035684" y="17565575"/>
          <a:ext cx="1765398" cy="29787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2"/>
  <sheetViews>
    <sheetView tabSelected="1" zoomScaleNormal="100" workbookViewId="0">
      <pane xSplit="1" ySplit="4" topLeftCell="G5" activePane="bottomRight" state="frozen"/>
      <selection pane="topRight" activeCell="B1" sqref="B1"/>
      <selection pane="bottomLeft" activeCell="A5" sqref="A5"/>
      <selection pane="bottomRight" activeCell="J15" sqref="J15"/>
    </sheetView>
  </sheetViews>
  <sheetFormatPr baseColWidth="10" defaultColWidth="8.6640625" defaultRowHeight="14.4" x14ac:dyDescent="0.3"/>
  <cols>
    <col min="1" max="1" width="10" customWidth="1"/>
    <col min="2" max="2" width="12" customWidth="1"/>
    <col min="3" max="3" width="17" customWidth="1"/>
    <col min="4" max="4" width="40" customWidth="1"/>
    <col min="5" max="5" width="36" customWidth="1"/>
    <col min="6" max="6" width="14" customWidth="1"/>
    <col min="7" max="7" width="32" customWidth="1"/>
    <col min="8" max="9" width="11" customWidth="1"/>
    <col min="10" max="10" width="13" customWidth="1"/>
    <col min="11" max="11" width="14" customWidth="1"/>
    <col min="12" max="12" width="8" customWidth="1"/>
    <col min="13" max="13" width="12" customWidth="1"/>
    <col min="14" max="14" width="17" customWidth="1"/>
    <col min="15" max="15" width="63.109375" customWidth="1"/>
  </cols>
  <sheetData>
    <row r="1" spans="1:15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30" customHeight="1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spans="1:15" ht="93" customHeight="1" x14ac:dyDescent="0.3">
      <c r="A5" s="5" t="s">
        <v>17</v>
      </c>
      <c r="B5" s="6">
        <v>46285</v>
      </c>
      <c r="C5" s="7" t="s">
        <v>18</v>
      </c>
      <c r="D5" s="7" t="s">
        <v>19</v>
      </c>
      <c r="E5" s="7" t="s">
        <v>20</v>
      </c>
      <c r="F5" s="5" t="s">
        <v>21</v>
      </c>
      <c r="G5" s="7" t="s">
        <v>22</v>
      </c>
      <c r="H5" s="5" t="s">
        <v>23</v>
      </c>
      <c r="I5" s="5" t="s">
        <v>23</v>
      </c>
      <c r="J5" s="5" t="s">
        <v>24</v>
      </c>
      <c r="K5" s="5" t="s">
        <v>25</v>
      </c>
      <c r="L5" s="5">
        <v>3</v>
      </c>
      <c r="M5" s="8">
        <v>150</v>
      </c>
      <c r="N5" s="8">
        <f t="shared" ref="N5:N16" si="0">L5*M5</f>
        <v>450</v>
      </c>
      <c r="O5" s="5" t="s">
        <v>26</v>
      </c>
    </row>
    <row r="6" spans="1:15" ht="100.8" customHeight="1" x14ac:dyDescent="0.3">
      <c r="A6" s="5" t="s">
        <v>27</v>
      </c>
      <c r="B6" s="6">
        <v>46285</v>
      </c>
      <c r="C6" s="7" t="s">
        <v>28</v>
      </c>
      <c r="D6" s="7" t="s">
        <v>29</v>
      </c>
      <c r="E6" s="7" t="s">
        <v>30</v>
      </c>
      <c r="F6" s="5" t="s">
        <v>21</v>
      </c>
      <c r="G6" s="7" t="s">
        <v>31</v>
      </c>
      <c r="H6" s="5" t="s">
        <v>23</v>
      </c>
      <c r="I6" s="5" t="s">
        <v>32</v>
      </c>
      <c r="J6" s="5" t="s">
        <v>24</v>
      </c>
      <c r="K6" s="5" t="s">
        <v>33</v>
      </c>
      <c r="L6" s="5">
        <v>2.5</v>
      </c>
      <c r="M6" s="8">
        <v>150</v>
      </c>
      <c r="N6" s="8">
        <f t="shared" si="0"/>
        <v>375</v>
      </c>
      <c r="O6" s="5" t="s">
        <v>34</v>
      </c>
    </row>
    <row r="7" spans="1:15" ht="111.6" customHeight="1" x14ac:dyDescent="0.3">
      <c r="A7" s="5" t="s">
        <v>35</v>
      </c>
      <c r="B7" s="6">
        <v>46286</v>
      </c>
      <c r="C7" s="7" t="s">
        <v>36</v>
      </c>
      <c r="D7" s="7" t="s">
        <v>37</v>
      </c>
      <c r="E7" s="7" t="s">
        <v>38</v>
      </c>
      <c r="F7" s="5" t="s">
        <v>39</v>
      </c>
      <c r="G7" s="7" t="s">
        <v>40</v>
      </c>
      <c r="H7" s="5" t="s">
        <v>32</v>
      </c>
      <c r="I7" s="5" t="s">
        <v>23</v>
      </c>
      <c r="J7" s="5" t="s">
        <v>41</v>
      </c>
      <c r="K7" s="5" t="s">
        <v>42</v>
      </c>
      <c r="L7" s="5">
        <v>3</v>
      </c>
      <c r="M7" s="8">
        <v>180</v>
      </c>
      <c r="N7" s="8">
        <f t="shared" si="0"/>
        <v>540</v>
      </c>
      <c r="O7" s="5" t="s">
        <v>43</v>
      </c>
    </row>
    <row r="8" spans="1:15" ht="121.8" customHeight="1" x14ac:dyDescent="0.3">
      <c r="A8" s="5" t="s">
        <v>44</v>
      </c>
      <c r="B8" s="6">
        <v>46286</v>
      </c>
      <c r="C8" s="7" t="s">
        <v>45</v>
      </c>
      <c r="D8" s="7" t="s">
        <v>46</v>
      </c>
      <c r="E8" s="7" t="s">
        <v>47</v>
      </c>
      <c r="F8" s="5" t="s">
        <v>39</v>
      </c>
      <c r="G8" s="7" t="s">
        <v>48</v>
      </c>
      <c r="H8" s="5" t="s">
        <v>32</v>
      </c>
      <c r="I8" s="5" t="s">
        <v>32</v>
      </c>
      <c r="J8" s="5" t="s">
        <v>41</v>
      </c>
      <c r="K8" s="5" t="s">
        <v>25</v>
      </c>
      <c r="L8" s="5">
        <v>2</v>
      </c>
      <c r="M8" s="8">
        <v>150</v>
      </c>
      <c r="N8" s="8">
        <f t="shared" si="0"/>
        <v>300</v>
      </c>
      <c r="O8" s="5" t="s">
        <v>49</v>
      </c>
    </row>
    <row r="9" spans="1:15" ht="118.2" customHeight="1" x14ac:dyDescent="0.3">
      <c r="A9" s="5" t="s">
        <v>50</v>
      </c>
      <c r="B9" s="6">
        <v>46287</v>
      </c>
      <c r="C9" s="7" t="s">
        <v>51</v>
      </c>
      <c r="D9" s="7" t="s">
        <v>52</v>
      </c>
      <c r="E9" s="7" t="s">
        <v>53</v>
      </c>
      <c r="F9" s="5" t="s">
        <v>21</v>
      </c>
      <c r="G9" s="7" t="s">
        <v>54</v>
      </c>
      <c r="H9" s="5" t="s">
        <v>32</v>
      </c>
      <c r="I9" s="5" t="s">
        <v>32</v>
      </c>
      <c r="J9" s="5" t="s">
        <v>55</v>
      </c>
      <c r="K9" s="5" t="s">
        <v>33</v>
      </c>
      <c r="L9" s="5">
        <v>2</v>
      </c>
      <c r="M9" s="8">
        <v>150</v>
      </c>
      <c r="N9" s="8">
        <f t="shared" si="0"/>
        <v>300</v>
      </c>
      <c r="O9" s="5" t="s">
        <v>56</v>
      </c>
    </row>
    <row r="10" spans="1:15" ht="99" customHeight="1" x14ac:dyDescent="0.3">
      <c r="A10" s="5" t="s">
        <v>57</v>
      </c>
      <c r="B10" s="6">
        <v>46288</v>
      </c>
      <c r="C10" s="7" t="s">
        <v>58</v>
      </c>
      <c r="D10" s="7" t="s">
        <v>59</v>
      </c>
      <c r="E10" s="7" t="s">
        <v>60</v>
      </c>
      <c r="F10" s="5" t="s">
        <v>61</v>
      </c>
      <c r="G10" s="7" t="s">
        <v>62</v>
      </c>
      <c r="H10" s="5" t="s">
        <v>23</v>
      </c>
      <c r="I10" s="5" t="s">
        <v>23</v>
      </c>
      <c r="J10" s="5" t="s">
        <v>55</v>
      </c>
      <c r="K10" s="5" t="s">
        <v>25</v>
      </c>
      <c r="L10" s="5">
        <v>2</v>
      </c>
      <c r="M10" s="8">
        <v>180</v>
      </c>
      <c r="N10" s="8">
        <f t="shared" si="0"/>
        <v>360</v>
      </c>
      <c r="O10" s="5" t="s">
        <v>63</v>
      </c>
    </row>
    <row r="11" spans="1:15" ht="138" customHeight="1" x14ac:dyDescent="0.3">
      <c r="A11" s="5" t="s">
        <v>64</v>
      </c>
      <c r="B11" s="6">
        <v>46288</v>
      </c>
      <c r="C11" s="7" t="s">
        <v>65</v>
      </c>
      <c r="D11" s="7" t="s">
        <v>66</v>
      </c>
      <c r="E11" s="7" t="s">
        <v>67</v>
      </c>
      <c r="F11" s="5" t="s">
        <v>61</v>
      </c>
      <c r="G11" s="7" t="s">
        <v>68</v>
      </c>
      <c r="H11" s="5" t="s">
        <v>32</v>
      </c>
      <c r="I11" s="5" t="s">
        <v>32</v>
      </c>
      <c r="J11" s="5" t="s">
        <v>24</v>
      </c>
      <c r="K11" s="5" t="s">
        <v>69</v>
      </c>
      <c r="L11" s="5">
        <v>1.5</v>
      </c>
      <c r="M11" s="8">
        <v>150</v>
      </c>
      <c r="N11" s="8">
        <f t="shared" si="0"/>
        <v>225</v>
      </c>
      <c r="O11" s="5" t="s">
        <v>70</v>
      </c>
    </row>
    <row r="12" spans="1:15" ht="143.4" customHeight="1" x14ac:dyDescent="0.3">
      <c r="A12" s="5" t="s">
        <v>71</v>
      </c>
      <c r="B12" s="6">
        <v>46289</v>
      </c>
      <c r="C12" s="7" t="s">
        <v>72</v>
      </c>
      <c r="D12" s="7" t="s">
        <v>73</v>
      </c>
      <c r="E12" s="7" t="s">
        <v>74</v>
      </c>
      <c r="F12" s="5" t="s">
        <v>75</v>
      </c>
      <c r="G12" s="7" t="s">
        <v>76</v>
      </c>
      <c r="H12" s="5" t="s">
        <v>77</v>
      </c>
      <c r="I12" s="5" t="s">
        <v>77</v>
      </c>
      <c r="J12" s="5" t="s">
        <v>41</v>
      </c>
      <c r="K12" s="5" t="s">
        <v>78</v>
      </c>
      <c r="L12" s="5">
        <v>1</v>
      </c>
      <c r="M12" s="8">
        <v>120</v>
      </c>
      <c r="N12" s="8">
        <f t="shared" si="0"/>
        <v>120</v>
      </c>
      <c r="O12" s="5" t="s">
        <v>79</v>
      </c>
    </row>
    <row r="13" spans="1:15" ht="119.4" customHeight="1" x14ac:dyDescent="0.3">
      <c r="A13" s="5" t="s">
        <v>80</v>
      </c>
      <c r="B13" s="6">
        <v>46290</v>
      </c>
      <c r="C13" s="7" t="s">
        <v>81</v>
      </c>
      <c r="D13" s="7" t="s">
        <v>82</v>
      </c>
      <c r="E13" s="7" t="s">
        <v>83</v>
      </c>
      <c r="F13" s="5" t="s">
        <v>21</v>
      </c>
      <c r="G13" s="7" t="s">
        <v>84</v>
      </c>
      <c r="H13" s="5" t="s">
        <v>32</v>
      </c>
      <c r="I13" s="5" t="s">
        <v>77</v>
      </c>
      <c r="J13" s="5" t="s">
        <v>41</v>
      </c>
      <c r="K13" s="5" t="s">
        <v>42</v>
      </c>
      <c r="L13" s="5">
        <v>2</v>
      </c>
      <c r="M13" s="8">
        <v>150</v>
      </c>
      <c r="N13" s="8">
        <f t="shared" si="0"/>
        <v>300</v>
      </c>
      <c r="O13" s="5" t="s">
        <v>85</v>
      </c>
    </row>
    <row r="14" spans="1:15" ht="164.4" customHeight="1" x14ac:dyDescent="0.3">
      <c r="A14" s="5" t="s">
        <v>86</v>
      </c>
      <c r="B14" s="6">
        <v>46291</v>
      </c>
      <c r="C14" s="7" t="s">
        <v>75</v>
      </c>
      <c r="D14" s="7" t="s">
        <v>87</v>
      </c>
      <c r="E14" s="7" t="s">
        <v>88</v>
      </c>
      <c r="F14" s="5" t="s">
        <v>75</v>
      </c>
      <c r="G14" s="7" t="s">
        <v>89</v>
      </c>
      <c r="H14" s="5" t="s">
        <v>77</v>
      </c>
      <c r="I14" s="5" t="s">
        <v>32</v>
      </c>
      <c r="J14" s="5" t="s">
        <v>55</v>
      </c>
      <c r="K14" s="5" t="s">
        <v>69</v>
      </c>
      <c r="L14" s="5">
        <v>1.5</v>
      </c>
      <c r="M14" s="8">
        <v>120</v>
      </c>
      <c r="N14" s="8">
        <f t="shared" si="0"/>
        <v>180</v>
      </c>
      <c r="O14" s="5" t="s">
        <v>90</v>
      </c>
    </row>
    <row r="15" spans="1:15" ht="140.4" customHeight="1" x14ac:dyDescent="0.3">
      <c r="A15" s="5" t="s">
        <v>91</v>
      </c>
      <c r="B15" s="6">
        <v>46292</v>
      </c>
      <c r="C15" s="7" t="s">
        <v>92</v>
      </c>
      <c r="D15" s="7" t="s">
        <v>93</v>
      </c>
      <c r="E15" s="7" t="s">
        <v>94</v>
      </c>
      <c r="F15" s="5" t="s">
        <v>39</v>
      </c>
      <c r="G15" s="7" t="s">
        <v>95</v>
      </c>
      <c r="H15" s="5" t="s">
        <v>23</v>
      </c>
      <c r="I15" s="5" t="s">
        <v>23</v>
      </c>
      <c r="J15" s="5" t="s">
        <v>24</v>
      </c>
      <c r="K15" s="5" t="s">
        <v>33</v>
      </c>
      <c r="L15" s="5">
        <v>4</v>
      </c>
      <c r="M15" s="8">
        <v>180</v>
      </c>
      <c r="N15" s="8">
        <f t="shared" si="0"/>
        <v>720</v>
      </c>
      <c r="O15" s="5" t="s">
        <v>96</v>
      </c>
    </row>
    <row r="16" spans="1:15" ht="159.6" customHeight="1" x14ac:dyDescent="0.3">
      <c r="A16" s="5" t="s">
        <v>97</v>
      </c>
      <c r="B16" s="6">
        <v>46293</v>
      </c>
      <c r="C16" s="7" t="s">
        <v>98</v>
      </c>
      <c r="D16" s="7" t="s">
        <v>99</v>
      </c>
      <c r="E16" s="7" t="s">
        <v>100</v>
      </c>
      <c r="F16" s="5" t="s">
        <v>39</v>
      </c>
      <c r="G16" s="7" t="s">
        <v>101</v>
      </c>
      <c r="H16" s="5" t="s">
        <v>32</v>
      </c>
      <c r="I16" s="5" t="s">
        <v>77</v>
      </c>
      <c r="J16" s="5" t="s">
        <v>55</v>
      </c>
      <c r="K16" s="5" t="s">
        <v>25</v>
      </c>
      <c r="L16" s="5">
        <v>2</v>
      </c>
      <c r="M16" s="8">
        <v>150</v>
      </c>
      <c r="N16" s="8">
        <f t="shared" si="0"/>
        <v>300</v>
      </c>
      <c r="O16" s="5" t="s">
        <v>102</v>
      </c>
    </row>
    <row r="17" spans="1:15" x14ac:dyDescent="0.3">
      <c r="A17" s="1" t="s">
        <v>103</v>
      </c>
      <c r="B17" s="1"/>
      <c r="C17" s="1"/>
      <c r="D17" s="1"/>
      <c r="E17" s="1"/>
      <c r="F17" s="1"/>
      <c r="G17" s="1"/>
      <c r="H17" s="1"/>
      <c r="I17" s="1"/>
      <c r="J17" s="1"/>
      <c r="K17" s="9"/>
      <c r="L17" s="10">
        <f>SUM(L5:L16)</f>
        <v>26.5</v>
      </c>
      <c r="M17" s="9"/>
      <c r="N17" s="11">
        <f>SUM(N5:N16)</f>
        <v>4170</v>
      </c>
      <c r="O17" s="9"/>
    </row>
    <row r="19" spans="1:15" ht="15.6" x14ac:dyDescent="0.3">
      <c r="C19" s="12" t="s">
        <v>104</v>
      </c>
    </row>
    <row r="20" spans="1:15" x14ac:dyDescent="0.3">
      <c r="C20" s="13" t="s">
        <v>9</v>
      </c>
      <c r="D20" s="13" t="s">
        <v>105</v>
      </c>
      <c r="E20" s="13" t="s">
        <v>15</v>
      </c>
    </row>
    <row r="21" spans="1:15" x14ac:dyDescent="0.3">
      <c r="C21" s="14" t="s">
        <v>23</v>
      </c>
      <c r="D21" s="15">
        <f>COUNTIF(H$5:H$16,C21)</f>
        <v>4</v>
      </c>
      <c r="E21" s="16">
        <f>SUMIF(H$5:H$16,C21,$N$5:$N$16)</f>
        <v>1905</v>
      </c>
    </row>
    <row r="22" spans="1:15" x14ac:dyDescent="0.3">
      <c r="C22" s="14" t="s">
        <v>32</v>
      </c>
      <c r="D22" s="15">
        <f>COUNTIF(H$5:H$16,C22)</f>
        <v>6</v>
      </c>
      <c r="E22" s="16">
        <f>SUMIF(H$5:H$16,C22,$N$5:$N$16)</f>
        <v>1965</v>
      </c>
    </row>
    <row r="23" spans="1:15" x14ac:dyDescent="0.3">
      <c r="C23" s="14" t="s">
        <v>77</v>
      </c>
      <c r="D23" s="15">
        <f>COUNTIF(H$5:H$16,C23)</f>
        <v>2</v>
      </c>
      <c r="E23" s="16">
        <f>SUMIF(H$5:H$16,C23,$N$5:$N$16)</f>
        <v>300</v>
      </c>
    </row>
    <row r="25" spans="1:15" x14ac:dyDescent="0.3">
      <c r="C25" s="13" t="s">
        <v>12</v>
      </c>
      <c r="D25" s="13" t="s">
        <v>105</v>
      </c>
      <c r="E25" s="13" t="s">
        <v>15</v>
      </c>
    </row>
    <row r="26" spans="1:15" x14ac:dyDescent="0.3">
      <c r="C26" s="14" t="s">
        <v>25</v>
      </c>
      <c r="D26" s="15">
        <f>COUNTIF(K$5:K$16,C26)</f>
        <v>4</v>
      </c>
      <c r="E26" s="16">
        <f>SUMIF(K$5:K$16,C26,$N$5:$N$16)</f>
        <v>1410</v>
      </c>
    </row>
    <row r="27" spans="1:15" x14ac:dyDescent="0.3">
      <c r="C27" s="14" t="s">
        <v>33</v>
      </c>
      <c r="D27" s="15">
        <f>COUNTIF(K$5:K$16,C27)</f>
        <v>3</v>
      </c>
      <c r="E27" s="16">
        <f>SUMIF(K$5:K$16,C27,$N$5:$N$16)</f>
        <v>1395</v>
      </c>
    </row>
    <row r="28" spans="1:15" x14ac:dyDescent="0.3">
      <c r="C28" s="14" t="s">
        <v>42</v>
      </c>
      <c r="D28" s="15">
        <f>COUNTIF(K$5:K$16,C28)</f>
        <v>2</v>
      </c>
      <c r="E28" s="16">
        <f>SUMIF(K$5:K$16,C28,$N$5:$N$16)</f>
        <v>840</v>
      </c>
    </row>
    <row r="29" spans="1:15" x14ac:dyDescent="0.3">
      <c r="C29" s="14" t="s">
        <v>69</v>
      </c>
      <c r="D29" s="15">
        <f>COUNTIF(K$5:K$16,C29)</f>
        <v>2</v>
      </c>
      <c r="E29" s="16">
        <f>SUMIF(K$5:K$16,C29,$N$5:$N$16)</f>
        <v>405</v>
      </c>
    </row>
    <row r="30" spans="1:15" x14ac:dyDescent="0.3">
      <c r="C30" s="14" t="s">
        <v>78</v>
      </c>
      <c r="D30" s="15">
        <f>COUNTIF(K$5:K$16,C30)</f>
        <v>1</v>
      </c>
      <c r="E30" s="16">
        <f>SUMIF(K$5:K$16,C30,$N$5:$N$16)</f>
        <v>120</v>
      </c>
    </row>
    <row r="32" spans="1:15" x14ac:dyDescent="0.3">
      <c r="C32" s="13" t="s">
        <v>7</v>
      </c>
      <c r="D32" s="13" t="s">
        <v>105</v>
      </c>
      <c r="E32" s="13" t="s">
        <v>15</v>
      </c>
    </row>
    <row r="33" spans="3:5" x14ac:dyDescent="0.3">
      <c r="C33" s="14" t="s">
        <v>21</v>
      </c>
      <c r="D33" s="15">
        <f>COUNTIF(F$5:F$16,C33)</f>
        <v>4</v>
      </c>
      <c r="E33" s="16">
        <f>SUMIF(F$5:F$16,C33,$N$5:$N$16)</f>
        <v>1425</v>
      </c>
    </row>
    <row r="34" spans="3:5" x14ac:dyDescent="0.3">
      <c r="C34" s="14" t="s">
        <v>39</v>
      </c>
      <c r="D34" s="15">
        <f>COUNTIF(F$5:F$16,C34)</f>
        <v>4</v>
      </c>
      <c r="E34" s="16">
        <f>SUMIF(F$5:F$16,C34,$N$5:$N$16)</f>
        <v>1860</v>
      </c>
    </row>
    <row r="35" spans="3:5" x14ac:dyDescent="0.3">
      <c r="C35" s="14" t="s">
        <v>61</v>
      </c>
      <c r="D35" s="15">
        <f>COUNTIF(F$5:F$16,C35)</f>
        <v>2</v>
      </c>
      <c r="E35" s="16">
        <f>SUMIF(F$5:F$16,C35,$N$5:$N$16)</f>
        <v>585</v>
      </c>
    </row>
    <row r="36" spans="3:5" x14ac:dyDescent="0.3">
      <c r="C36" s="14" t="s">
        <v>75</v>
      </c>
      <c r="D36" s="15">
        <f>COUNTIF(F$5:F$16,C36)</f>
        <v>2</v>
      </c>
      <c r="E36" s="16">
        <f>SUMIF(F$5:F$16,C36,$N$5:$N$16)</f>
        <v>300</v>
      </c>
    </row>
    <row r="38" spans="3:5" x14ac:dyDescent="0.3">
      <c r="C38" s="17" t="s">
        <v>106</v>
      </c>
      <c r="D38" s="10">
        <f>COUNTA(A5:A16)</f>
        <v>12</v>
      </c>
    </row>
    <row r="39" spans="3:5" x14ac:dyDescent="0.3">
      <c r="C39" s="17" t="s">
        <v>107</v>
      </c>
      <c r="D39" s="10">
        <f>COUNTA(A5:A16)-COUNTIF(K5:K16,"Corregido")-COUNTIF(K5:K16,"Cerrado")</f>
        <v>9</v>
      </c>
    </row>
    <row r="40" spans="3:5" x14ac:dyDescent="0.3">
      <c r="C40" s="17" t="s">
        <v>108</v>
      </c>
      <c r="D40" s="11">
        <f>N17-SUMIF(K5:K16,"Corregido",N5:N16)-SUMIF(K5:K16,"Cerrado",N5:N16)</f>
        <v>3645</v>
      </c>
    </row>
    <row r="42" spans="3:5" x14ac:dyDescent="0.3">
      <c r="C42" s="18" t="s">
        <v>109</v>
      </c>
    </row>
  </sheetData>
  <mergeCells count="3">
    <mergeCell ref="A1:O2"/>
    <mergeCell ref="A3:O3"/>
    <mergeCell ref="A17:J17"/>
  </mergeCells>
  <conditionalFormatting sqref="H5:H16">
    <cfRule type="cellIs" dxfId="10" priority="2" operator="equal">
      <formula>"Alta"</formula>
    </cfRule>
    <cfRule type="cellIs" dxfId="9" priority="3" operator="equal">
      <formula>"Media"</formula>
    </cfRule>
    <cfRule type="cellIs" dxfId="8" priority="4" operator="equal">
      <formula>"Baja"</formula>
    </cfRule>
  </conditionalFormatting>
  <conditionalFormatting sqref="I5:I16">
    <cfRule type="cellIs" dxfId="7" priority="5" operator="equal">
      <formula>"Alta"</formula>
    </cfRule>
    <cfRule type="cellIs" dxfId="6" priority="6" operator="equal">
      <formula>"Media"</formula>
    </cfRule>
    <cfRule type="cellIs" dxfId="5" priority="7" operator="equal">
      <formula>"Baja"</formula>
    </cfRule>
  </conditionalFormatting>
  <conditionalFormatting sqref="K5:K16">
    <cfRule type="cellIs" dxfId="4" priority="8" operator="equal">
      <formula>"Reportado"</formula>
    </cfRule>
    <cfRule type="cellIs" dxfId="3" priority="9" operator="equal">
      <formula>"En análisis"</formula>
    </cfRule>
    <cfRule type="cellIs" dxfId="2" priority="10" operator="equal">
      <formula>"En corrección"</formula>
    </cfRule>
    <cfRule type="cellIs" dxfId="1" priority="11" operator="equal">
      <formula>"Corregido"</formula>
    </cfRule>
    <cfRule type="cellIs" dxfId="0" priority="12" operator="equal">
      <formula>"Cerrado"</formula>
    </cfRule>
  </conditionalFormatting>
  <dataValidations count="4">
    <dataValidation type="list" allowBlank="1" sqref="F5:F16">
      <formula1>"Funcional,Validación,Cálculo,Interfaz,Rendimiento,Seguridad"</formula1>
      <formula2>0</formula2>
    </dataValidation>
    <dataValidation type="list" allowBlank="1" sqref="H5:H16">
      <formula1>"Alta,Media,Baja"</formula1>
      <formula2>0</formula2>
    </dataValidation>
    <dataValidation type="list" allowBlank="1" sqref="I5:I16">
      <formula1>"Alta,Media,Baja"</formula1>
      <formula2>0</formula2>
    </dataValidation>
    <dataValidation type="list" allowBlank="1" sqref="K5:K16">
      <formula1>"Reportado,En análisis,En corrección,Corregido,Cerrado"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Dante Mendoza</cp:lastModifiedBy>
  <cp:revision>0</cp:revision>
  <dcterms:created xsi:type="dcterms:W3CDTF">2026-09-30T16:55:38Z</dcterms:created>
  <dcterms:modified xsi:type="dcterms:W3CDTF">2026-10-01T03:00:26Z</dcterms:modified>
  <dc:language>en-US</dc:language>
</cp:coreProperties>
</file>