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siddiqui/Desktop/Semester 1/Intro to Engineering/isiddiq5P2/"/>
    </mc:Choice>
  </mc:AlternateContent>
  <xr:revisionPtr revIDLastSave="0" documentId="13_ncr:1_{38E85A8D-5365-9F43-8D5F-21672CA10C70}" xr6:coauthVersionLast="47" xr6:coauthVersionMax="47" xr10:uidLastSave="{00000000-0000-0000-0000-000000000000}"/>
  <bookViews>
    <workbookView xWindow="0" yWindow="500" windowWidth="28800" windowHeight="16180" xr2:uid="{8E3CA11D-D78C-B848-9984-AF7E0B1F4A31}"/>
  </bookViews>
  <sheets>
    <sheet name="Monthly Budget" sheetId="1" r:id="rId1"/>
  </sheets>
  <definedNames>
    <definedName name="_xlnm._FilterDatabase" localSheetId="0" hidden="1">'Monthly Budget'!$B$6:$B$17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6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J14" i="1" l="1"/>
  <c r="J21" i="1" l="1"/>
  <c r="J13" i="1"/>
  <c r="J18" i="1"/>
  <c r="J22" i="1"/>
  <c r="J17" i="1"/>
  <c r="J15" i="1"/>
  <c r="J23" i="1"/>
  <c r="J20" i="1" l="1"/>
  <c r="J16" i="1"/>
  <c r="J24" i="1"/>
  <c r="J19" i="1"/>
</calcChain>
</file>

<file path=xl/sharedStrings.xml><?xml version="1.0" encoding="utf-8"?>
<sst xmlns="http://schemas.openxmlformats.org/spreadsheetml/2006/main" count="108" uniqueCount="74">
  <si>
    <t>Table 1: Budget Categories</t>
  </si>
  <si>
    <t xml:space="preserve">Table 2: Monthly Expenses </t>
  </si>
  <si>
    <t>Table 3: Income Summary</t>
  </si>
  <si>
    <t>Optimal Budget Breakdown Reference</t>
  </si>
  <si>
    <t>Category</t>
  </si>
  <si>
    <t>Expenses</t>
  </si>
  <si>
    <t>Amount Spent (S) [$]</t>
  </si>
  <si>
    <t>Weighted Value (WV) [%]</t>
  </si>
  <si>
    <t>Gross monthly income (I) [$]:</t>
  </si>
  <si>
    <t>Goal Value (GV) (%)</t>
  </si>
  <si>
    <t>Utilities &amp; Bills</t>
  </si>
  <si>
    <t>Water Bill</t>
  </si>
  <si>
    <t>Income after tax per month [$]:</t>
  </si>
  <si>
    <t>Rent</t>
  </si>
  <si>
    <t>Entertainment</t>
  </si>
  <si>
    <t>Torchy's Tacos</t>
  </si>
  <si>
    <t>Percent of budget spent [%]:</t>
  </si>
  <si>
    <t>Insurance</t>
  </si>
  <si>
    <t>Taco Bell</t>
  </si>
  <si>
    <t>Amount of money spent [$]:</t>
  </si>
  <si>
    <t>Utilities &amp; Bills (Electric, water, phone...)</t>
  </si>
  <si>
    <t>Loans</t>
  </si>
  <si>
    <t>Student Loan Payment</t>
  </si>
  <si>
    <t xml:space="preserve">Amount of money leftover [$]: </t>
  </si>
  <si>
    <t>Transportation (car payment, gas...)</t>
  </si>
  <si>
    <t>Starbucks</t>
  </si>
  <si>
    <t>Loans (Student debt...)</t>
  </si>
  <si>
    <t>Subscriptions</t>
  </si>
  <si>
    <t>Spotify Subsciption</t>
  </si>
  <si>
    <t>Table 4: Spending Summary</t>
  </si>
  <si>
    <t>Average Letter Grade (No Drop):</t>
  </si>
  <si>
    <t>Savings (401(k), Investments, Emergency Funds)</t>
  </si>
  <si>
    <t>Smoothie King</t>
  </si>
  <si>
    <t xml:space="preserve">Actual Spending per Category </t>
  </si>
  <si>
    <t>Food (groceries)</t>
  </si>
  <si>
    <t>Misc</t>
  </si>
  <si>
    <t>Scotch tape purchase</t>
  </si>
  <si>
    <t>True Value (TV) [%]</t>
  </si>
  <si>
    <t>Entertainment  (dining out, movies...)</t>
  </si>
  <si>
    <t>Savings</t>
  </si>
  <si>
    <t>Savings contribution</t>
  </si>
  <si>
    <t>Personal (clothes, self-care...)</t>
  </si>
  <si>
    <t>Pet expenses</t>
  </si>
  <si>
    <t>Subscriptions (Spotify, Netflix...)</t>
  </si>
  <si>
    <t>Personal</t>
  </si>
  <si>
    <t>Online shopping</t>
  </si>
  <si>
    <t>Giving (Donations, presents...)</t>
  </si>
  <si>
    <t>Work clothes</t>
  </si>
  <si>
    <t>Transportation</t>
  </si>
  <si>
    <t>Misc (household items...)</t>
  </si>
  <si>
    <t>Netflix Subscription</t>
  </si>
  <si>
    <t>Movie tickets</t>
  </si>
  <si>
    <t>Giving</t>
  </si>
  <si>
    <t>Birthday Present</t>
  </si>
  <si>
    <t>Investment Contribution</t>
  </si>
  <si>
    <t>Health insurance</t>
  </si>
  <si>
    <t>Food</t>
  </si>
  <si>
    <t>Grocery Run #2</t>
  </si>
  <si>
    <t>Grocery Run #1</t>
  </si>
  <si>
    <t>Gas Fill-up #2</t>
  </si>
  <si>
    <t>Gas Fill-up #1</t>
  </si>
  <si>
    <t xml:space="preserve">Fancy dinner </t>
  </si>
  <si>
    <t>Electric Bill</t>
  </si>
  <si>
    <t>Charity donation</t>
  </si>
  <si>
    <t/>
  </si>
  <si>
    <t>Credit Card Bill</t>
  </si>
  <si>
    <t>Chick Fil A</t>
  </si>
  <si>
    <t>Car Payment</t>
  </si>
  <si>
    <t>Apartment Payment</t>
  </si>
  <si>
    <t>UH Football Tickets</t>
  </si>
  <si>
    <t>401(k) contribution</t>
  </si>
  <si>
    <t>Name: Ibad Siddiqui</t>
  </si>
  <si>
    <t>Email: ibadsiddiqui03@gmail.com</t>
  </si>
  <si>
    <t>UHID: 2053648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</si>
</sst>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21B8C"/>
        <bgColor indexed="64"/>
      </patternFill>
    </fill>
    <fill>
      <patternFill patternType="solid">
        <fgColor rgb="FFC5B7E8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7" borderId="1" xfId="0" applyFont="1" applyFill="1" applyBorder="1"/>
    <xf numFmtId="0" fontId="1" fillId="8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10" borderId="10" xfId="0" applyFill="1" applyBorder="1" applyAlignment="1">
      <alignment horizontal="center"/>
    </xf>
    <xf numFmtId="164" fontId="0" fillId="11" borderId="10" xfId="0" applyNumberFormat="1" applyFill="1" applyBorder="1" applyAlignment="1">
      <alignment horizontal="center" vertical="center"/>
    </xf>
    <xf numFmtId="0" fontId="7" fillId="0" borderId="7" xfId="0" applyFont="1" applyBorder="1"/>
    <xf numFmtId="0" fontId="0" fillId="8" borderId="7" xfId="0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7" fillId="0" borderId="13" xfId="0" applyFont="1" applyBorder="1"/>
    <xf numFmtId="0" fontId="4" fillId="0" borderId="0" xfId="0" applyFont="1" applyFill="1" applyBorder="1"/>
    <xf numFmtId="0" fontId="2" fillId="0" borderId="0" xfId="0" applyFont="1"/>
    <xf numFmtId="0" fontId="10" fillId="8" borderId="7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6" fillId="15" borderId="8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164" fontId="0" fillId="11" borderId="12" xfId="0" applyNumberFormat="1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0" borderId="0" xfId="0" quotePrefix="1"/>
    <xf numFmtId="0" fontId="0" fillId="10" borderId="25" xfId="0" applyFill="1" applyBorder="1" applyAlignment="1">
      <alignment horizontal="center"/>
    </xf>
    <xf numFmtId="164" fontId="0" fillId="11" borderId="25" xfId="0" applyNumberFormat="1" applyFill="1" applyBorder="1" applyAlignment="1">
      <alignment horizontal="center" vertical="center"/>
    </xf>
    <xf numFmtId="9" fontId="0" fillId="0" borderId="8" xfId="0" applyNumberFormat="1" applyBorder="1" applyAlignment="1">
      <alignment horizontal="center" wrapText="1"/>
    </xf>
    <xf numFmtId="10" fontId="0" fillId="12" borderId="8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0" fillId="8" borderId="17" xfId="0" applyNumberFormat="1" applyFill="1" applyBorder="1" applyAlignment="1">
      <alignment horizontal="center"/>
    </xf>
    <xf numFmtId="0" fontId="9" fillId="8" borderId="17" xfId="0" applyNumberFormat="1" applyFont="1" applyFill="1" applyBorder="1" applyAlignment="1">
      <alignment horizontal="center"/>
    </xf>
    <xf numFmtId="0" fontId="11" fillId="8" borderId="17" xfId="0" applyNumberFormat="1" applyFont="1" applyFill="1" applyBorder="1" applyAlignment="1">
      <alignment horizontal="center"/>
    </xf>
    <xf numFmtId="0" fontId="0" fillId="8" borderId="23" xfId="0" applyNumberFormat="1" applyFill="1" applyBorder="1" applyAlignment="1">
      <alignment horizontal="center"/>
    </xf>
    <xf numFmtId="0" fontId="0" fillId="9" borderId="9" xfId="0" applyNumberFormat="1" applyFill="1" applyBorder="1" applyAlignment="1">
      <alignment horizontal="center"/>
    </xf>
    <xf numFmtId="0" fontId="0" fillId="9" borderId="7" xfId="0" applyNumberFormat="1" applyFill="1" applyBorder="1" applyAlignment="1">
      <alignment horizontal="center"/>
    </xf>
    <xf numFmtId="0" fontId="0" fillId="9" borderId="11" xfId="0" applyNumberFormat="1" applyFill="1" applyBorder="1" applyAlignment="1">
      <alignment horizontal="center"/>
    </xf>
    <xf numFmtId="0" fontId="0" fillId="9" borderId="15" xfId="0" applyNumberFormat="1" applyFill="1" applyBorder="1" applyAlignment="1">
      <alignment horizontal="center"/>
    </xf>
    <xf numFmtId="0" fontId="0" fillId="9" borderId="18" xfId="0" applyNumberFormat="1" applyFill="1" applyBorder="1" applyAlignment="1">
      <alignment horizontal="center"/>
    </xf>
    <xf numFmtId="0" fontId="0" fillId="9" borderId="19" xfId="0" applyNumberFormat="1" applyFill="1" applyBorder="1" applyAlignment="1">
      <alignment horizontal="center"/>
    </xf>
    <xf numFmtId="0" fontId="0" fillId="9" borderId="24" xfId="0" applyNumberFormat="1" applyFill="1" applyBorder="1" applyAlignment="1">
      <alignment horizontal="center"/>
    </xf>
    <xf numFmtId="0" fontId="0" fillId="9" borderId="13" xfId="0" applyNumberFormat="1" applyFill="1" applyBorder="1" applyAlignment="1">
      <alignment horizontal="center"/>
    </xf>
    <xf numFmtId="10" fontId="0" fillId="15" borderId="8" xfId="0" applyNumberFormat="1" applyFill="1" applyBorder="1" applyAlignment="1">
      <alignment horizontal="center"/>
    </xf>
    <xf numFmtId="10" fontId="0" fillId="15" borderId="14" xfId="0" applyNumberFormat="1" applyFill="1" applyBorder="1" applyAlignment="1">
      <alignment horizontal="center"/>
    </xf>
    <xf numFmtId="8" fontId="8" fillId="0" borderId="8" xfId="0" applyNumberFormat="1" applyFont="1" applyBorder="1" applyAlignment="1">
      <alignment horizontal="center" wrapText="1"/>
    </xf>
    <xf numFmtId="8" fontId="5" fillId="7" borderId="2" xfId="0" applyNumberFormat="1" applyFont="1" applyFill="1" applyBorder="1" applyAlignment="1">
      <alignment horizontal="center" wrapText="1"/>
    </xf>
    <xf numFmtId="10" fontId="0" fillId="0" borderId="0" xfId="0" applyNumberFormat="1"/>
    <xf numFmtId="9" fontId="0" fillId="13" borderId="14" xfId="0" applyNumberForma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color rgb="FFFFC000"/>
      </font>
      <fill>
        <patternFill>
          <bgColor rgb="FFFFEC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fgColor rgb="FFFFEC9C"/>
          <bgColor rgb="FFFFEC9C"/>
        </patternFill>
      </fill>
    </dxf>
  </dxfs>
  <tableStyles count="0" defaultTableStyle="TableStyleMedium2" defaultPivotStyle="PivotStyleLight16"/>
  <colors>
    <mruColors>
      <color rgb="FFFFEC9C"/>
      <color rgb="FF26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1D7-B0B3-A246-99E5-E0C677C9EE1E}">
  <dimension ref="A1:J38"/>
  <sheetViews>
    <sheetView tabSelected="1" zoomScale="87" workbookViewId="0">
      <selection activeCell="L12" sqref="L12"/>
    </sheetView>
  </sheetViews>
  <sheetFormatPr baseColWidth="10" defaultColWidth="11" defaultRowHeight="16" x14ac:dyDescent="0.2"/>
  <cols>
    <col min="1" max="1" width="28.1640625" customWidth="1"/>
    <col min="2" max="2" width="18.6640625" bestFit="1" customWidth="1"/>
    <col min="3" max="3" width="11.1640625" customWidth="1"/>
    <col min="4" max="4" width="21.83203125" customWidth="1"/>
    <col min="5" max="5" width="22.83203125" customWidth="1"/>
    <col min="6" max="6" width="22.1640625" customWidth="1"/>
    <col min="7" max="7" width="22.83203125" bestFit="1" customWidth="1"/>
    <col min="9" max="9" width="29.1640625" customWidth="1"/>
    <col min="10" max="10" width="28.1640625" bestFit="1" customWidth="1"/>
  </cols>
  <sheetData>
    <row r="1" spans="1:10" x14ac:dyDescent="0.2">
      <c r="A1" s="1" t="s">
        <v>71</v>
      </c>
      <c r="C1" s="58" t="s">
        <v>73</v>
      </c>
      <c r="D1" s="58"/>
    </row>
    <row r="2" spans="1:10" ht="16" customHeight="1" x14ac:dyDescent="0.2">
      <c r="A2" s="59" t="s">
        <v>72</v>
      </c>
      <c r="B2" s="59"/>
    </row>
    <row r="3" spans="1:10" ht="16" customHeight="1" thickBot="1" x14ac:dyDescent="0.25">
      <c r="A3" s="1" t="s">
        <v>0</v>
      </c>
      <c r="D3" s="1" t="s">
        <v>1</v>
      </c>
      <c r="I3" s="1" t="s">
        <v>2</v>
      </c>
    </row>
    <row r="4" spans="1:10" ht="16" customHeight="1" x14ac:dyDescent="0.2">
      <c r="A4" s="54" t="s">
        <v>3</v>
      </c>
      <c r="B4" s="55"/>
      <c r="D4" s="2" t="s">
        <v>4</v>
      </c>
      <c r="E4" s="3" t="s">
        <v>5</v>
      </c>
      <c r="F4" s="4" t="s">
        <v>6</v>
      </c>
      <c r="G4" s="5" t="s">
        <v>7</v>
      </c>
      <c r="I4" s="6" t="s">
        <v>8</v>
      </c>
      <c r="J4" s="51">
        <v>5183</v>
      </c>
    </row>
    <row r="5" spans="1:10" ht="16" customHeight="1" x14ac:dyDescent="0.2">
      <c r="A5" s="7" t="s">
        <v>4</v>
      </c>
      <c r="B5" s="8" t="s">
        <v>9</v>
      </c>
      <c r="D5" s="40" t="s">
        <v>10</v>
      </c>
      <c r="E5" s="9" t="s">
        <v>11</v>
      </c>
      <c r="F5" s="10">
        <v>18.100000000000001</v>
      </c>
      <c r="G5" s="32">
        <f t="shared" ref="G5:G17" si="0">($F5/$J$5)</f>
        <v>4.9640170471476038E-3</v>
      </c>
      <c r="I5" s="11" t="s">
        <v>12</v>
      </c>
      <c r="J5" s="50">
        <f>J4-(0.22+0.062+0.0145)*J4</f>
        <v>3646.2404999999999</v>
      </c>
    </row>
    <row r="6" spans="1:10" ht="16" customHeight="1" x14ac:dyDescent="0.2">
      <c r="A6" s="12" t="s">
        <v>43</v>
      </c>
      <c r="B6" s="31">
        <v>0.01</v>
      </c>
      <c r="D6" s="41" t="s">
        <v>14</v>
      </c>
      <c r="E6" s="9" t="s">
        <v>15</v>
      </c>
      <c r="F6" s="10">
        <v>10.199999999999999</v>
      </c>
      <c r="G6" s="32">
        <f t="shared" si="0"/>
        <v>2.7974018718732348E-3</v>
      </c>
      <c r="I6" s="11" t="s">
        <v>16</v>
      </c>
      <c r="J6" s="33">
        <f>$J$7/$J$5</f>
        <v>1.5435350465774267</v>
      </c>
    </row>
    <row r="7" spans="1:10" ht="17" customHeight="1" x14ac:dyDescent="0.2">
      <c r="A7" s="12" t="s">
        <v>46</v>
      </c>
      <c r="B7" s="31">
        <v>0.02</v>
      </c>
      <c r="D7" s="41" t="s">
        <v>14</v>
      </c>
      <c r="E7" s="9" t="s">
        <v>18</v>
      </c>
      <c r="F7" s="10">
        <v>12.7</v>
      </c>
      <c r="G7" s="32">
        <f t="shared" si="0"/>
        <v>3.483039585567655E-3</v>
      </c>
      <c r="I7" s="11" t="s">
        <v>19</v>
      </c>
      <c r="J7" s="34">
        <f>SUM(F5:F34)</f>
        <v>5628.0999999999995</v>
      </c>
    </row>
    <row r="8" spans="1:10" ht="17" customHeight="1" thickBot="1" x14ac:dyDescent="0.25">
      <c r="A8" s="12" t="s">
        <v>49</v>
      </c>
      <c r="B8" s="31">
        <v>0.02</v>
      </c>
      <c r="D8" s="42" t="s">
        <v>21</v>
      </c>
      <c r="E8" s="14" t="s">
        <v>22</v>
      </c>
      <c r="F8" s="10">
        <v>665</v>
      </c>
      <c r="G8" s="32">
        <f t="shared" si="0"/>
        <v>0.1823796318427158</v>
      </c>
      <c r="I8" s="15" t="s">
        <v>23</v>
      </c>
      <c r="J8" s="35">
        <v>0</v>
      </c>
    </row>
    <row r="9" spans="1:10" ht="16" customHeight="1" x14ac:dyDescent="0.2">
      <c r="A9" s="12" t="s">
        <v>41</v>
      </c>
      <c r="B9" s="31">
        <v>0.03</v>
      </c>
      <c r="D9" s="41" t="s">
        <v>14</v>
      </c>
      <c r="E9" s="9" t="s">
        <v>25</v>
      </c>
      <c r="F9" s="10">
        <v>8.23</v>
      </c>
      <c r="G9" s="32">
        <f t="shared" si="0"/>
        <v>2.257119353482032E-3</v>
      </c>
    </row>
    <row r="10" spans="1:10" ht="16" customHeight="1" thickBot="1" x14ac:dyDescent="0.25">
      <c r="A10" s="12" t="s">
        <v>17</v>
      </c>
      <c r="B10" s="31">
        <v>0.05</v>
      </c>
      <c r="D10" s="43" t="s">
        <v>27</v>
      </c>
      <c r="E10" s="9" t="s">
        <v>28</v>
      </c>
      <c r="F10" s="10">
        <v>10.09</v>
      </c>
      <c r="G10" s="32">
        <f t="shared" si="0"/>
        <v>2.7672338124706806E-3</v>
      </c>
      <c r="I10" s="16" t="s">
        <v>29</v>
      </c>
      <c r="J10" s="17" t="s">
        <v>30</v>
      </c>
    </row>
    <row r="11" spans="1:10" ht="16" customHeight="1" x14ac:dyDescent="0.2">
      <c r="A11" s="12" t="s">
        <v>26</v>
      </c>
      <c r="B11" s="31">
        <v>7.0000000000000007E-2</v>
      </c>
      <c r="D11" s="41" t="s">
        <v>14</v>
      </c>
      <c r="E11" s="9" t="s">
        <v>32</v>
      </c>
      <c r="F11" s="10">
        <v>6.28</v>
      </c>
      <c r="G11" s="32">
        <f t="shared" si="0"/>
        <v>1.722321936800384E-3</v>
      </c>
      <c r="I11" s="56" t="s">
        <v>33</v>
      </c>
      <c r="J11" s="57"/>
    </row>
    <row r="12" spans="1:10" ht="16" customHeight="1" x14ac:dyDescent="0.2">
      <c r="A12" s="22" t="s">
        <v>38</v>
      </c>
      <c r="B12" s="31">
        <v>0.08</v>
      </c>
      <c r="D12" s="43" t="s">
        <v>35</v>
      </c>
      <c r="E12" s="19" t="s">
        <v>36</v>
      </c>
      <c r="F12" s="10">
        <v>5.72</v>
      </c>
      <c r="G12" s="32">
        <f t="shared" si="0"/>
        <v>1.5687390889328337E-3</v>
      </c>
      <c r="I12" s="20" t="s">
        <v>4</v>
      </c>
      <c r="J12" s="21" t="s">
        <v>37</v>
      </c>
    </row>
    <row r="13" spans="1:10" ht="16" customHeight="1" x14ac:dyDescent="0.2">
      <c r="A13" s="13" t="s">
        <v>20</v>
      </c>
      <c r="B13" s="31">
        <v>0.1</v>
      </c>
      <c r="D13" s="41" t="s">
        <v>39</v>
      </c>
      <c r="E13" s="9" t="s">
        <v>40</v>
      </c>
      <c r="F13" s="10">
        <v>200</v>
      </c>
      <c r="G13" s="32">
        <f t="shared" si="0"/>
        <v>5.4851017095553629E-2</v>
      </c>
      <c r="I13" s="36" t="s">
        <v>13</v>
      </c>
      <c r="J13" s="48">
        <f>SUMIF(D$5:D$34,I13,G$5:G$34)</f>
        <v>0.41138262821665222</v>
      </c>
    </row>
    <row r="14" spans="1:10" ht="16" customHeight="1" x14ac:dyDescent="0.2">
      <c r="A14" s="18" t="s">
        <v>31</v>
      </c>
      <c r="B14" s="31">
        <v>0.1</v>
      </c>
      <c r="D14" s="44" t="s">
        <v>35</v>
      </c>
      <c r="E14" s="9" t="s">
        <v>42</v>
      </c>
      <c r="F14" s="10">
        <v>126.34</v>
      </c>
      <c r="G14" s="32">
        <f t="shared" si="0"/>
        <v>3.4649387499261226E-2</v>
      </c>
      <c r="I14" s="36" t="s">
        <v>17</v>
      </c>
      <c r="J14" s="48">
        <f t="shared" ref="J14:J24" si="1">SUMIF(D$5:D$34,I14,G$5:G$34)</f>
        <v>0.19197855983443771</v>
      </c>
    </row>
    <row r="15" spans="1:10" ht="16" customHeight="1" x14ac:dyDescent="0.2">
      <c r="A15" s="12" t="s">
        <v>34</v>
      </c>
      <c r="B15" s="31">
        <v>0.12</v>
      </c>
      <c r="D15" s="41" t="s">
        <v>44</v>
      </c>
      <c r="E15" s="9" t="s">
        <v>45</v>
      </c>
      <c r="F15" s="10">
        <v>56.82</v>
      </c>
      <c r="G15" s="32">
        <f t="shared" si="0"/>
        <v>1.5583173956846786E-2</v>
      </c>
      <c r="I15" s="36" t="s">
        <v>10</v>
      </c>
      <c r="J15" s="48">
        <f t="shared" si="1"/>
        <v>7.8464379955189456E-2</v>
      </c>
    </row>
    <row r="16" spans="1:10" ht="16" customHeight="1" x14ac:dyDescent="0.2">
      <c r="A16" s="13" t="s">
        <v>24</v>
      </c>
      <c r="B16" s="31">
        <v>0.15</v>
      </c>
      <c r="D16" s="44" t="s">
        <v>44</v>
      </c>
      <c r="E16" s="9" t="s">
        <v>47</v>
      </c>
      <c r="F16" s="10">
        <v>112.3</v>
      </c>
      <c r="G16" s="32">
        <f t="shared" si="0"/>
        <v>3.079884609915336E-2</v>
      </c>
      <c r="I16" s="37" t="s">
        <v>48</v>
      </c>
      <c r="J16" s="48">
        <f t="shared" si="1"/>
        <v>0.1782658055605493</v>
      </c>
    </row>
    <row r="17" spans="1:10" ht="16" customHeight="1" thickBot="1" x14ac:dyDescent="0.25">
      <c r="A17" s="23" t="s">
        <v>13</v>
      </c>
      <c r="B17" s="53">
        <v>0.25</v>
      </c>
      <c r="D17" s="45" t="s">
        <v>27</v>
      </c>
      <c r="E17" s="9" t="s">
        <v>50</v>
      </c>
      <c r="F17" s="10">
        <v>12.99</v>
      </c>
      <c r="G17" s="32">
        <f t="shared" si="0"/>
        <v>3.5625735603562084E-3</v>
      </c>
      <c r="I17" s="36" t="s">
        <v>21</v>
      </c>
      <c r="J17" s="48">
        <f t="shared" si="1"/>
        <v>0.1823796318427158</v>
      </c>
    </row>
    <row r="18" spans="1:10" ht="16" customHeight="1" x14ac:dyDescent="0.2">
      <c r="D18" s="45" t="s">
        <v>14</v>
      </c>
      <c r="E18" s="9" t="s">
        <v>51</v>
      </c>
      <c r="F18" s="10">
        <v>20.97</v>
      </c>
      <c r="G18" s="32">
        <f t="shared" ref="G18:G34" si="2">($F18/$J$5)</f>
        <v>5.7511291424687978E-3</v>
      </c>
      <c r="I18" s="36" t="s">
        <v>39</v>
      </c>
      <c r="J18" s="48">
        <f t="shared" si="1"/>
        <v>0.3107310118463113</v>
      </c>
    </row>
    <row r="19" spans="1:10" ht="16" customHeight="1" x14ac:dyDescent="0.2">
      <c r="D19" s="41" t="s">
        <v>52</v>
      </c>
      <c r="E19" s="9" t="s">
        <v>53</v>
      </c>
      <c r="F19" s="10">
        <v>56.33</v>
      </c>
      <c r="G19" s="32">
        <f t="shared" si="2"/>
        <v>1.5448788964962679E-2</v>
      </c>
      <c r="I19" s="36" t="s">
        <v>56</v>
      </c>
      <c r="J19" s="48">
        <f t="shared" si="1"/>
        <v>2.3311682265610291E-2</v>
      </c>
    </row>
    <row r="20" spans="1:10" ht="16" customHeight="1" x14ac:dyDescent="0.2">
      <c r="D20" s="43" t="s">
        <v>39</v>
      </c>
      <c r="E20" s="9" t="s">
        <v>54</v>
      </c>
      <c r="F20" s="10">
        <v>100</v>
      </c>
      <c r="G20" s="32">
        <f t="shared" si="2"/>
        <v>2.7425508547776815E-2</v>
      </c>
      <c r="I20" s="38" t="s">
        <v>14</v>
      </c>
      <c r="J20" s="48">
        <f t="shared" si="1"/>
        <v>6.1271328646588186E-2</v>
      </c>
    </row>
    <row r="21" spans="1:10" ht="16" customHeight="1" x14ac:dyDescent="0.2">
      <c r="D21" s="41" t="s">
        <v>17</v>
      </c>
      <c r="E21" s="9" t="s">
        <v>55</v>
      </c>
      <c r="F21" s="10">
        <v>700</v>
      </c>
      <c r="G21" s="32">
        <f t="shared" si="2"/>
        <v>0.19197855983443771</v>
      </c>
      <c r="I21" s="36" t="s">
        <v>44</v>
      </c>
      <c r="J21" s="48">
        <f t="shared" si="1"/>
        <v>4.6382020056000145E-2</v>
      </c>
    </row>
    <row r="22" spans="1:10" ht="16" customHeight="1" x14ac:dyDescent="0.2">
      <c r="D22" s="43" t="s">
        <v>56</v>
      </c>
      <c r="E22" s="24" t="s">
        <v>57</v>
      </c>
      <c r="F22" s="10">
        <v>30</v>
      </c>
      <c r="G22" s="32">
        <f t="shared" si="2"/>
        <v>8.2276525643330441E-3</v>
      </c>
      <c r="I22" s="36" t="s">
        <v>27</v>
      </c>
      <c r="J22" s="48">
        <f t="shared" si="1"/>
        <v>6.3298073728268889E-3</v>
      </c>
    </row>
    <row r="23" spans="1:10" ht="16" customHeight="1" x14ac:dyDescent="0.2">
      <c r="D23" s="41" t="s">
        <v>56</v>
      </c>
      <c r="E23" s="25" t="s">
        <v>58</v>
      </c>
      <c r="F23" s="26">
        <v>55</v>
      </c>
      <c r="G23" s="32">
        <f t="shared" si="2"/>
        <v>1.5084029701277247E-2</v>
      </c>
      <c r="I23" s="36" t="s">
        <v>52</v>
      </c>
      <c r="J23" s="48">
        <f t="shared" si="1"/>
        <v>1.6820064392351518E-2</v>
      </c>
    </row>
    <row r="24" spans="1:10" ht="16" customHeight="1" thickBot="1" x14ac:dyDescent="0.25">
      <c r="D24" s="43" t="s">
        <v>48</v>
      </c>
      <c r="E24" s="27" t="s">
        <v>59</v>
      </c>
      <c r="F24" s="10">
        <v>47</v>
      </c>
      <c r="G24" s="32">
        <f t="shared" si="2"/>
        <v>1.2889989017455103E-2</v>
      </c>
      <c r="I24" s="39" t="s">
        <v>35</v>
      </c>
      <c r="J24" s="49">
        <f t="shared" si="1"/>
        <v>3.6218126588194059E-2</v>
      </c>
    </row>
    <row r="25" spans="1:10" ht="16" customHeight="1" x14ac:dyDescent="0.2">
      <c r="D25" s="41" t="s">
        <v>48</v>
      </c>
      <c r="E25" s="9" t="s">
        <v>60</v>
      </c>
      <c r="F25" s="10">
        <v>35</v>
      </c>
      <c r="G25" s="32">
        <f t="shared" si="2"/>
        <v>9.5989279917218853E-3</v>
      </c>
    </row>
    <row r="26" spans="1:10" ht="16" customHeight="1" x14ac:dyDescent="0.2">
      <c r="D26" s="43" t="s">
        <v>14</v>
      </c>
      <c r="E26" s="9" t="s">
        <v>61</v>
      </c>
      <c r="F26" s="10">
        <v>72.34</v>
      </c>
      <c r="G26" s="32">
        <f t="shared" si="2"/>
        <v>1.9839612883461748E-2</v>
      </c>
    </row>
    <row r="27" spans="1:10" ht="16" customHeight="1" x14ac:dyDescent="0.2">
      <c r="D27" s="46" t="s">
        <v>10</v>
      </c>
      <c r="E27" s="19" t="s">
        <v>62</v>
      </c>
      <c r="F27" s="26">
        <v>65</v>
      </c>
      <c r="G27" s="32">
        <f t="shared" si="2"/>
        <v>1.7826580556054929E-2</v>
      </c>
    </row>
    <row r="28" spans="1:10" ht="16" customHeight="1" x14ac:dyDescent="0.2">
      <c r="D28" s="46" t="s">
        <v>52</v>
      </c>
      <c r="E28" s="27" t="s">
        <v>63</v>
      </c>
      <c r="F28" s="10">
        <v>5</v>
      </c>
      <c r="G28" s="32">
        <f t="shared" si="2"/>
        <v>1.3712754273888406E-3</v>
      </c>
      <c r="J28" s="28" t="s">
        <v>64</v>
      </c>
    </row>
    <row r="29" spans="1:10" ht="16" customHeight="1" x14ac:dyDescent="0.2">
      <c r="D29" s="45" t="s">
        <v>10</v>
      </c>
      <c r="E29" s="9" t="s">
        <v>65</v>
      </c>
      <c r="F29" s="10">
        <v>203</v>
      </c>
      <c r="G29" s="32">
        <f t="shared" si="2"/>
        <v>5.5673782351986931E-2</v>
      </c>
    </row>
    <row r="30" spans="1:10" ht="16" customHeight="1" x14ac:dyDescent="0.2">
      <c r="D30" s="45" t="s">
        <v>14</v>
      </c>
      <c r="E30" s="9" t="s">
        <v>66</v>
      </c>
      <c r="F30" s="10">
        <v>14.79</v>
      </c>
      <c r="G30" s="32">
        <f t="shared" si="2"/>
        <v>4.0562327142161904E-3</v>
      </c>
    </row>
    <row r="31" spans="1:10" ht="16" customHeight="1" x14ac:dyDescent="0.2">
      <c r="D31" s="46" t="s">
        <v>48</v>
      </c>
      <c r="E31" s="19" t="s">
        <v>67</v>
      </c>
      <c r="F31" s="26">
        <v>568</v>
      </c>
      <c r="G31" s="32">
        <f t="shared" si="2"/>
        <v>0.15577688855137231</v>
      </c>
    </row>
    <row r="32" spans="1:10" ht="16" customHeight="1" x14ac:dyDescent="0.2">
      <c r="D32" s="46" t="s">
        <v>13</v>
      </c>
      <c r="E32" s="27" t="s">
        <v>68</v>
      </c>
      <c r="F32" s="10">
        <v>1500</v>
      </c>
      <c r="G32" s="32">
        <f t="shared" si="2"/>
        <v>0.41138262821665222</v>
      </c>
    </row>
    <row r="33" spans="4:7" ht="16" customHeight="1" x14ac:dyDescent="0.2">
      <c r="D33" s="45" t="s">
        <v>14</v>
      </c>
      <c r="E33" s="9" t="s">
        <v>69</v>
      </c>
      <c r="F33" s="10">
        <v>77.900000000000006</v>
      </c>
      <c r="G33" s="32">
        <f t="shared" si="2"/>
        <v>2.1364471158718139E-2</v>
      </c>
    </row>
    <row r="34" spans="4:7" ht="16" customHeight="1" thickBot="1" x14ac:dyDescent="0.25">
      <c r="D34" s="47" t="s">
        <v>39</v>
      </c>
      <c r="E34" s="29" t="s">
        <v>70</v>
      </c>
      <c r="F34" s="30">
        <v>833</v>
      </c>
      <c r="G34" s="32">
        <f t="shared" si="2"/>
        <v>0.22845448620298087</v>
      </c>
    </row>
    <row r="35" spans="4:7" ht="16" customHeight="1" x14ac:dyDescent="0.2"/>
    <row r="36" spans="4:7" ht="16" customHeight="1" x14ac:dyDescent="0.2">
      <c r="G36" s="52"/>
    </row>
    <row r="37" spans="4:7" ht="16" customHeight="1" x14ac:dyDescent="0.2"/>
    <row r="38" spans="4:7" ht="16" customHeight="1" x14ac:dyDescent="0.2"/>
  </sheetData>
  <sortState xmlns:xlrd2="http://schemas.microsoft.com/office/spreadsheetml/2017/richdata2" ref="B7:B17">
    <sortCondition ref="B7:B17"/>
  </sortState>
  <mergeCells count="4">
    <mergeCell ref="A4:B4"/>
    <mergeCell ref="I11:J11"/>
    <mergeCell ref="C1:D1"/>
    <mergeCell ref="A2:B2"/>
  </mergeCells>
  <conditionalFormatting sqref="J8">
    <cfRule type="cellIs" dxfId="3" priority="2" operator="equal">
      <formula>0</formula>
    </cfRule>
    <cfRule type="cellIs" dxfId="2" priority="3" operator="greaterThan">
      <formula>0</formula>
    </cfRule>
    <cfRule type="cellIs" dxfId="1" priority="4" operator="lessThan">
      <formula>0</formula>
    </cfRule>
    <cfRule type="cellIs" dxfId="0" priority="1" operator="between">
      <formula>-0.001</formula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2021-08-05T17:00:18Z</dcterms:created>
  <dcterms:modified xsi:type="dcterms:W3CDTF">2021-11-28T23:43:24Z</dcterms:modified>
</cp:coreProperties>
</file>