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fi\Desktop\TrabajoPCP1-3ISIDROFINAL\"/>
    </mc:Choice>
  </mc:AlternateContent>
  <xr:revisionPtr revIDLastSave="0" documentId="13_ncr:1_{E0F355E9-7163-44ED-9FA8-B9B29082A308}" xr6:coauthVersionLast="47" xr6:coauthVersionMax="47" xr10:uidLastSave="{00000000-0000-0000-0000-000000000000}"/>
  <bookViews>
    <workbookView xWindow="-120" yWindow="-120" windowWidth="29040" windowHeight="15720" xr2:uid="{DA9451E2-4250-49FC-A430-0F2F6C4CD2FD}"/>
  </bookViews>
  <sheets>
    <sheet name="Hoja1" sheetId="1" r:id="rId1"/>
    <sheet name="Transpuesta" sheetId="2" r:id="rId2"/>
  </sheets>
  <definedNames>
    <definedName name="_xlchart.v1.0" hidden="1">Hoja1!$N$4:$N$6</definedName>
    <definedName name="_xlchart.v1.1" hidden="1">Hoja1!$O$4:$O$6</definedName>
    <definedName name="_xlchart.v1.10" hidden="1">Hoja1!$V$4:$V$6</definedName>
    <definedName name="_xlchart.v1.11" hidden="1">Hoja1!$V$7:$V$9</definedName>
    <definedName name="_xlchart.v1.2" hidden="1">Hoja1!$P$4:$P$6</definedName>
    <definedName name="_xlchart.v1.3" hidden="1">Hoja1!$P$7:$P$9</definedName>
    <definedName name="_xlchart.v1.4" hidden="1">Hoja1!$S$4:$S$6</definedName>
    <definedName name="_xlchart.v1.5" hidden="1">Hoja1!$S$7:$S$9</definedName>
    <definedName name="_xlchart.v1.6" hidden="1">Hoja1!$T$4:$T$6</definedName>
    <definedName name="_xlchart.v1.7" hidden="1">Hoja1!$T$7:$T$9</definedName>
    <definedName name="_xlchart.v1.8" hidden="1">Hoja1!$U$4:$U$6</definedName>
    <definedName name="_xlchart.v1.9" hidden="1">Hoja1!$U$7:$U$9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H9" i="2" s="1"/>
  <c r="G7" i="2"/>
  <c r="G24" i="2"/>
  <c r="G25" i="2"/>
  <c r="G23" i="2"/>
  <c r="G16" i="2"/>
  <c r="H16" i="2" s="1"/>
  <c r="G17" i="2"/>
  <c r="H17" i="2" s="1"/>
  <c r="G15" i="2"/>
  <c r="H15" i="2" s="1"/>
  <c r="H25" i="2"/>
  <c r="H24" i="2"/>
  <c r="H23" i="2"/>
  <c r="G22" i="2"/>
  <c r="H22" i="2" s="1"/>
  <c r="G21" i="2"/>
  <c r="H21" i="2" s="1"/>
  <c r="G20" i="2"/>
  <c r="H20" i="2" s="1"/>
  <c r="G14" i="2"/>
  <c r="H14" i="2" s="1"/>
  <c r="G13" i="2"/>
  <c r="H13" i="2" s="1"/>
  <c r="G12" i="2"/>
  <c r="H12" i="2" s="1"/>
  <c r="H8" i="2"/>
  <c r="H7" i="2"/>
  <c r="H6" i="2"/>
  <c r="G6" i="2"/>
  <c r="G5" i="2"/>
  <c r="H5" i="2" s="1"/>
  <c r="G4" i="2"/>
  <c r="H4" i="2" s="1"/>
  <c r="R5" i="1"/>
  <c r="S5" i="1" s="1"/>
  <c r="R6" i="1"/>
  <c r="S6" i="1" s="1"/>
  <c r="R9" i="1"/>
  <c r="R8" i="1"/>
  <c r="R7" i="1"/>
  <c r="S7" i="1" s="1"/>
  <c r="R4" i="1"/>
  <c r="H58" i="1"/>
  <c r="H57" i="1"/>
  <c r="H56" i="1"/>
  <c r="G24" i="1"/>
  <c r="H24" i="1" s="1"/>
  <c r="G25" i="1"/>
  <c r="H25" i="1" s="1"/>
  <c r="G23" i="1"/>
  <c r="H23" i="1" s="1"/>
  <c r="G5" i="1"/>
  <c r="H5" i="1" s="1"/>
  <c r="G4" i="1"/>
  <c r="H4" i="1" s="1"/>
  <c r="R14" i="1"/>
  <c r="S14" i="1" s="1"/>
  <c r="R13" i="1"/>
  <c r="S13" i="1" s="1"/>
  <c r="R12" i="1"/>
  <c r="S12" i="1" s="1"/>
  <c r="S8" i="1"/>
  <c r="S9" i="1"/>
  <c r="S4" i="1"/>
  <c r="G16" i="1"/>
  <c r="H16" i="1" s="1"/>
  <c r="G17" i="1"/>
  <c r="H17" i="1" s="1"/>
  <c r="G15" i="1"/>
  <c r="H15" i="1" s="1"/>
  <c r="G14" i="1"/>
  <c r="H14" i="1" s="1"/>
  <c r="G13" i="1"/>
  <c r="H13" i="1" s="1"/>
  <c r="G12" i="1"/>
  <c r="H12" i="1" s="1"/>
  <c r="G9" i="1"/>
  <c r="H9" i="1" s="1"/>
  <c r="G8" i="1"/>
  <c r="H8" i="1" s="1"/>
  <c r="G7" i="1"/>
  <c r="H7" i="1" s="1"/>
  <c r="G22" i="1"/>
  <c r="H22" i="1" s="1"/>
  <c r="G21" i="1"/>
  <c r="H21" i="1" s="1"/>
  <c r="G20" i="1"/>
  <c r="H20" i="1" s="1"/>
  <c r="G6" i="1"/>
  <c r="H6" i="1" s="1"/>
</calcChain>
</file>

<file path=xl/sharedStrings.xml><?xml version="1.0" encoding="utf-8"?>
<sst xmlns="http://schemas.openxmlformats.org/spreadsheetml/2006/main" count="132" uniqueCount="24">
  <si>
    <t>I3</t>
  </si>
  <si>
    <t>Tc</t>
  </si>
  <si>
    <t>N</t>
  </si>
  <si>
    <t>M</t>
  </si>
  <si>
    <t>K</t>
  </si>
  <si>
    <t>nFlops</t>
  </si>
  <si>
    <t>Tiempo</t>
  </si>
  <si>
    <t>I3 - MyDGEMM</t>
  </si>
  <si>
    <t>Secuencial</t>
  </si>
  <si>
    <t>Paralelo</t>
  </si>
  <si>
    <t>Ryzen - MyDGEMM</t>
  </si>
  <si>
    <t>Procesador</t>
  </si>
  <si>
    <t>Cores</t>
  </si>
  <si>
    <t>Xeon</t>
  </si>
  <si>
    <t>Ryzen</t>
  </si>
  <si>
    <t>Xeon - MyDGEMM</t>
  </si>
  <si>
    <t>Ryzen - MyDGEMMB</t>
  </si>
  <si>
    <t>Block size</t>
  </si>
  <si>
    <t>Ryzen - MyDGEMMT</t>
  </si>
  <si>
    <t>Tiempo Teórico</t>
  </si>
  <si>
    <t>Python</t>
  </si>
  <si>
    <t>O0</t>
  </si>
  <si>
    <t>O3</t>
  </si>
  <si>
    <t>Ryzen - MyDGEMMT Transpuesta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</si>
</sst>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1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1" fontId="0" fillId="6" borderId="1" xfId="0" applyNumberFormat="1" applyFill="1" applyBorder="1"/>
    <xf numFmtId="0" fontId="0" fillId="7" borderId="1" xfId="0" applyFill="1" applyBorder="1"/>
    <xf numFmtId="11" fontId="0" fillId="7" borderId="1" xfId="0" applyNumberFormat="1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6" borderId="1" xfId="0" applyNumberFormat="1" applyFill="1" applyBorder="1"/>
    <xf numFmtId="2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C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MyDGEMM Teórico en Paralelo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I3 Paralelo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Hoja1!$D$4:$D$6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3001</c:v>
                </c:pt>
              </c:numCache>
            </c:numRef>
          </c:xVal>
          <c:yVal>
            <c:numRef>
              <c:f>Hoja1!$H$7:$H$9</c:f>
              <c:numCache>
                <c:formatCode>0.00</c:formatCode>
                <c:ptCount val="3"/>
                <c:pt idx="0">
                  <c:v>1.0100671080499999E-2</c:v>
                </c:pt>
                <c:pt idx="1">
                  <c:v>8.0724664161000007E-2</c:v>
                </c:pt>
                <c:pt idx="2">
                  <c:v>0.27235497924149998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B-44FA-B700-0041880237DF}"/>
            </c:ext>
          </c:extLst>
        </c:ser>
        <c:ser>
          <c:idx val="1"/>
          <c:order val="1"/>
          <c:tx>
            <c:v>Xeon Paralelo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Hoja1!$D$12:$D$14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3001</c:v>
                </c:pt>
              </c:numCache>
            </c:numRef>
          </c:xVal>
          <c:yVal>
            <c:numRef>
              <c:f>Hoja1!$H$15:$H$17</c:f>
              <c:numCache>
                <c:formatCode>0.00</c:formatCode>
                <c:ptCount val="3"/>
                <c:pt idx="0">
                  <c:v>5.1163841061666667E-4</c:v>
                </c:pt>
                <c:pt idx="1">
                  <c:v>4.0890192879E-3</c:v>
                </c:pt>
                <c:pt idx="2">
                  <c:v>1.379584263185E-2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B-44FA-B700-0041880237DF}"/>
            </c:ext>
          </c:extLst>
        </c:ser>
        <c:ser>
          <c:idx val="2"/>
          <c:order val="2"/>
          <c:tx>
            <c:v>Ryzen Paralelo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Hoja1!$D$23:$D$25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3001</c:v>
                </c:pt>
              </c:numCache>
            </c:numRef>
          </c:xVal>
          <c:yVal>
            <c:numRef>
              <c:f>Hoja1!$H$23:$H$25</c:f>
              <c:numCache>
                <c:formatCode>0.00</c:formatCode>
                <c:ptCount val="3"/>
                <c:pt idx="0">
                  <c:v>2.7180905376625E-4</c:v>
                </c:pt>
                <c:pt idx="1">
                  <c:v>2.1723006725325E-3</c:v>
                </c:pt>
                <c:pt idx="2">
                  <c:v>7.3290723562987508E-3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4B-44FA-B700-00418802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24384"/>
        <c:axId val="306541296"/>
      </c:scatterChart>
      <c:valAx>
        <c:axId val="3472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541296"/>
        <c:crosses val="autoZero"/>
        <c:crossBetween val="midCat"/>
      </c:valAx>
      <c:valAx>
        <c:axId val="3065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722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MyDGEMM Teórico en SECUENCIAL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I3 Secuencial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Hoja1!$D$4:$D$6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3001</c:v>
                </c:pt>
              </c:numCache>
            </c:numRef>
          </c:xVal>
          <c:yVal>
            <c:numRef>
              <c:f>Hoja1!$H$4:$H$6</c:f>
              <c:numCache>
                <c:formatCode>0.00</c:formatCode>
                <c:ptCount val="3"/>
                <c:pt idx="0">
                  <c:v>4.0402684321999997E-2</c:v>
                </c:pt>
                <c:pt idx="1">
                  <c:v>0.32289865664400003</c:v>
                </c:pt>
                <c:pt idx="2">
                  <c:v>1.0894199169659999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D-4B93-9ABC-5D019A16C382}"/>
            </c:ext>
          </c:extLst>
        </c:ser>
        <c:ser>
          <c:idx val="1"/>
          <c:order val="1"/>
          <c:tx>
            <c:v>Xeon Secuencial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Hoja1!$D$12:$D$14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3001</c:v>
                </c:pt>
              </c:numCache>
            </c:numRef>
          </c:xVal>
          <c:yVal>
            <c:numRef>
              <c:f>Hoja1!$H$12:$H$14</c:f>
              <c:numCache>
                <c:formatCode>0.00</c:formatCode>
                <c:ptCount val="3"/>
                <c:pt idx="0">
                  <c:v>3.6837564763999998E-2</c:v>
                </c:pt>
                <c:pt idx="1">
                  <c:v>0.29440618552800002</c:v>
                </c:pt>
                <c:pt idx="2">
                  <c:v>0.993289862292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4D-4B93-9ABC-5D019A16C382}"/>
            </c:ext>
          </c:extLst>
        </c:ser>
        <c:ser>
          <c:idx val="2"/>
          <c:order val="2"/>
          <c:tx>
            <c:v>Ryzen Secuencial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Hoja1!$D$23:$D$25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3001</c:v>
                </c:pt>
              </c:numCache>
            </c:numRef>
          </c:xVal>
          <c:yVal>
            <c:numRef>
              <c:f>Hoja1!$H$20:$H$22</c:f>
              <c:numCache>
                <c:formatCode>0.00</c:formatCode>
                <c:ptCount val="3"/>
                <c:pt idx="0">
                  <c:v>1.7395739361000001E-2</c:v>
                </c:pt>
                <c:pt idx="1">
                  <c:v>0.13902692272200001</c:v>
                </c:pt>
                <c:pt idx="2">
                  <c:v>0.46905955008300004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4D-4B93-9ABC-5D019A16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24384"/>
        <c:axId val="306541296"/>
      </c:scatterChart>
      <c:valAx>
        <c:axId val="3472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541296"/>
        <c:crosses val="autoZero"/>
        <c:crossBetween val="midCat"/>
      </c:valAx>
      <c:valAx>
        <c:axId val="3065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722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Mydgemmb Ryzen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3105178049939934E-2"/>
          <c:y val="0.2556532128176644"/>
          <c:w val="0.88526724026421499"/>
          <c:h val="0.66652097210375649"/>
        </c:manualLayout>
      </c:layout>
      <c:scatterChart>
        <c:scatterStyle val="lineMarker"/>
        <c:varyColors val="0"/>
        <c:ser>
          <c:idx val="0"/>
          <c:order val="0"/>
          <c:tx>
            <c:v>Tiempo Teórico Secuencial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Hoja1!$N$4:$N$6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Hoja1!$S$4:$S$6</c:f>
              <c:numCache>
                <c:formatCode>0.00</c:formatCode>
                <c:ptCount val="3"/>
                <c:pt idx="0">
                  <c:v>1.770822E-2</c:v>
                </c:pt>
                <c:pt idx="1">
                  <c:v>0.14166576</c:v>
                </c:pt>
                <c:pt idx="2">
                  <c:v>0.47812194000000002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8-4394-9DA6-377F4F180DEA}"/>
            </c:ext>
          </c:extLst>
        </c:ser>
        <c:ser>
          <c:idx val="1"/>
          <c:order val="1"/>
          <c:tx>
            <c:v>Tiempo Teórico Paralelo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Hoja1!$O$4:$O$6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Hoja1!$S$7:$S$9</c:f>
              <c:numCache>
                <c:formatCode>0.00</c:formatCode>
                <c:ptCount val="3"/>
                <c:pt idx="0">
                  <c:v>2.76691575E-4</c:v>
                </c:pt>
                <c:pt idx="1">
                  <c:v>2.2135326E-3</c:v>
                </c:pt>
                <c:pt idx="2">
                  <c:v>7.4706725250000003E-3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8-4394-9DA6-377F4F180DEA}"/>
            </c:ext>
          </c:extLst>
        </c:ser>
        <c:ser>
          <c:idx val="2"/>
          <c:order val="2"/>
          <c:tx>
            <c:v>Python Secuencial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Hoja1!$P$4:$P$6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Hoja1!$T$4:$T$6</c:f>
              <c:numCache>
                <c:formatCode>0.00</c:formatCode>
                <c:ptCount val="3"/>
                <c:pt idx="0">
                  <c:v>3.5317399999999999E-2</c:v>
                </c:pt>
                <c:pt idx="1">
                  <c:v>0.26530500000000001</c:v>
                </c:pt>
                <c:pt idx="2">
                  <c:v>0.88940200000000003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8-4394-9DA6-377F4F180DEA}"/>
            </c:ext>
          </c:extLst>
        </c:ser>
        <c:ser>
          <c:idx val="3"/>
          <c:order val="3"/>
          <c:tx>
            <c:v>Python Paralelo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Hoja1!$P$7:$P$9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Hoja1!$T$7:$T$9</c:f>
              <c:numCache>
                <c:formatCode>0.00</c:formatCode>
                <c:ptCount val="3"/>
                <c:pt idx="0">
                  <c:v>1.18043E-2</c:v>
                </c:pt>
                <c:pt idx="1">
                  <c:v>9.1941800000000004E-2</c:v>
                </c:pt>
                <c:pt idx="2">
                  <c:v>0.19947500000000001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8-4394-9DA6-377F4F180DEA}"/>
            </c:ext>
          </c:extLst>
        </c:ser>
        <c:ser>
          <c:idx val="5"/>
          <c:order val="4"/>
          <c:tx>
            <c:v>Secuencial O3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Hoja1!$P$4:$P$6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Hoja1!$V$4:$V$6</c:f>
              <c:numCache>
                <c:formatCode>0.00</c:formatCode>
                <c:ptCount val="3"/>
                <c:pt idx="0">
                  <c:v>0.50558199999999998</c:v>
                </c:pt>
                <c:pt idx="1">
                  <c:v>4.06616</c:v>
                </c:pt>
                <c:pt idx="2">
                  <c:v>13.174099999999999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68-4394-9DA6-377F4F180DEA}"/>
            </c:ext>
          </c:extLst>
        </c:ser>
        <c:ser>
          <c:idx val="7"/>
          <c:order val="5"/>
          <c:tx>
            <c:v>Paralelo O3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Hoja1!$P$7:$P$9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Hoja1!$V$7:$V$9</c:f>
              <c:numCache>
                <c:formatCode>0.00</c:formatCode>
                <c:ptCount val="3"/>
                <c:pt idx="0">
                  <c:v>0.106146</c:v>
                </c:pt>
                <c:pt idx="1">
                  <c:v>0.73314699999999999</c:v>
                </c:pt>
                <c:pt idx="2">
                  <c:v>1.92791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68-4394-9DA6-377F4F18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06832"/>
        <c:axId val="900060400"/>
      </c:scatterChart>
      <c:valAx>
        <c:axId val="34030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0060400"/>
        <c:crosses val="autoZero"/>
        <c:crossBetween val="midCat"/>
      </c:valAx>
      <c:valAx>
        <c:axId val="9000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30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251027721854171"/>
          <c:y val="0.14766929668924259"/>
          <c:w val="0.81497943904649051"/>
          <c:h val="8.660116248097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MyDGEMM Transpuesta I3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I3 Secuencial O0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Transpuesta!$J$4:$J$6</c:f>
              <c:numCache>
                <c:formatCode>0.00</c:formatCode>
                <c:ptCount val="3"/>
                <c:pt idx="0">
                  <c:v>4.23285</c:v>
                </c:pt>
                <c:pt idx="1">
                  <c:v>33.794400000000003</c:v>
                </c:pt>
                <c:pt idx="2">
                  <c:v>322.19499999999999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EA-4A55-8614-71242128CCC3}"/>
            </c:ext>
          </c:extLst>
        </c:ser>
        <c:ser>
          <c:idx val="1"/>
          <c:order val="1"/>
          <c:tx>
            <c:v>I3 Secuencial O3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Transpuesta!$K$4:$K$6</c:f>
              <c:numCache>
                <c:formatCode>0.00</c:formatCode>
                <c:ptCount val="3"/>
                <c:pt idx="0">
                  <c:v>1.0789299999999999</c:v>
                </c:pt>
                <c:pt idx="1">
                  <c:v>8.67422</c:v>
                </c:pt>
                <c:pt idx="2">
                  <c:v>74.1982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EA-4A55-8614-71242128CCC3}"/>
            </c:ext>
          </c:extLst>
        </c:ser>
        <c:ser>
          <c:idx val="2"/>
          <c:order val="2"/>
          <c:tx>
            <c:v>I3 Paralelo O0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Transpuesta!$J$7:$J$9</c:f>
              <c:numCache>
                <c:formatCode>0.00</c:formatCode>
                <c:ptCount val="3"/>
                <c:pt idx="0">
                  <c:v>0.38588</c:v>
                </c:pt>
                <c:pt idx="1">
                  <c:v>2.73143</c:v>
                </c:pt>
                <c:pt idx="2">
                  <c:v>9.1242900000000002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EA-4A55-8614-71242128CCC3}"/>
            </c:ext>
          </c:extLst>
        </c:ser>
        <c:ser>
          <c:idx val="3"/>
          <c:order val="3"/>
          <c:tx>
            <c:v>I3 Paralelo O3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Transpuesta!$K$7:$K$9</c:f>
              <c:numCache>
                <c:formatCode>0.00</c:formatCode>
                <c:ptCount val="3"/>
                <c:pt idx="0">
                  <c:v>0.13997699999999999</c:v>
                </c:pt>
                <c:pt idx="1">
                  <c:v>0.80062800000000001</c:v>
                </c:pt>
                <c:pt idx="2">
                  <c:v>2.91743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EA-4A55-8614-71242128CCC3}"/>
            </c:ext>
          </c:extLst>
        </c:ser>
        <c:ser>
          <c:idx val="4"/>
          <c:order val="4"/>
          <c:tx>
            <c:v>Tiempo Teórico Secuencial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Transpuesta!$H$4:$H$6</c:f>
              <c:numCache>
                <c:formatCode>0.00</c:formatCode>
                <c:ptCount val="3"/>
                <c:pt idx="0">
                  <c:v>4.0402684321999997E-2</c:v>
                </c:pt>
                <c:pt idx="1">
                  <c:v>0.32289865664400003</c:v>
                </c:pt>
                <c:pt idx="2">
                  <c:v>1.0894199169659999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EA-4A55-8614-71242128CCC3}"/>
            </c:ext>
          </c:extLst>
        </c:ser>
        <c:ser>
          <c:idx val="5"/>
          <c:order val="5"/>
          <c:tx>
            <c:v>Tiempo Teórico Paralelo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Transpuesta!$H$7:$H$9</c:f>
              <c:numCache>
                <c:formatCode>0.00</c:formatCode>
                <c:ptCount val="3"/>
                <c:pt idx="0">
                  <c:v>1.0100671080499999E-2</c:v>
                </c:pt>
                <c:pt idx="1">
                  <c:v>8.0724664161000007E-2</c:v>
                </c:pt>
                <c:pt idx="2">
                  <c:v>0.27235497924149998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EA-4A55-8614-71242128CCC3}"/>
            </c:ext>
          </c:extLst>
        </c:ser>
        <c:ser>
          <c:idx val="6"/>
          <c:order val="6"/>
          <c:tx>
            <c:v>Python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Transpuesta!$I$4:$I$6</c:f>
              <c:numCache>
                <c:formatCode>0.00</c:formatCode>
                <c:ptCount val="3"/>
                <c:pt idx="0">
                  <c:v>9.5571500000000004E-2</c:v>
                </c:pt>
                <c:pt idx="1">
                  <c:v>0.722831</c:v>
                </c:pt>
                <c:pt idx="2">
                  <c:v>2.3977900000000001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EA-4A55-8614-71242128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52944"/>
        <c:axId val="214035488"/>
      </c:scatterChart>
      <c:valAx>
        <c:axId val="8559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035488"/>
        <c:crosses val="autoZero"/>
        <c:crossBetween val="midCat"/>
      </c:valAx>
      <c:valAx>
        <c:axId val="2140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595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011445816979305E-2"/>
          <c:y val="0.75210637629626897"/>
          <c:w val="0.95597710836604144"/>
          <c:h val="0.1624523796962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MyDGEMM Transpuesta Xeon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Xeon Secuencial O0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Transpuesta!$J$12:$J$14</c:f>
              <c:numCache>
                <c:formatCode>0.00</c:formatCode>
                <c:ptCount val="3"/>
                <c:pt idx="0">
                  <c:v>6.7278799999999999</c:v>
                </c:pt>
                <c:pt idx="1">
                  <c:v>53.969200000000001</c:v>
                </c:pt>
                <c:pt idx="2">
                  <c:v>182.553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4-4EE4-8E25-40554FA65082}"/>
            </c:ext>
          </c:extLst>
        </c:ser>
        <c:ser>
          <c:idx val="1"/>
          <c:order val="1"/>
          <c:tx>
            <c:v>Xeon Secuencial O3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Transpuesta!$K$12:$K$14</c:f>
              <c:numCache>
                <c:formatCode>0.00</c:formatCode>
                <c:ptCount val="3"/>
                <c:pt idx="0">
                  <c:v>1.7320599999999999</c:v>
                </c:pt>
                <c:pt idx="1">
                  <c:v>14.2799</c:v>
                </c:pt>
                <c:pt idx="2">
                  <c:v>48.2547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A4-4EE4-8E25-40554FA65082}"/>
            </c:ext>
          </c:extLst>
        </c:ser>
        <c:ser>
          <c:idx val="2"/>
          <c:order val="2"/>
          <c:tx>
            <c:v>Xeon Paralelo O0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Transpuesta!$J$15:$J$17</c:f>
              <c:numCache>
                <c:formatCode>0.00</c:formatCode>
                <c:ptCount val="3"/>
                <c:pt idx="0">
                  <c:v>1.12927</c:v>
                </c:pt>
                <c:pt idx="1">
                  <c:v>9.0349199999999996</c:v>
                </c:pt>
                <c:pt idx="2">
                  <c:v>30.550799999999999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A4-4EE4-8E25-40554FA65082}"/>
            </c:ext>
          </c:extLst>
        </c:ser>
        <c:ser>
          <c:idx val="3"/>
          <c:order val="3"/>
          <c:tx>
            <c:v>Xeon Paralelo O3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Transpuesta!$K$15:$K$17</c:f>
              <c:numCache>
                <c:formatCode>0.00</c:formatCode>
                <c:ptCount val="3"/>
                <c:pt idx="0">
                  <c:v>0.29368699999999998</c:v>
                </c:pt>
                <c:pt idx="1">
                  <c:v>2.43499</c:v>
                </c:pt>
                <c:pt idx="2">
                  <c:v>8.1992799999999999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A4-4EE4-8E25-40554FA65082}"/>
            </c:ext>
          </c:extLst>
        </c:ser>
        <c:ser>
          <c:idx val="4"/>
          <c:order val="4"/>
          <c:tx>
            <c:v>Tiempo Teórico Secuencial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Transpuesta!$H$12:$H$14</c:f>
              <c:numCache>
                <c:formatCode>0.00</c:formatCode>
                <c:ptCount val="3"/>
                <c:pt idx="0">
                  <c:v>3.6837564763999998E-2</c:v>
                </c:pt>
                <c:pt idx="1">
                  <c:v>0.29440618552800002</c:v>
                </c:pt>
                <c:pt idx="2">
                  <c:v>0.993289862292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A4-4EE4-8E25-40554FA65082}"/>
            </c:ext>
          </c:extLst>
        </c:ser>
        <c:ser>
          <c:idx val="5"/>
          <c:order val="5"/>
          <c:tx>
            <c:v>Tiempo Teórico Paralelo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Transpuesta!$H$15:$H$17</c:f>
              <c:numCache>
                <c:formatCode>0.00</c:formatCode>
                <c:ptCount val="3"/>
                <c:pt idx="0">
                  <c:v>5.1163841061666667E-4</c:v>
                </c:pt>
                <c:pt idx="1">
                  <c:v>4.0890192879E-3</c:v>
                </c:pt>
                <c:pt idx="2">
                  <c:v>1.379584263185E-2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A4-4EE4-8E25-40554FA65082}"/>
            </c:ext>
          </c:extLst>
        </c:ser>
        <c:ser>
          <c:idx val="6"/>
          <c:order val="6"/>
          <c:tx>
            <c:v>Python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Transpuesta!$I$12:$I$14</c:f>
              <c:numCache>
                <c:formatCode>0.00</c:formatCode>
                <c:ptCount val="3"/>
                <c:pt idx="0">
                  <c:v>9.3567800000000007E-2</c:v>
                </c:pt>
                <c:pt idx="1">
                  <c:v>0.69411299999999998</c:v>
                </c:pt>
                <c:pt idx="2">
                  <c:v>2.2784499999999999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A4-4EE4-8E25-40554FA65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52944"/>
        <c:axId val="214035488"/>
      </c:scatterChart>
      <c:valAx>
        <c:axId val="8559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035488"/>
        <c:crosses val="autoZero"/>
        <c:crossBetween val="midCat"/>
      </c:valAx>
      <c:valAx>
        <c:axId val="2140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595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MyDGEMM Transpuesta Ryzen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Ryzen Secuencial O0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Transpuesta!$J$20:$J$22</c:f>
              <c:numCache>
                <c:formatCode>0.00</c:formatCode>
                <c:ptCount val="3"/>
                <c:pt idx="0">
                  <c:v>2.55044</c:v>
                </c:pt>
                <c:pt idx="1">
                  <c:v>20.383199999999999</c:v>
                </c:pt>
                <c:pt idx="2">
                  <c:v>68.887699999999995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51-47ED-85C1-745AE760385A}"/>
            </c:ext>
          </c:extLst>
        </c:ser>
        <c:ser>
          <c:idx val="1"/>
          <c:order val="1"/>
          <c:tx>
            <c:v>Ryzen Secuencial O3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Transpuesta!$K$20:$K$22</c:f>
              <c:numCache>
                <c:formatCode>0.00</c:formatCode>
                <c:ptCount val="3"/>
                <c:pt idx="0">
                  <c:v>0.67980300000000005</c:v>
                </c:pt>
                <c:pt idx="1">
                  <c:v>5.7118000000000002</c:v>
                </c:pt>
                <c:pt idx="2">
                  <c:v>19.0976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51-47ED-85C1-745AE760385A}"/>
            </c:ext>
          </c:extLst>
        </c:ser>
        <c:ser>
          <c:idx val="2"/>
          <c:order val="2"/>
          <c:tx>
            <c:v>Ryzen Paralelo O0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Transpuesta!$J$23:$J$25</c:f>
              <c:numCache>
                <c:formatCode>0.00</c:formatCode>
                <c:ptCount val="3"/>
                <c:pt idx="0">
                  <c:v>0.38588</c:v>
                </c:pt>
                <c:pt idx="1">
                  <c:v>2.73143</c:v>
                </c:pt>
                <c:pt idx="2">
                  <c:v>9.1242900000000002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51-47ED-85C1-745AE760385A}"/>
            </c:ext>
          </c:extLst>
        </c:ser>
        <c:ser>
          <c:idx val="3"/>
          <c:order val="3"/>
          <c:tx>
            <c:v>Ryzen Paralelo O3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Transpuesta!$K$23:$K$25</c:f>
              <c:numCache>
                <c:formatCode>0.00</c:formatCode>
                <c:ptCount val="3"/>
                <c:pt idx="0">
                  <c:v>0.13997699999999999</c:v>
                </c:pt>
                <c:pt idx="1">
                  <c:v>0.80062800000000001</c:v>
                </c:pt>
                <c:pt idx="2">
                  <c:v>2.91743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51-47ED-85C1-745AE760385A}"/>
            </c:ext>
          </c:extLst>
        </c:ser>
        <c:ser>
          <c:idx val="4"/>
          <c:order val="4"/>
          <c:tx>
            <c:v>Tiempo Teórico Secuencial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Transpuesta!$H$20:$H$22</c:f>
              <c:numCache>
                <c:formatCode>0.00</c:formatCode>
                <c:ptCount val="3"/>
                <c:pt idx="0">
                  <c:v>1.7395739361000001E-2</c:v>
                </c:pt>
                <c:pt idx="1">
                  <c:v>0.13902692272200001</c:v>
                </c:pt>
                <c:pt idx="2">
                  <c:v>0.46905955008300004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51-47ED-85C1-745AE760385A}"/>
            </c:ext>
          </c:extLst>
        </c:ser>
        <c:ser>
          <c:idx val="5"/>
          <c:order val="5"/>
          <c:tx>
            <c:v>Tiempo Teórico Paralelo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Transpuesta!$H$23:$H$25</c:f>
              <c:numCache>
                <c:formatCode>0.00</c:formatCode>
                <c:ptCount val="3"/>
                <c:pt idx="0">
                  <c:v>2.7180905376625E-4</c:v>
                </c:pt>
                <c:pt idx="1">
                  <c:v>2.1723006725325E-3</c:v>
                </c:pt>
                <c:pt idx="2">
                  <c:v>7.3290723562987508E-3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51-47ED-85C1-745AE760385A}"/>
            </c:ext>
          </c:extLst>
        </c:ser>
        <c:ser>
          <c:idx val="6"/>
          <c:order val="6"/>
          <c:tx>
            <c:v>Python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Transpuesta!$I$20:$I$22</c:f>
              <c:numCache>
                <c:formatCode>0.00</c:formatCode>
                <c:ptCount val="3"/>
                <c:pt idx="0">
                  <c:v>3.5384699999999998E-2</c:v>
                </c:pt>
                <c:pt idx="1">
                  <c:v>0.26929999999999998</c:v>
                </c:pt>
                <c:pt idx="2">
                  <c:v>0.89043899999999998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51-47ED-85C1-745AE760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52944"/>
        <c:axId val="214035488"/>
      </c:scatterChart>
      <c:valAx>
        <c:axId val="8559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035488"/>
        <c:crosses val="autoZero"/>
        <c:crossBetween val="midCat"/>
      </c:valAx>
      <c:valAx>
        <c:axId val="2140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595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I3 Secuencial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Transpuesta!$K$4:$K$6</c:f>
              <c:numCache>
                <c:formatCode>0.00</c:formatCode>
                <c:ptCount val="3"/>
                <c:pt idx="0">
                  <c:v>1.0789299999999999</c:v>
                </c:pt>
                <c:pt idx="1">
                  <c:v>8.67422</c:v>
                </c:pt>
                <c:pt idx="2">
                  <c:v>74.1982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D-4234-B146-97294184E753}"/>
            </c:ext>
          </c:extLst>
        </c:ser>
        <c:ser>
          <c:idx val="1"/>
          <c:order val="1"/>
          <c:tx>
            <c:v>Xeon Secuencial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Transpuesta!$K$12:$K$14</c:f>
              <c:numCache>
                <c:formatCode>0.00</c:formatCode>
                <c:ptCount val="3"/>
                <c:pt idx="0">
                  <c:v>1.7320599999999999</c:v>
                </c:pt>
                <c:pt idx="1">
                  <c:v>14.2799</c:v>
                </c:pt>
                <c:pt idx="2">
                  <c:v>48.2547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D-4234-B146-97294184E753}"/>
            </c:ext>
          </c:extLst>
        </c:ser>
        <c:ser>
          <c:idx val="2"/>
          <c:order val="2"/>
          <c:tx>
            <c:v>Ryzen Secuencial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Transpuesta!$M$7:$M$9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xVal>
          <c:yVal>
            <c:numRef>
              <c:f>Transpuesta!$K$20:$K$22</c:f>
              <c:numCache>
                <c:formatCode>0.00</c:formatCode>
                <c:ptCount val="3"/>
                <c:pt idx="0">
                  <c:v>0.67980300000000005</c:v>
                </c:pt>
                <c:pt idx="1">
                  <c:v>5.7118000000000002</c:v>
                </c:pt>
                <c:pt idx="2">
                  <c:v>19.0976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D-4234-B146-97294184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23744"/>
        <c:axId val="308045760"/>
      </c:scatterChart>
      <c:valAx>
        <c:axId val="2058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045760"/>
        <c:crosses val="autoZero"/>
        <c:crossBetween val="midCat"/>
      </c:valAx>
      <c:valAx>
        <c:axId val="3080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82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723899</xdr:colOff>
      <xdr:row>32</xdr:row>
      <xdr:rowOff>109537</xdr:rowOff>
    </xdr:from>
    <xdr:to>
      <xdr:col>21</xdr:col>
      <xdr:colOff>504824</xdr:colOff>
      <xdr:row>47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975696-E262-6244-FB11-571AE4042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695325</xdr:colOff>
      <xdr:row>16</xdr:row>
      <xdr:rowOff>171450</xdr:rowOff>
    </xdr:from>
    <xdr:to>
      <xdr:col>22</xdr:col>
      <xdr:colOff>152400</xdr:colOff>
      <xdr:row>31</xdr:row>
      <xdr:rowOff>128588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9941BD-1D22-485A-A5E1-C8BF7E09F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105832</xdr:colOff>
      <xdr:row>27</xdr:row>
      <xdr:rowOff>14816</xdr:rowOff>
    </xdr:from>
    <xdr:to>
      <xdr:col>13</xdr:col>
      <xdr:colOff>455082</xdr:colOff>
      <xdr:row>44</xdr:row>
      <xdr:rowOff>10583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DE3EB7-3A97-0AD1-D734-BFE7D166E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</xdr:row>
      <xdr:rowOff>61912</xdr:rowOff>
    </xdr:from>
    <xdr:to>
      <xdr:col>22</xdr:col>
      <xdr:colOff>561975</xdr:colOff>
      <xdr:row>16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F5854A-0219-0A22-9202-E9E7D15D4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16</xdr:row>
      <xdr:rowOff>114300</xdr:rowOff>
    </xdr:from>
    <xdr:to>
      <xdr:col>22</xdr:col>
      <xdr:colOff>542925</xdr:colOff>
      <xdr:row>30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0A59F8-84F5-497D-9352-CBE282B58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447676</xdr:colOff>
      <xdr:row>31</xdr:row>
      <xdr:rowOff>57150</xdr:rowOff>
    </xdr:from>
    <xdr:to>
      <xdr:col>22</xdr:col>
      <xdr:colOff>571500</xdr:colOff>
      <xdr:row>46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30B291-9ACC-4E6F-B644-E11CAA354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26</xdr:row>
      <xdr:rowOff>42861</xdr:rowOff>
    </xdr:from>
    <xdr:to>
      <xdr:col>13</xdr:col>
      <xdr:colOff>142875</xdr:colOff>
      <xdr:row>40</xdr:row>
      <xdr:rowOff>161924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8FC569-5A25-9E57-4F91-F42A710AD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B976-FCF6-4A32-9E98-13C48BA49D71}">
  <dimension ref="B3:V58"/>
  <sheetViews>
    <sheetView tabSelected="1" zoomScale="70" zoomScaleNormal="70" workbookViewId="0">
      <selection activeCell="Y36" sqref="Y36"/>
    </sheetView>
  </sheetViews>
  <sheetFormatPr baseColWidth="10" defaultRowHeight="15" x14ac:dyDescent="0.25"/>
  <cols>
    <col min="2" max="2" width="18.85546875" bestFit="1" customWidth="1"/>
    <col min="3" max="3" width="7.85546875" customWidth="1"/>
    <col min="4" max="4" width="8" customWidth="1"/>
    <col min="6" max="6" width="14.7109375" bestFit="1" customWidth="1"/>
    <col min="7" max="7" width="17.7109375" bestFit="1" customWidth="1"/>
    <col min="8" max="8" width="14.7109375" bestFit="1" customWidth="1"/>
    <col min="9" max="9" width="11.5703125" customWidth="1"/>
    <col min="10" max="10" width="18.85546875" bestFit="1" customWidth="1"/>
    <col min="12" max="12" width="18.7109375" bestFit="1" customWidth="1"/>
    <col min="13" max="13" width="30.140625" bestFit="1" customWidth="1"/>
    <col min="16" max="16" width="14.7109375" bestFit="1" customWidth="1"/>
    <col min="18" max="19" width="14.7109375" bestFit="1" customWidth="1"/>
    <col min="20" max="20" width="8.28515625" bestFit="1" customWidth="1"/>
  </cols>
  <sheetData>
    <row r="3" spans="2:22" x14ac:dyDescent="0.25">
      <c r="B3" s="2" t="s">
        <v>7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5</v>
      </c>
      <c r="H3" s="1" t="s">
        <v>19</v>
      </c>
      <c r="I3" s="1" t="s">
        <v>20</v>
      </c>
      <c r="J3" s="1" t="s">
        <v>21</v>
      </c>
      <c r="K3" s="1" t="s">
        <v>22</v>
      </c>
      <c r="M3" s="2" t="s">
        <v>16</v>
      </c>
      <c r="N3" s="1" t="s">
        <v>2</v>
      </c>
      <c r="O3" s="1" t="s">
        <v>3</v>
      </c>
      <c r="P3" s="1" t="s">
        <v>4</v>
      </c>
      <c r="Q3" s="1" t="s">
        <v>1</v>
      </c>
      <c r="R3" s="1" t="s">
        <v>5</v>
      </c>
      <c r="S3" s="1" t="s">
        <v>19</v>
      </c>
      <c r="T3" s="1" t="s">
        <v>20</v>
      </c>
      <c r="U3" s="1" t="s">
        <v>21</v>
      </c>
      <c r="V3" s="1" t="s">
        <v>22</v>
      </c>
    </row>
    <row r="4" spans="2:22" x14ac:dyDescent="0.25">
      <c r="B4" s="4" t="s">
        <v>8</v>
      </c>
      <c r="C4" s="4">
        <v>1001</v>
      </c>
      <c r="D4" s="4">
        <v>1000</v>
      </c>
      <c r="E4" s="4">
        <v>999</v>
      </c>
      <c r="F4" s="5">
        <v>4.0322E-11</v>
      </c>
      <c r="G4" s="5">
        <f>C4*D4/1*(E4+2)</f>
        <v>1002001000</v>
      </c>
      <c r="H4" s="14">
        <f>G4*F4</f>
        <v>4.0402684321999997E-2</v>
      </c>
      <c r="I4" s="14">
        <v>9.5571500000000004E-2</v>
      </c>
      <c r="J4" s="14">
        <v>12.037800000000001</v>
      </c>
      <c r="K4" s="14">
        <v>2.6448499999999999</v>
      </c>
      <c r="M4" s="10" t="s">
        <v>8</v>
      </c>
      <c r="N4" s="10">
        <v>1000</v>
      </c>
      <c r="O4" s="10">
        <v>1000</v>
      </c>
      <c r="P4" s="10">
        <v>1000</v>
      </c>
      <c r="Q4" s="11">
        <v>1.7361000000000001E-11</v>
      </c>
      <c r="R4" s="11">
        <f>N4*O4*P4/(O25*1)*(2+O25)</f>
        <v>1020000000</v>
      </c>
      <c r="S4" s="16">
        <f>R4*Q4</f>
        <v>1.770822E-2</v>
      </c>
      <c r="T4" s="16">
        <v>3.5317399999999999E-2</v>
      </c>
      <c r="U4" s="16">
        <v>2.6308099999999999</v>
      </c>
      <c r="V4" s="16">
        <v>0.50558199999999998</v>
      </c>
    </row>
    <row r="5" spans="2:22" x14ac:dyDescent="0.25">
      <c r="B5" s="4"/>
      <c r="C5" s="4">
        <v>2001</v>
      </c>
      <c r="D5" s="4">
        <v>2000</v>
      </c>
      <c r="E5" s="4">
        <v>1999</v>
      </c>
      <c r="F5" s="5">
        <v>4.0322E-11</v>
      </c>
      <c r="G5" s="5">
        <f>C5*D5/1*(E5+2)</f>
        <v>8008002000</v>
      </c>
      <c r="H5" s="14">
        <f t="shared" ref="H5:H6" si="0">G5*F5</f>
        <v>0.32289865664400003</v>
      </c>
      <c r="I5" s="14">
        <v>0.722831</v>
      </c>
      <c r="J5" s="14">
        <v>94.961100000000002</v>
      </c>
      <c r="K5" s="14">
        <v>21.9543</v>
      </c>
      <c r="M5" s="10"/>
      <c r="N5" s="10">
        <v>2000</v>
      </c>
      <c r="O5" s="10">
        <v>2000</v>
      </c>
      <c r="P5" s="10">
        <v>2000</v>
      </c>
      <c r="Q5" s="11">
        <v>1.7361000000000001E-11</v>
      </c>
      <c r="R5" s="11">
        <f t="shared" ref="R5:R6" si="1">N5*O5*P5/(O26*1)*(2+O26)</f>
        <v>8160000000</v>
      </c>
      <c r="S5" s="16">
        <f t="shared" ref="S5:S6" si="2">R5*Q5</f>
        <v>0.14166576</v>
      </c>
      <c r="T5" s="16">
        <v>0.26530500000000001</v>
      </c>
      <c r="U5" s="16">
        <v>21.025500000000001</v>
      </c>
      <c r="V5" s="16">
        <v>4.06616</v>
      </c>
    </row>
    <row r="6" spans="2:22" x14ac:dyDescent="0.25">
      <c r="B6" s="4"/>
      <c r="C6" s="4">
        <v>3000</v>
      </c>
      <c r="D6" s="4">
        <v>3001</v>
      </c>
      <c r="E6" s="4">
        <v>2999</v>
      </c>
      <c r="F6" s="5">
        <v>4.0322E-11</v>
      </c>
      <c r="G6" s="5">
        <f t="shared" ref="G5:G6" si="3">C6*D6/1*(E6+2)</f>
        <v>27018003000</v>
      </c>
      <c r="H6" s="14">
        <f t="shared" si="0"/>
        <v>1.0894199169659999</v>
      </c>
      <c r="I6" s="14">
        <v>2.3977900000000001</v>
      </c>
      <c r="J6" s="14">
        <v>322.19499999999999</v>
      </c>
      <c r="K6" s="14">
        <v>74.1982</v>
      </c>
      <c r="M6" s="10"/>
      <c r="N6" s="10">
        <v>3000</v>
      </c>
      <c r="O6" s="10">
        <v>3000</v>
      </c>
      <c r="P6" s="10">
        <v>3000</v>
      </c>
      <c r="Q6" s="11">
        <v>1.7361000000000001E-11</v>
      </c>
      <c r="R6" s="11">
        <f t="shared" si="1"/>
        <v>27540000000</v>
      </c>
      <c r="S6" s="16">
        <f t="shared" si="2"/>
        <v>0.47812194000000002</v>
      </c>
      <c r="T6" s="16">
        <v>0.88940200000000003</v>
      </c>
      <c r="U6" s="16">
        <v>70.682199999999995</v>
      </c>
      <c r="V6" s="16">
        <v>13.174099999999999</v>
      </c>
    </row>
    <row r="7" spans="2:22" x14ac:dyDescent="0.25">
      <c r="B7" s="6" t="s">
        <v>9</v>
      </c>
      <c r="C7" s="6">
        <v>1001</v>
      </c>
      <c r="D7" s="6">
        <v>1000</v>
      </c>
      <c r="E7" s="6">
        <v>999</v>
      </c>
      <c r="F7" s="7">
        <v>2.0161E-11</v>
      </c>
      <c r="G7" s="7">
        <f>C7*D7/$O$21*(E7+2)</f>
        <v>501000500</v>
      </c>
      <c r="H7" s="15">
        <f>G7*F7</f>
        <v>1.0100671080499999E-2</v>
      </c>
      <c r="I7" s="15">
        <v>9.8474500000000006E-2</v>
      </c>
      <c r="J7" s="15">
        <v>6.0539100000000001</v>
      </c>
      <c r="K7" s="15">
        <v>1.3501700000000001</v>
      </c>
      <c r="M7" s="12" t="s">
        <v>9</v>
      </c>
      <c r="N7" s="12">
        <v>1000</v>
      </c>
      <c r="O7" s="12">
        <v>1000</v>
      </c>
      <c r="P7" s="12">
        <v>1000</v>
      </c>
      <c r="Q7" s="12">
        <v>2.1701300000000002E-12</v>
      </c>
      <c r="R7" s="13">
        <f>N7*O7*P7/(O25*$O$23)*(2+O25)</f>
        <v>127500000</v>
      </c>
      <c r="S7" s="17">
        <f>R7*Q7</f>
        <v>2.76691575E-4</v>
      </c>
      <c r="T7" s="17">
        <v>1.18043E-2</v>
      </c>
      <c r="U7" s="17">
        <v>0.58940899999999996</v>
      </c>
      <c r="V7" s="17">
        <v>0.106146</v>
      </c>
    </row>
    <row r="8" spans="2:22" x14ac:dyDescent="0.25">
      <c r="B8" s="6"/>
      <c r="C8" s="6">
        <v>2001</v>
      </c>
      <c r="D8" s="6">
        <v>2000</v>
      </c>
      <c r="E8" s="6">
        <v>1999</v>
      </c>
      <c r="F8" s="7">
        <v>2.0161E-11</v>
      </c>
      <c r="G8" s="7">
        <f>C8*D8/$O$21*(E8+2)</f>
        <v>4004001000</v>
      </c>
      <c r="H8" s="15">
        <f t="shared" ref="H8:H9" si="4">G8*F8</f>
        <v>8.0724664161000007E-2</v>
      </c>
      <c r="I8" s="15">
        <v>0.40971200000000002</v>
      </c>
      <c r="J8" s="15">
        <v>48.1327</v>
      </c>
      <c r="K8" s="15">
        <v>11.6745</v>
      </c>
      <c r="M8" s="12"/>
      <c r="N8" s="12">
        <v>2000</v>
      </c>
      <c r="O8" s="12">
        <v>2000</v>
      </c>
      <c r="P8" s="12">
        <v>2000</v>
      </c>
      <c r="Q8" s="12">
        <v>2.1701300000000002E-12</v>
      </c>
      <c r="R8" s="13">
        <f t="shared" ref="R8:R9" si="5">N8*O8*P8/(O26*$O$23)*(2+O26)</f>
        <v>1020000000</v>
      </c>
      <c r="S8" s="17">
        <f t="shared" ref="S8:S9" si="6">R8*Q8</f>
        <v>2.2135326E-3</v>
      </c>
      <c r="T8" s="17">
        <v>9.1941800000000004E-2</v>
      </c>
      <c r="U8" s="17">
        <v>3.2821199999999999</v>
      </c>
      <c r="V8" s="17">
        <v>0.73314699999999999</v>
      </c>
    </row>
    <row r="9" spans="2:22" x14ac:dyDescent="0.25">
      <c r="B9" s="6"/>
      <c r="C9" s="6">
        <v>3000</v>
      </c>
      <c r="D9" s="6">
        <v>3001</v>
      </c>
      <c r="E9" s="6">
        <v>2999</v>
      </c>
      <c r="F9" s="7">
        <v>2.0161E-11</v>
      </c>
      <c r="G9" s="7">
        <f>C9*D9/$O$21*(E9+2)</f>
        <v>13509001500</v>
      </c>
      <c r="H9" s="15">
        <f t="shared" si="4"/>
        <v>0.27235497924149998</v>
      </c>
      <c r="I9" s="15">
        <v>1.3492299999999999</v>
      </c>
      <c r="J9" s="15">
        <v>161.34200000000001</v>
      </c>
      <c r="K9" s="15">
        <v>40.165700000000001</v>
      </c>
      <c r="M9" s="12"/>
      <c r="N9" s="12">
        <v>3000</v>
      </c>
      <c r="O9" s="12">
        <v>3000</v>
      </c>
      <c r="P9" s="12">
        <v>3000</v>
      </c>
      <c r="Q9" s="12">
        <v>2.1701300000000002E-12</v>
      </c>
      <c r="R9" s="13">
        <f>N9*O9*P9/(O27*$O$23)*(2+O27)</f>
        <v>3442500000</v>
      </c>
      <c r="S9" s="17">
        <f t="shared" si="6"/>
        <v>7.4706725250000003E-3</v>
      </c>
      <c r="T9" s="17">
        <v>0.19947500000000001</v>
      </c>
      <c r="U9" s="17">
        <v>9.8285300000000007</v>
      </c>
      <c r="V9" s="17">
        <v>1.92791</v>
      </c>
    </row>
    <row r="11" spans="2:22" x14ac:dyDescent="0.25">
      <c r="B11" s="2" t="s">
        <v>15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5</v>
      </c>
      <c r="H11" s="1" t="s">
        <v>19</v>
      </c>
      <c r="I11" s="1" t="s">
        <v>20</v>
      </c>
      <c r="J11" s="1" t="s">
        <v>21</v>
      </c>
      <c r="K11" s="1" t="s">
        <v>22</v>
      </c>
      <c r="M11" s="2" t="s">
        <v>23</v>
      </c>
      <c r="N11" s="1" t="s">
        <v>2</v>
      </c>
      <c r="O11" s="1" t="s">
        <v>3</v>
      </c>
      <c r="P11" s="1" t="s">
        <v>4</v>
      </c>
      <c r="Q11" s="1" t="s">
        <v>1</v>
      </c>
      <c r="R11" s="1" t="s">
        <v>5</v>
      </c>
      <c r="S11" s="1" t="s">
        <v>19</v>
      </c>
      <c r="T11" s="1" t="s">
        <v>20</v>
      </c>
      <c r="U11" s="1" t="s">
        <v>21</v>
      </c>
      <c r="V11" s="1" t="s">
        <v>22</v>
      </c>
    </row>
    <row r="12" spans="2:22" x14ac:dyDescent="0.25">
      <c r="B12" s="4" t="s">
        <v>8</v>
      </c>
      <c r="C12" s="4">
        <v>1001</v>
      </c>
      <c r="D12" s="4">
        <v>1000</v>
      </c>
      <c r="E12" s="4">
        <v>999</v>
      </c>
      <c r="F12" s="5">
        <v>3.6764E-11</v>
      </c>
      <c r="G12" s="5">
        <f>C12*D12/1*(E12+2)</f>
        <v>1002001000</v>
      </c>
      <c r="H12" s="14">
        <f>G12*F12</f>
        <v>3.6837564763999998E-2</v>
      </c>
      <c r="I12" s="14">
        <v>9.3567800000000007E-2</v>
      </c>
      <c r="J12" s="14">
        <v>8.7717899999999993</v>
      </c>
      <c r="K12" s="14">
        <v>1.8180799999999999</v>
      </c>
      <c r="M12" s="4" t="s">
        <v>9</v>
      </c>
      <c r="N12" s="4">
        <v>1001</v>
      </c>
      <c r="O12" s="4">
        <v>1000</v>
      </c>
      <c r="P12" s="4">
        <v>999</v>
      </c>
      <c r="Q12" s="5">
        <v>1.7361000000000001E-11</v>
      </c>
      <c r="R12" s="5">
        <f>N12/O12*$O$23*(P12+2)</f>
        <v>8016.0079999999989</v>
      </c>
      <c r="S12" s="14">
        <f>R12*Q12</f>
        <v>1.3916591488799998E-7</v>
      </c>
      <c r="T12" s="14">
        <v>9.62615E-3</v>
      </c>
      <c r="U12" s="14">
        <v>0.437332</v>
      </c>
      <c r="V12" s="14">
        <v>0.12259399999999999</v>
      </c>
    </row>
    <row r="13" spans="2:22" x14ac:dyDescent="0.25">
      <c r="B13" s="4"/>
      <c r="C13" s="4">
        <v>2001</v>
      </c>
      <c r="D13" s="4">
        <v>2000</v>
      </c>
      <c r="E13" s="4">
        <v>1999</v>
      </c>
      <c r="F13" s="5">
        <v>3.6764E-11</v>
      </c>
      <c r="G13" s="5">
        <f>C13*D13/1*(E13+2)</f>
        <v>8008002000</v>
      </c>
      <c r="H13" s="14">
        <f t="shared" ref="H13:H14" si="7">G13*F13</f>
        <v>0.29440618552800002</v>
      </c>
      <c r="I13" s="14">
        <v>0.69411299999999998</v>
      </c>
      <c r="J13" s="14">
        <v>127.949</v>
      </c>
      <c r="K13" s="14">
        <v>23.482700000000001</v>
      </c>
      <c r="M13" s="4"/>
      <c r="N13" s="4">
        <v>2001</v>
      </c>
      <c r="O13" s="4">
        <v>2000</v>
      </c>
      <c r="P13" s="4">
        <v>1999</v>
      </c>
      <c r="Q13" s="5">
        <v>1.7361000000000001E-11</v>
      </c>
      <c r="R13" s="5">
        <f>N13/O13*$O$23*(P13+2)</f>
        <v>16016.003999999999</v>
      </c>
      <c r="S13" s="14">
        <f t="shared" ref="S13" si="8">R13*Q13</f>
        <v>2.7805384544400001E-7</v>
      </c>
      <c r="T13" s="14">
        <v>9.3146099999999996E-2</v>
      </c>
      <c r="U13" s="14">
        <v>3.2748599999999999</v>
      </c>
      <c r="V13" s="14">
        <v>0.80156700000000003</v>
      </c>
    </row>
    <row r="14" spans="2:22" x14ac:dyDescent="0.25">
      <c r="B14" s="4"/>
      <c r="C14" s="4">
        <v>3000</v>
      </c>
      <c r="D14" s="4">
        <v>3001</v>
      </c>
      <c r="E14" s="4">
        <v>2999</v>
      </c>
      <c r="F14" s="5">
        <v>3.6764E-11</v>
      </c>
      <c r="G14" s="5">
        <f t="shared" ref="G14:G15" si="9">C14*D14/1*(E14+2)</f>
        <v>27018003000</v>
      </c>
      <c r="H14" s="14">
        <f t="shared" si="7"/>
        <v>0.993289862292</v>
      </c>
      <c r="I14" s="14">
        <v>2.2784499999999999</v>
      </c>
      <c r="J14" s="14">
        <v>433.88600000000002</v>
      </c>
      <c r="K14" s="14">
        <v>79.228200000000001</v>
      </c>
      <c r="M14" s="4"/>
      <c r="N14" s="4">
        <v>3000</v>
      </c>
      <c r="O14" s="4">
        <v>3001</v>
      </c>
      <c r="P14" s="4">
        <v>2999</v>
      </c>
      <c r="Q14" s="5">
        <v>1.7361000000000001E-11</v>
      </c>
      <c r="R14" s="5">
        <f>N14/O14*$O$23*(P14+2)</f>
        <v>24000</v>
      </c>
      <c r="S14" s="14">
        <f>R14*Q14</f>
        <v>4.1666400000000003E-7</v>
      </c>
      <c r="T14" s="14">
        <v>0.17257500000000001</v>
      </c>
      <c r="U14" s="14">
        <v>10.976900000000001</v>
      </c>
      <c r="V14" s="14">
        <v>2.8070499999999998</v>
      </c>
    </row>
    <row r="15" spans="2:22" x14ac:dyDescent="0.25">
      <c r="B15" s="6" t="s">
        <v>9</v>
      </c>
      <c r="C15" s="6">
        <v>1001</v>
      </c>
      <c r="D15" s="6">
        <v>1000</v>
      </c>
      <c r="E15" s="6">
        <v>999</v>
      </c>
      <c r="F15" s="7">
        <v>3.0637E-12</v>
      </c>
      <c r="G15" s="7">
        <f>C15*D15/$O$22*(E15+2)</f>
        <v>167000166.66666669</v>
      </c>
      <c r="H15" s="15">
        <f>G15*F15</f>
        <v>5.1163841061666667E-4</v>
      </c>
      <c r="I15" s="15">
        <v>2.9451100000000001E-2</v>
      </c>
      <c r="J15" s="15">
        <v>1.43496</v>
      </c>
      <c r="K15" s="15">
        <v>0.30303099999999999</v>
      </c>
    </row>
    <row r="16" spans="2:22" x14ac:dyDescent="0.25">
      <c r="B16" s="6"/>
      <c r="C16" s="6">
        <v>2001</v>
      </c>
      <c r="D16" s="6">
        <v>2000</v>
      </c>
      <c r="E16" s="6">
        <v>1999</v>
      </c>
      <c r="F16" s="7">
        <v>3.0637E-12</v>
      </c>
      <c r="G16" s="7">
        <f>C16*D16/$O$22*(E16+2)</f>
        <v>1334667000</v>
      </c>
      <c r="H16" s="15">
        <f t="shared" ref="H16:H17" si="10">G16*F16</f>
        <v>4.0890192879E-3</v>
      </c>
      <c r="I16" s="15">
        <v>0.16595599999999999</v>
      </c>
      <c r="J16" s="15">
        <v>31.762699999999999</v>
      </c>
      <c r="K16" s="15">
        <v>5.4124499999999998</v>
      </c>
    </row>
    <row r="17" spans="2:15" x14ac:dyDescent="0.25">
      <c r="B17" s="6"/>
      <c r="C17" s="6">
        <v>3000</v>
      </c>
      <c r="D17" s="6">
        <v>3001</v>
      </c>
      <c r="E17" s="6">
        <v>2999</v>
      </c>
      <c r="F17" s="7">
        <v>3.0637E-12</v>
      </c>
      <c r="G17" s="7">
        <f>C17*D17/$O$22*(E17+2)</f>
        <v>4503000500</v>
      </c>
      <c r="H17" s="15">
        <f t="shared" si="10"/>
        <v>1.379584263185E-2</v>
      </c>
      <c r="I17" s="15">
        <v>0.467082</v>
      </c>
      <c r="J17" s="15">
        <v>103.514</v>
      </c>
      <c r="K17" s="15">
        <v>18.603899999999999</v>
      </c>
    </row>
    <row r="19" spans="2:15" x14ac:dyDescent="0.25">
      <c r="B19" s="2" t="s">
        <v>10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5</v>
      </c>
      <c r="H19" s="1" t="s">
        <v>19</v>
      </c>
      <c r="I19" s="1" t="s">
        <v>20</v>
      </c>
      <c r="J19" s="1" t="s">
        <v>21</v>
      </c>
      <c r="K19" s="1" t="s">
        <v>22</v>
      </c>
    </row>
    <row r="20" spans="2:15" x14ac:dyDescent="0.25">
      <c r="B20" s="4" t="s">
        <v>8</v>
      </c>
      <c r="C20" s="4">
        <v>1001</v>
      </c>
      <c r="D20" s="4">
        <v>1000</v>
      </c>
      <c r="E20" s="4">
        <v>999</v>
      </c>
      <c r="F20" s="5">
        <v>1.7361000000000001E-11</v>
      </c>
      <c r="G20" s="5">
        <f>C20*D20/1*(E20+2)</f>
        <v>1002001000</v>
      </c>
      <c r="H20" s="14">
        <f>G20*F20</f>
        <v>1.7395739361000001E-2</v>
      </c>
      <c r="I20" s="14">
        <v>3.5384699999999998E-2</v>
      </c>
      <c r="J20" s="14">
        <v>0.37570999999999999</v>
      </c>
      <c r="K20" s="14">
        <v>0.14388100000000001</v>
      </c>
      <c r="N20" s="8" t="s">
        <v>11</v>
      </c>
      <c r="O20" s="8" t="s">
        <v>12</v>
      </c>
    </row>
    <row r="21" spans="2:15" x14ac:dyDescent="0.25">
      <c r="B21" s="4"/>
      <c r="C21" s="4">
        <v>2001</v>
      </c>
      <c r="D21" s="4">
        <v>2000</v>
      </c>
      <c r="E21" s="4">
        <v>1999</v>
      </c>
      <c r="F21" s="5">
        <v>1.7361000000000001E-11</v>
      </c>
      <c r="G21" s="5">
        <f>C21*D21/1*(E21+2)</f>
        <v>8008002000</v>
      </c>
      <c r="H21" s="14">
        <f t="shared" ref="H21:H22" si="11">G21*F21</f>
        <v>0.13902692272200001</v>
      </c>
      <c r="I21" s="14">
        <v>0.26929999999999998</v>
      </c>
      <c r="J21" s="14">
        <v>55.674399999999999</v>
      </c>
      <c r="K21" s="14">
        <v>14.7379</v>
      </c>
      <c r="N21" s="1" t="s">
        <v>0</v>
      </c>
      <c r="O21" s="1">
        <v>2</v>
      </c>
    </row>
    <row r="22" spans="2:15" x14ac:dyDescent="0.25">
      <c r="B22" s="4"/>
      <c r="C22" s="4">
        <v>3000</v>
      </c>
      <c r="D22" s="4">
        <v>3001</v>
      </c>
      <c r="E22" s="4">
        <v>2999</v>
      </c>
      <c r="F22" s="5">
        <v>1.7361000000000001E-11</v>
      </c>
      <c r="G22" s="5">
        <f t="shared" ref="G22:G23" si="12">C22*D22/1*(E22+2)</f>
        <v>27018003000</v>
      </c>
      <c r="H22" s="14">
        <f t="shared" si="11"/>
        <v>0.46905955008300004</v>
      </c>
      <c r="I22" s="14">
        <v>0.89043899999999998</v>
      </c>
      <c r="J22" s="14">
        <v>147.935</v>
      </c>
      <c r="K22" s="14">
        <v>57.449100000000001</v>
      </c>
      <c r="N22" s="1" t="s">
        <v>13</v>
      </c>
      <c r="O22" s="1">
        <v>6</v>
      </c>
    </row>
    <row r="23" spans="2:15" x14ac:dyDescent="0.25">
      <c r="B23" s="6" t="s">
        <v>9</v>
      </c>
      <c r="C23" s="6">
        <v>1001</v>
      </c>
      <c r="D23" s="6">
        <v>1000</v>
      </c>
      <c r="E23" s="6">
        <v>999</v>
      </c>
      <c r="F23" s="7">
        <v>2.1701300000000002E-12</v>
      </c>
      <c r="G23" s="7">
        <f>C23*D23/$O$23*(E23+2)</f>
        <v>125250125</v>
      </c>
      <c r="H23" s="15">
        <f>G23*F23</f>
        <v>2.7180905376625E-4</v>
      </c>
      <c r="I23" s="15">
        <v>2.6116799999999999E-2</v>
      </c>
      <c r="J23" s="15">
        <v>0.38680300000000001</v>
      </c>
      <c r="K23" s="15">
        <v>0.15253</v>
      </c>
      <c r="N23" s="1" t="s">
        <v>14</v>
      </c>
      <c r="O23" s="1">
        <v>8</v>
      </c>
    </row>
    <row r="24" spans="2:15" x14ac:dyDescent="0.25">
      <c r="B24" s="6"/>
      <c r="C24" s="6">
        <v>2001</v>
      </c>
      <c r="D24" s="6">
        <v>2000</v>
      </c>
      <c r="E24" s="6">
        <v>1999</v>
      </c>
      <c r="F24" s="7">
        <v>2.1701300000000002E-12</v>
      </c>
      <c r="G24" s="7">
        <f>C24*D24/$O$23*(E24+2)</f>
        <v>1001000250</v>
      </c>
      <c r="H24" s="15">
        <f t="shared" ref="H24:H25" si="13">G24*F24</f>
        <v>2.1723006725325E-3</v>
      </c>
      <c r="I24" s="15">
        <v>0.103298</v>
      </c>
      <c r="J24" s="15">
        <v>4.3791599999999997</v>
      </c>
      <c r="K24" s="15">
        <v>1.97583</v>
      </c>
    </row>
    <row r="25" spans="2:15" x14ac:dyDescent="0.25">
      <c r="B25" s="6"/>
      <c r="C25" s="6">
        <v>3000</v>
      </c>
      <c r="D25" s="6">
        <v>3001</v>
      </c>
      <c r="E25" s="6">
        <v>2999</v>
      </c>
      <c r="F25" s="7">
        <v>2.1701300000000002E-12</v>
      </c>
      <c r="G25" s="7">
        <f>C25*D25/$O$23*(E25+2)</f>
        <v>3377250375</v>
      </c>
      <c r="H25" s="15">
        <f t="shared" si="13"/>
        <v>7.3290723562987508E-3</v>
      </c>
      <c r="I25" s="15">
        <v>0.21708</v>
      </c>
      <c r="J25" s="15">
        <v>11.529</v>
      </c>
      <c r="K25" s="15">
        <v>7.2543499999999996</v>
      </c>
      <c r="N25" s="9" t="s">
        <v>17</v>
      </c>
      <c r="O25" s="3">
        <v>100</v>
      </c>
    </row>
    <row r="26" spans="2:15" x14ac:dyDescent="0.25">
      <c r="N26" s="1"/>
      <c r="O26" s="3">
        <v>100</v>
      </c>
    </row>
    <row r="27" spans="2:15" x14ac:dyDescent="0.25">
      <c r="N27" s="1"/>
      <c r="O27" s="3">
        <v>100</v>
      </c>
    </row>
    <row r="37" spans="2:9" x14ac:dyDescent="0.25">
      <c r="B37" s="2" t="s">
        <v>10</v>
      </c>
      <c r="C37" s="1" t="s">
        <v>2</v>
      </c>
      <c r="D37" s="1" t="s">
        <v>3</v>
      </c>
      <c r="E37" s="1" t="s">
        <v>4</v>
      </c>
      <c r="F37" s="1" t="s">
        <v>19</v>
      </c>
    </row>
    <row r="38" spans="2:9" x14ac:dyDescent="0.25">
      <c r="B38" s="4" t="s">
        <v>8</v>
      </c>
      <c r="C38" s="4">
        <v>1001</v>
      </c>
      <c r="D38" s="4">
        <v>1000</v>
      </c>
      <c r="E38" s="4">
        <v>999</v>
      </c>
      <c r="F38" s="14">
        <v>1.7395739361000001E-2</v>
      </c>
    </row>
    <row r="39" spans="2:9" x14ac:dyDescent="0.25">
      <c r="B39" s="4"/>
      <c r="C39" s="4">
        <v>2001</v>
      </c>
      <c r="D39" s="4">
        <v>2000</v>
      </c>
      <c r="E39" s="4">
        <v>1999</v>
      </c>
      <c r="F39" s="14">
        <v>0.13902692272200001</v>
      </c>
    </row>
    <row r="40" spans="2:9" x14ac:dyDescent="0.25">
      <c r="B40" s="4"/>
      <c r="C40" s="4">
        <v>3000</v>
      </c>
      <c r="D40" s="4">
        <v>3001</v>
      </c>
      <c r="E40" s="4">
        <v>2999</v>
      </c>
      <c r="F40" s="14">
        <v>0.46905955008300004</v>
      </c>
    </row>
    <row r="41" spans="2:9" x14ac:dyDescent="0.25">
      <c r="B41" s="6" t="s">
        <v>9</v>
      </c>
      <c r="C41" s="6">
        <v>1001</v>
      </c>
      <c r="D41" s="6">
        <v>1000</v>
      </c>
      <c r="E41" s="6">
        <v>999</v>
      </c>
      <c r="F41" s="15">
        <v>2.7180905376625E-4</v>
      </c>
    </row>
    <row r="42" spans="2:9" x14ac:dyDescent="0.25">
      <c r="B42" s="6"/>
      <c r="C42" s="6">
        <v>2001</v>
      </c>
      <c r="D42" s="6">
        <v>2000</v>
      </c>
      <c r="E42" s="6">
        <v>1999</v>
      </c>
      <c r="F42" s="15">
        <v>2.1723006725325E-3</v>
      </c>
    </row>
    <row r="43" spans="2:9" x14ac:dyDescent="0.25">
      <c r="B43" s="6"/>
      <c r="C43" s="6">
        <v>3000</v>
      </c>
      <c r="D43" s="6">
        <v>3001</v>
      </c>
      <c r="E43" s="6">
        <v>2999</v>
      </c>
      <c r="F43" s="15">
        <v>7.3290723562987508E-3</v>
      </c>
    </row>
    <row r="46" spans="2:9" x14ac:dyDescent="0.25">
      <c r="B46" s="2" t="s">
        <v>16</v>
      </c>
      <c r="C46" s="1" t="s">
        <v>2</v>
      </c>
      <c r="D46" s="1" t="s">
        <v>3</v>
      </c>
      <c r="E46" s="1" t="s">
        <v>4</v>
      </c>
      <c r="F46" s="1" t="s">
        <v>19</v>
      </c>
      <c r="G46" s="1" t="s">
        <v>20</v>
      </c>
      <c r="H46" s="1" t="s">
        <v>21</v>
      </c>
      <c r="I46" s="1" t="s">
        <v>22</v>
      </c>
    </row>
    <row r="47" spans="2:9" x14ac:dyDescent="0.25">
      <c r="B47" s="10" t="s">
        <v>8</v>
      </c>
      <c r="C47" s="10">
        <v>1001</v>
      </c>
      <c r="D47" s="10">
        <v>1000</v>
      </c>
      <c r="E47" s="10">
        <v>999</v>
      </c>
      <c r="F47" s="10">
        <v>1.7708202291780002E-2</v>
      </c>
      <c r="G47" s="10"/>
      <c r="H47" s="10"/>
      <c r="I47" s="10"/>
    </row>
    <row r="48" spans="2:9" x14ac:dyDescent="0.25">
      <c r="B48" s="10"/>
      <c r="C48" s="10">
        <v>2001</v>
      </c>
      <c r="D48" s="10">
        <v>2000</v>
      </c>
      <c r="E48" s="10">
        <v>1999</v>
      </c>
      <c r="F48" s="10">
        <v>0.14166572458356</v>
      </c>
      <c r="G48" s="10"/>
      <c r="H48" s="10"/>
      <c r="I48" s="10"/>
    </row>
    <row r="49" spans="2:9" x14ac:dyDescent="0.25">
      <c r="B49" s="10"/>
      <c r="C49" s="10">
        <v>3000</v>
      </c>
      <c r="D49" s="10">
        <v>3001</v>
      </c>
      <c r="E49" s="10">
        <v>2999</v>
      </c>
      <c r="F49" s="10">
        <v>0.47812188687534002</v>
      </c>
      <c r="G49" s="10"/>
      <c r="H49" s="10"/>
      <c r="I49" s="10"/>
    </row>
    <row r="50" spans="2:9" x14ac:dyDescent="0.25">
      <c r="B50" s="12" t="s">
        <v>9</v>
      </c>
      <c r="C50" s="12">
        <v>1001</v>
      </c>
      <c r="D50" s="12">
        <v>1000</v>
      </c>
      <c r="E50" s="12">
        <v>999</v>
      </c>
      <c r="F50" s="12">
        <v>2.7669129830842502E-4</v>
      </c>
      <c r="G50" s="13">
        <v>1.18043E-2</v>
      </c>
      <c r="H50" s="13">
        <v>0.58940899999999996</v>
      </c>
      <c r="I50" s="13">
        <v>0.106146</v>
      </c>
    </row>
    <row r="51" spans="2:9" x14ac:dyDescent="0.25">
      <c r="B51" s="12"/>
      <c r="C51" s="12">
        <v>2001</v>
      </c>
      <c r="D51" s="12">
        <v>2000</v>
      </c>
      <c r="E51" s="12">
        <v>1999</v>
      </c>
      <c r="F51" s="12">
        <v>2.21353204661685E-3</v>
      </c>
      <c r="G51" s="13">
        <v>9.1941800000000004E-2</v>
      </c>
      <c r="H51" s="13">
        <v>3.2821199999999999</v>
      </c>
      <c r="I51" s="13">
        <v>0.73314699999999999</v>
      </c>
    </row>
    <row r="52" spans="2:9" x14ac:dyDescent="0.25">
      <c r="B52" s="12"/>
      <c r="C52" s="12">
        <v>3000</v>
      </c>
      <c r="D52" s="12">
        <v>3001</v>
      </c>
      <c r="E52" s="12">
        <v>2999</v>
      </c>
      <c r="F52" s="12">
        <v>7.4706716949252752E-3</v>
      </c>
      <c r="G52" s="13">
        <v>0.19947500000000001</v>
      </c>
      <c r="H52" s="13">
        <v>9.8285300000000007</v>
      </c>
      <c r="I52" s="13">
        <v>1.92791</v>
      </c>
    </row>
    <row r="55" spans="2:9" x14ac:dyDescent="0.25">
      <c r="B55" s="2" t="s">
        <v>18</v>
      </c>
      <c r="C55" s="1" t="s">
        <v>2</v>
      </c>
      <c r="D55" s="1" t="s">
        <v>3</v>
      </c>
      <c r="E55" s="1" t="s">
        <v>4</v>
      </c>
      <c r="F55" s="1" t="s">
        <v>19</v>
      </c>
      <c r="G55" s="1" t="s">
        <v>20</v>
      </c>
      <c r="H55" s="1" t="s">
        <v>6</v>
      </c>
    </row>
    <row r="56" spans="2:9" x14ac:dyDescent="0.25">
      <c r="B56" s="4" t="s">
        <v>9</v>
      </c>
      <c r="C56" s="4">
        <v>1001</v>
      </c>
      <c r="D56" s="4">
        <v>1000</v>
      </c>
      <c r="E56" s="4">
        <v>999</v>
      </c>
      <c r="F56" s="5">
        <v>1.3916591488799998E-7</v>
      </c>
      <c r="G56" s="5"/>
      <c r="H56" s="14">
        <f>G56*F56</f>
        <v>0</v>
      </c>
    </row>
    <row r="57" spans="2:9" x14ac:dyDescent="0.25">
      <c r="B57" s="4"/>
      <c r="C57" s="4">
        <v>2001</v>
      </c>
      <c r="D57" s="4">
        <v>2000</v>
      </c>
      <c r="E57" s="4">
        <v>1999</v>
      </c>
      <c r="F57" s="5">
        <v>2.7805384544400001E-7</v>
      </c>
      <c r="G57" s="5"/>
      <c r="H57" s="14">
        <f t="shared" ref="H57" si="14">G57*F57</f>
        <v>0</v>
      </c>
    </row>
    <row r="58" spans="2:9" x14ac:dyDescent="0.25">
      <c r="B58" s="4"/>
      <c r="C58" s="4">
        <v>3000</v>
      </c>
      <c r="D58" s="4">
        <v>3001</v>
      </c>
      <c r="E58" s="4">
        <v>2999</v>
      </c>
      <c r="F58" s="5">
        <v>4.1666400000000003E-7</v>
      </c>
      <c r="G58" s="5"/>
      <c r="H58" s="14">
        <f>G58*F58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E245-53FA-4672-AFA7-57754AEC89A0}">
  <dimension ref="B3:N25"/>
  <sheetViews>
    <sheetView workbookViewId="0">
      <selection activeCell="N28" sqref="N28"/>
    </sheetView>
  </sheetViews>
  <sheetFormatPr baseColWidth="10" defaultRowHeight="15" x14ac:dyDescent="0.25"/>
  <cols>
    <col min="2" max="2" width="17.7109375" bestFit="1" customWidth="1"/>
    <col min="7" max="7" width="8.5703125" bestFit="1" customWidth="1"/>
    <col min="8" max="8" width="14.7109375" bestFit="1" customWidth="1"/>
  </cols>
  <sheetData>
    <row r="3" spans="2:14" x14ac:dyDescent="0.25">
      <c r="B3" s="2" t="s">
        <v>7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5</v>
      </c>
      <c r="H3" s="1" t="s">
        <v>19</v>
      </c>
      <c r="I3" s="1" t="s">
        <v>20</v>
      </c>
      <c r="J3" s="1" t="s">
        <v>21</v>
      </c>
      <c r="K3" s="1" t="s">
        <v>22</v>
      </c>
    </row>
    <row r="4" spans="2:14" x14ac:dyDescent="0.25">
      <c r="B4" s="4" t="s">
        <v>8</v>
      </c>
      <c r="C4" s="4">
        <v>1001</v>
      </c>
      <c r="D4" s="4">
        <v>1000</v>
      </c>
      <c r="E4" s="4">
        <v>999</v>
      </c>
      <c r="F4" s="5">
        <v>4.0322E-11</v>
      </c>
      <c r="G4" s="5">
        <f>C4*D4/1*(E4+2)</f>
        <v>1002001000</v>
      </c>
      <c r="H4" s="14">
        <f>G4*F4</f>
        <v>4.0402684321999997E-2</v>
      </c>
      <c r="I4" s="14">
        <v>9.5571500000000004E-2</v>
      </c>
      <c r="J4" s="14">
        <v>4.23285</v>
      </c>
      <c r="K4" s="14">
        <v>1.0789299999999999</v>
      </c>
    </row>
    <row r="5" spans="2:14" x14ac:dyDescent="0.25">
      <c r="B5" s="4"/>
      <c r="C5" s="4">
        <v>2001</v>
      </c>
      <c r="D5" s="4">
        <v>2000</v>
      </c>
      <c r="E5" s="4">
        <v>1999</v>
      </c>
      <c r="F5" s="5">
        <v>4.0322E-11</v>
      </c>
      <c r="G5" s="5">
        <f>C5*D5/1*(E5+2)</f>
        <v>8008002000</v>
      </c>
      <c r="H5" s="14">
        <f t="shared" ref="H5:H6" si="0">G5*F5</f>
        <v>0.32289865664400003</v>
      </c>
      <c r="I5" s="14">
        <v>0.722831</v>
      </c>
      <c r="J5" s="14">
        <v>33.794400000000003</v>
      </c>
      <c r="K5" s="14">
        <v>8.67422</v>
      </c>
    </row>
    <row r="6" spans="2:14" x14ac:dyDescent="0.25">
      <c r="B6" s="4"/>
      <c r="C6" s="4">
        <v>3000</v>
      </c>
      <c r="D6" s="4">
        <v>3001</v>
      </c>
      <c r="E6" s="4">
        <v>2999</v>
      </c>
      <c r="F6" s="5">
        <v>4.0322E-11</v>
      </c>
      <c r="G6" s="5">
        <f t="shared" ref="G6:G7" si="1">C6*D6/1*(E6+2)</f>
        <v>27018003000</v>
      </c>
      <c r="H6" s="14">
        <f t="shared" si="0"/>
        <v>1.0894199169659999</v>
      </c>
      <c r="I6" s="14">
        <v>2.3977900000000001</v>
      </c>
      <c r="J6" s="14">
        <v>322.19499999999999</v>
      </c>
      <c r="K6" s="14">
        <v>74.1982</v>
      </c>
    </row>
    <row r="7" spans="2:14" x14ac:dyDescent="0.25">
      <c r="B7" s="6" t="s">
        <v>9</v>
      </c>
      <c r="C7" s="6">
        <v>1001</v>
      </c>
      <c r="D7" s="6">
        <v>1000</v>
      </c>
      <c r="E7" s="6">
        <v>999</v>
      </c>
      <c r="F7" s="7">
        <v>2.0161E-11</v>
      </c>
      <c r="G7" s="7">
        <f>C7*D7/$N$12*(E7+2)</f>
        <v>501000500</v>
      </c>
      <c r="H7" s="15">
        <f>G7*F7</f>
        <v>1.0100671080499999E-2</v>
      </c>
      <c r="I7" s="15">
        <v>9.8474500000000006E-2</v>
      </c>
      <c r="J7" s="15">
        <v>0.38588</v>
      </c>
      <c r="K7" s="15">
        <v>0.13997699999999999</v>
      </c>
      <c r="M7" s="1">
        <v>1000</v>
      </c>
    </row>
    <row r="8" spans="2:14" x14ac:dyDescent="0.25">
      <c r="B8" s="6"/>
      <c r="C8" s="6">
        <v>2001</v>
      </c>
      <c r="D8" s="6">
        <v>2000</v>
      </c>
      <c r="E8" s="6">
        <v>1999</v>
      </c>
      <c r="F8" s="7">
        <v>2.0161E-11</v>
      </c>
      <c r="G8" s="7">
        <f>C8*D8/$N$12*(E8+2)</f>
        <v>4004001000</v>
      </c>
      <c r="H8" s="15">
        <f t="shared" ref="H8:H9" si="2">G8*F8</f>
        <v>8.0724664161000007E-2</v>
      </c>
      <c r="I8" s="15">
        <v>0.40971200000000002</v>
      </c>
      <c r="J8" s="15">
        <v>2.73143</v>
      </c>
      <c r="K8" s="15">
        <v>0.80062800000000001</v>
      </c>
      <c r="M8" s="1">
        <v>2000</v>
      </c>
    </row>
    <row r="9" spans="2:14" x14ac:dyDescent="0.25">
      <c r="B9" s="6"/>
      <c r="C9" s="6">
        <v>3000</v>
      </c>
      <c r="D9" s="6">
        <v>3001</v>
      </c>
      <c r="E9" s="6">
        <v>2999</v>
      </c>
      <c r="F9" s="7">
        <v>2.0161E-11</v>
      </c>
      <c r="G9" s="7">
        <f>C9*D9/$N$12*(E9+2)</f>
        <v>13509001500</v>
      </c>
      <c r="H9" s="15">
        <f t="shared" si="2"/>
        <v>0.27235497924149998</v>
      </c>
      <c r="I9" s="15">
        <v>1.3492299999999999</v>
      </c>
      <c r="J9" s="15">
        <v>9.1242900000000002</v>
      </c>
      <c r="K9" s="15">
        <v>2.91743</v>
      </c>
      <c r="M9" s="1">
        <v>3000</v>
      </c>
    </row>
    <row r="11" spans="2:14" x14ac:dyDescent="0.25">
      <c r="B11" s="2" t="s">
        <v>15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5</v>
      </c>
      <c r="H11" s="1" t="s">
        <v>19</v>
      </c>
      <c r="I11" s="1" t="s">
        <v>20</v>
      </c>
      <c r="J11" s="1" t="s">
        <v>21</v>
      </c>
      <c r="K11" s="1" t="s">
        <v>22</v>
      </c>
      <c r="M11" s="8" t="s">
        <v>11</v>
      </c>
      <c r="N11" s="8" t="s">
        <v>12</v>
      </c>
    </row>
    <row r="12" spans="2:14" x14ac:dyDescent="0.25">
      <c r="B12" s="4" t="s">
        <v>8</v>
      </c>
      <c r="C12" s="4">
        <v>1001</v>
      </c>
      <c r="D12" s="4">
        <v>1000</v>
      </c>
      <c r="E12" s="4">
        <v>999</v>
      </c>
      <c r="F12" s="5">
        <v>3.6764E-11</v>
      </c>
      <c r="G12" s="5">
        <f>C12*D12/1*(E12+2)</f>
        <v>1002001000</v>
      </c>
      <c r="H12" s="14">
        <f>G12*F12</f>
        <v>3.6837564763999998E-2</v>
      </c>
      <c r="I12" s="14">
        <v>9.3567800000000007E-2</v>
      </c>
      <c r="J12" s="14">
        <v>6.7278799999999999</v>
      </c>
      <c r="K12" s="14">
        <v>1.7320599999999999</v>
      </c>
      <c r="M12" s="1" t="s">
        <v>0</v>
      </c>
      <c r="N12" s="1">
        <v>2</v>
      </c>
    </row>
    <row r="13" spans="2:14" x14ac:dyDescent="0.25">
      <c r="B13" s="4"/>
      <c r="C13" s="4">
        <v>2001</v>
      </c>
      <c r="D13" s="4">
        <v>2000</v>
      </c>
      <c r="E13" s="4">
        <v>1999</v>
      </c>
      <c r="F13" s="5">
        <v>3.6764E-11</v>
      </c>
      <c r="G13" s="5">
        <f>C13*D13/1*(E13+2)</f>
        <v>8008002000</v>
      </c>
      <c r="H13" s="14">
        <f t="shared" ref="H13:H14" si="3">G13*F13</f>
        <v>0.29440618552800002</v>
      </c>
      <c r="I13" s="14">
        <v>0.69411299999999998</v>
      </c>
      <c r="J13" s="14">
        <v>53.969200000000001</v>
      </c>
      <c r="K13" s="14">
        <v>14.2799</v>
      </c>
      <c r="M13" s="1" t="s">
        <v>13</v>
      </c>
      <c r="N13" s="1">
        <v>6</v>
      </c>
    </row>
    <row r="14" spans="2:14" x14ac:dyDescent="0.25">
      <c r="B14" s="4"/>
      <c r="C14" s="4">
        <v>3000</v>
      </c>
      <c r="D14" s="4">
        <v>3001</v>
      </c>
      <c r="E14" s="4">
        <v>2999</v>
      </c>
      <c r="F14" s="5">
        <v>3.6764E-11</v>
      </c>
      <c r="G14" s="5">
        <f t="shared" ref="G14:G15" si="4">C14*D14/1*(E14+2)</f>
        <v>27018003000</v>
      </c>
      <c r="H14" s="14">
        <f t="shared" si="3"/>
        <v>0.993289862292</v>
      </c>
      <c r="I14" s="14">
        <v>2.2784499999999999</v>
      </c>
      <c r="J14" s="14">
        <v>182.553</v>
      </c>
      <c r="K14" s="14">
        <v>48.2547</v>
      </c>
      <c r="M14" s="1" t="s">
        <v>14</v>
      </c>
      <c r="N14" s="1">
        <v>8</v>
      </c>
    </row>
    <row r="15" spans="2:14" x14ac:dyDescent="0.25">
      <c r="B15" s="6" t="s">
        <v>9</v>
      </c>
      <c r="C15" s="6">
        <v>1001</v>
      </c>
      <c r="D15" s="6">
        <v>1000</v>
      </c>
      <c r="E15" s="6">
        <v>999</v>
      </c>
      <c r="F15" s="7">
        <v>3.0637E-12</v>
      </c>
      <c r="G15" s="7">
        <f>C15*D15/$N$13*(E15+2)</f>
        <v>167000166.66666669</v>
      </c>
      <c r="H15" s="15">
        <f>G15*F15</f>
        <v>5.1163841061666667E-4</v>
      </c>
      <c r="I15" s="15">
        <v>2.9451100000000001E-2</v>
      </c>
      <c r="J15" s="15">
        <v>1.12927</v>
      </c>
      <c r="K15" s="15">
        <v>0.29368699999999998</v>
      </c>
    </row>
    <row r="16" spans="2:14" x14ac:dyDescent="0.25">
      <c r="B16" s="6"/>
      <c r="C16" s="6">
        <v>2001</v>
      </c>
      <c r="D16" s="6">
        <v>2000</v>
      </c>
      <c r="E16" s="6">
        <v>1999</v>
      </c>
      <c r="F16" s="7">
        <v>3.0637E-12</v>
      </c>
      <c r="G16" s="7">
        <f>C16*D16/$N$13*(E16+2)</f>
        <v>1334667000</v>
      </c>
      <c r="H16" s="15">
        <f t="shared" ref="H16:H17" si="5">G16*F16</f>
        <v>4.0890192879E-3</v>
      </c>
      <c r="I16" s="15">
        <v>0.16595599999999999</v>
      </c>
      <c r="J16" s="15">
        <v>9.0349199999999996</v>
      </c>
      <c r="K16" s="15">
        <v>2.43499</v>
      </c>
      <c r="M16" s="9" t="s">
        <v>17</v>
      </c>
      <c r="N16" s="3">
        <v>100</v>
      </c>
    </row>
    <row r="17" spans="2:14" x14ac:dyDescent="0.25">
      <c r="B17" s="6"/>
      <c r="C17" s="6">
        <v>3000</v>
      </c>
      <c r="D17" s="6">
        <v>3001</v>
      </c>
      <c r="E17" s="6">
        <v>2999</v>
      </c>
      <c r="F17" s="7">
        <v>3.0637E-12</v>
      </c>
      <c r="G17" s="7">
        <f>C17*D17/$N$13*(E17+2)</f>
        <v>4503000500</v>
      </c>
      <c r="H17" s="15">
        <f t="shared" si="5"/>
        <v>1.379584263185E-2</v>
      </c>
      <c r="I17" s="15">
        <v>0.467082</v>
      </c>
      <c r="J17" s="15">
        <v>30.550799999999999</v>
      </c>
      <c r="K17" s="15">
        <v>8.1992799999999999</v>
      </c>
      <c r="M17" s="1"/>
      <c r="N17" s="3">
        <v>100</v>
      </c>
    </row>
    <row r="18" spans="2:14" x14ac:dyDescent="0.25">
      <c r="M18" s="1"/>
      <c r="N18" s="3">
        <v>100</v>
      </c>
    </row>
    <row r="19" spans="2:14" x14ac:dyDescent="0.25">
      <c r="B19" s="2" t="s">
        <v>10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5</v>
      </c>
      <c r="H19" s="1" t="s">
        <v>19</v>
      </c>
      <c r="I19" s="1" t="s">
        <v>20</v>
      </c>
      <c r="J19" s="1" t="s">
        <v>21</v>
      </c>
      <c r="K19" s="1" t="s">
        <v>22</v>
      </c>
    </row>
    <row r="20" spans="2:14" x14ac:dyDescent="0.25">
      <c r="B20" s="4" t="s">
        <v>8</v>
      </c>
      <c r="C20" s="4">
        <v>1001</v>
      </c>
      <c r="D20" s="4">
        <v>1000</v>
      </c>
      <c r="E20" s="4">
        <v>999</v>
      </c>
      <c r="F20" s="5">
        <v>1.7361000000000001E-11</v>
      </c>
      <c r="G20" s="5">
        <f>C20*D20/1*(E20+2)</f>
        <v>1002001000</v>
      </c>
      <c r="H20" s="14">
        <f>G20*F20</f>
        <v>1.7395739361000001E-2</v>
      </c>
      <c r="I20" s="14">
        <v>3.5384699999999998E-2</v>
      </c>
      <c r="J20" s="14">
        <v>2.55044</v>
      </c>
      <c r="K20" s="14">
        <v>0.67980300000000005</v>
      </c>
    </row>
    <row r="21" spans="2:14" x14ac:dyDescent="0.25">
      <c r="B21" s="4"/>
      <c r="C21" s="4">
        <v>2001</v>
      </c>
      <c r="D21" s="4">
        <v>2000</v>
      </c>
      <c r="E21" s="4">
        <v>1999</v>
      </c>
      <c r="F21" s="5">
        <v>1.7361000000000001E-11</v>
      </c>
      <c r="G21" s="5">
        <f>C21*D21/1*(E21+2)</f>
        <v>8008002000</v>
      </c>
      <c r="H21" s="14">
        <f t="shared" ref="H21:H22" si="6">G21*F21</f>
        <v>0.13902692272200001</v>
      </c>
      <c r="I21" s="14">
        <v>0.26929999999999998</v>
      </c>
      <c r="J21" s="14">
        <v>20.383199999999999</v>
      </c>
      <c r="K21" s="14">
        <v>5.7118000000000002</v>
      </c>
    </row>
    <row r="22" spans="2:14" x14ac:dyDescent="0.25">
      <c r="B22" s="4"/>
      <c r="C22" s="4">
        <v>3000</v>
      </c>
      <c r="D22" s="4">
        <v>3001</v>
      </c>
      <c r="E22" s="4">
        <v>2999</v>
      </c>
      <c r="F22" s="5">
        <v>1.7361000000000001E-11</v>
      </c>
      <c r="G22" s="5">
        <f t="shared" ref="G22:G23" si="7">C22*D22/1*(E22+2)</f>
        <v>27018003000</v>
      </c>
      <c r="H22" s="14">
        <f t="shared" si="6"/>
        <v>0.46905955008300004</v>
      </c>
      <c r="I22" s="14">
        <v>0.89043899999999998</v>
      </c>
      <c r="J22" s="14">
        <v>68.887699999999995</v>
      </c>
      <c r="K22" s="14">
        <v>19.0976</v>
      </c>
    </row>
    <row r="23" spans="2:14" x14ac:dyDescent="0.25">
      <c r="B23" s="6" t="s">
        <v>9</v>
      </c>
      <c r="C23" s="6">
        <v>1001</v>
      </c>
      <c r="D23" s="6">
        <v>1000</v>
      </c>
      <c r="E23" s="6">
        <v>999</v>
      </c>
      <c r="F23" s="7">
        <v>2.1701300000000002E-12</v>
      </c>
      <c r="G23" s="7">
        <f>C23*D23/$N$14*(E23+2)</f>
        <v>125250125</v>
      </c>
      <c r="H23" s="15">
        <f>G23*F23</f>
        <v>2.7180905376625E-4</v>
      </c>
      <c r="I23" s="15">
        <v>2.6116799999999999E-2</v>
      </c>
      <c r="J23" s="15">
        <v>0.38588</v>
      </c>
      <c r="K23" s="15">
        <v>0.13997699999999999</v>
      </c>
    </row>
    <row r="24" spans="2:14" x14ac:dyDescent="0.25">
      <c r="B24" s="6"/>
      <c r="C24" s="6">
        <v>2001</v>
      </c>
      <c r="D24" s="6">
        <v>2000</v>
      </c>
      <c r="E24" s="6">
        <v>1999</v>
      </c>
      <c r="F24" s="7">
        <v>2.1701300000000002E-12</v>
      </c>
      <c r="G24" s="7">
        <f>C24*D24/$N$14*(E24+2)</f>
        <v>1001000250</v>
      </c>
      <c r="H24" s="15">
        <f t="shared" ref="H24:H25" si="8">G24*F24</f>
        <v>2.1723006725325E-3</v>
      </c>
      <c r="I24" s="15">
        <v>0.103298</v>
      </c>
      <c r="J24" s="15">
        <v>2.73143</v>
      </c>
      <c r="K24" s="15">
        <v>0.80062800000000001</v>
      </c>
    </row>
    <row r="25" spans="2:14" x14ac:dyDescent="0.25">
      <c r="B25" s="6"/>
      <c r="C25" s="6">
        <v>3000</v>
      </c>
      <c r="D25" s="6">
        <v>3001</v>
      </c>
      <c r="E25" s="6">
        <v>2999</v>
      </c>
      <c r="F25" s="7">
        <v>2.1701300000000002E-12</v>
      </c>
      <c r="G25" s="7">
        <f>C25*D25/$N$14*(E25+2)</f>
        <v>3377250375</v>
      </c>
      <c r="H25" s="15">
        <f t="shared" si="8"/>
        <v>7.3290723562987508E-3</v>
      </c>
      <c r="I25" s="15">
        <v>0.21708</v>
      </c>
      <c r="J25" s="15">
        <v>9.1242900000000002</v>
      </c>
      <c r="K25" s="15">
        <v>2.91743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Transpuesta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Isidro Benítez Zapico</dc:creator>
  <cp:lastModifiedBy>Isidro Benítez Zapico</cp:lastModifiedBy>
  <dcterms:created xsi:type="dcterms:W3CDTF">2024-01-17T15:35:27Z</dcterms:created>
  <dcterms:modified xsi:type="dcterms:W3CDTF">2024-01-18T16:16:46Z</dcterms:modified>
</cp:coreProperties>
</file>