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firstSheet="4" activeTab="7"/>
  </bookViews>
  <sheets>
    <sheet name="SEQ - Project 1" sheetId="2" r:id="rId1"/>
    <sheet name="SEQ - Project 1 Type_Sentence" sheetId="3" r:id="rId2"/>
    <sheet name="SEQ - Project 3" sheetId="4" r:id="rId3"/>
    <sheet name="SEQ - Project 3 Type_Sentence" sheetId="5" r:id="rId4"/>
    <sheet name="SEQ - Project 2 Type_Sentence" sheetId="6" r:id="rId5"/>
    <sheet name="SEQ - Project 2" sheetId="8" r:id="rId6"/>
    <sheet name="SEQ - Project 4" sheetId="9" r:id="rId7"/>
    <sheet name="SEQ - Project 4 Type_Sentence" sheetId="10" r:id="rId8"/>
  </sheets>
  <calcPr calcId="144525"/>
  <fileRecoveryPr repairLoad="1"/>
  <extLst>
    <ext uri="GoogleSheetsCustomDataVersion1">
      <go:sheetsCustomData xmlns:go="http://customooxmlschemas.google.com/" r:id="rId14" roundtripDataSignature="AMtx7mi9WHGfS+IDfqn444JOTcLsOy1dUQ=="/>
    </ext>
  </extLst>
</workbook>
</file>

<file path=xl/calcChain.xml><?xml version="1.0" encoding="utf-8"?>
<calcChain xmlns="http://schemas.openxmlformats.org/spreadsheetml/2006/main">
  <c r="W5" i="10" l="1"/>
  <c r="V5" i="10"/>
  <c r="U5" i="10"/>
  <c r="T5" i="10"/>
  <c r="S5" i="10"/>
  <c r="W4" i="10"/>
  <c r="V4" i="10"/>
  <c r="U4" i="10"/>
  <c r="T4" i="10"/>
  <c r="S4" i="10"/>
  <c r="W3" i="10"/>
  <c r="V3" i="10"/>
  <c r="U3" i="10"/>
  <c r="T3" i="10"/>
  <c r="S3" i="10"/>
  <c r="L180" i="9"/>
  <c r="L176" i="9"/>
  <c r="L175" i="9"/>
  <c r="L174" i="9"/>
  <c r="K173" i="9"/>
  <c r="R172" i="9"/>
  <c r="Q172" i="9"/>
  <c r="P172" i="9"/>
  <c r="O172" i="9"/>
  <c r="N172" i="9"/>
  <c r="R171" i="9"/>
  <c r="Q171" i="9"/>
  <c r="P171" i="9"/>
  <c r="O171" i="9"/>
  <c r="N171" i="9"/>
  <c r="R170" i="9"/>
  <c r="Q170" i="9"/>
  <c r="P170" i="9"/>
  <c r="O170" i="9"/>
  <c r="N170" i="9"/>
  <c r="R169" i="9"/>
  <c r="Q169" i="9"/>
  <c r="P169" i="9"/>
  <c r="O169" i="9"/>
  <c r="N169" i="9"/>
  <c r="R168" i="9"/>
  <c r="Q168" i="9"/>
  <c r="P168" i="9"/>
  <c r="O168" i="9"/>
  <c r="N168" i="9"/>
  <c r="R167" i="9"/>
  <c r="Q167" i="9"/>
  <c r="P167" i="9"/>
  <c r="O167" i="9"/>
  <c r="N167" i="9"/>
  <c r="R166" i="9"/>
  <c r="Q166" i="9"/>
  <c r="P166" i="9"/>
  <c r="O166" i="9"/>
  <c r="N166" i="9"/>
  <c r="R165" i="9"/>
  <c r="Q165" i="9"/>
  <c r="P165" i="9"/>
  <c r="O165" i="9"/>
  <c r="N165" i="9"/>
  <c r="R164" i="9"/>
  <c r="Q164" i="9"/>
  <c r="P164" i="9"/>
  <c r="O164" i="9"/>
  <c r="N164" i="9"/>
  <c r="R163" i="9"/>
  <c r="Q163" i="9"/>
  <c r="P163" i="9"/>
  <c r="O163" i="9"/>
  <c r="N163" i="9"/>
  <c r="R162" i="9"/>
  <c r="Q162" i="9"/>
  <c r="P162" i="9"/>
  <c r="O162" i="9"/>
  <c r="N162" i="9"/>
  <c r="R161" i="9"/>
  <c r="Q161" i="9"/>
  <c r="P161" i="9"/>
  <c r="O161" i="9"/>
  <c r="N161" i="9"/>
  <c r="R160" i="9"/>
  <c r="Q160" i="9"/>
  <c r="P160" i="9"/>
  <c r="O160" i="9"/>
  <c r="N160" i="9"/>
  <c r="R159" i="9"/>
  <c r="Q159" i="9"/>
  <c r="P159" i="9"/>
  <c r="O159" i="9"/>
  <c r="N159" i="9"/>
  <c r="R158" i="9"/>
  <c r="Q158" i="9"/>
  <c r="P158" i="9"/>
  <c r="O158" i="9"/>
  <c r="N158" i="9"/>
  <c r="R157" i="9"/>
  <c r="Q157" i="9"/>
  <c r="P157" i="9"/>
  <c r="O157" i="9"/>
  <c r="N157" i="9"/>
  <c r="R156" i="9"/>
  <c r="Q156" i="9"/>
  <c r="P156" i="9"/>
  <c r="O156" i="9"/>
  <c r="N156" i="9"/>
  <c r="R155" i="9"/>
  <c r="Q155" i="9"/>
  <c r="P155" i="9"/>
  <c r="O155" i="9"/>
  <c r="N155" i="9"/>
  <c r="R154" i="9"/>
  <c r="Q154" i="9"/>
  <c r="P154" i="9"/>
  <c r="O154" i="9"/>
  <c r="N154" i="9"/>
  <c r="R153" i="9"/>
  <c r="Q153" i="9"/>
  <c r="P153" i="9"/>
  <c r="O153" i="9"/>
  <c r="N153" i="9"/>
  <c r="R152" i="9"/>
  <c r="Q152" i="9"/>
  <c r="P152" i="9"/>
  <c r="O152" i="9"/>
  <c r="N152" i="9"/>
  <c r="R151" i="9"/>
  <c r="Q151" i="9"/>
  <c r="P151" i="9"/>
  <c r="O151" i="9"/>
  <c r="N151" i="9"/>
  <c r="R150" i="9"/>
  <c r="Q150" i="9"/>
  <c r="P150" i="9"/>
  <c r="O150" i="9"/>
  <c r="N150" i="9"/>
  <c r="R149" i="9"/>
  <c r="Q149" i="9"/>
  <c r="P149" i="9"/>
  <c r="O149" i="9"/>
  <c r="N149" i="9"/>
  <c r="R148" i="9"/>
  <c r="Q148" i="9"/>
  <c r="P148" i="9"/>
  <c r="O148" i="9"/>
  <c r="N148" i="9"/>
  <c r="R147" i="9"/>
  <c r="Q147" i="9"/>
  <c r="P147" i="9"/>
  <c r="O147" i="9"/>
  <c r="N147" i="9"/>
  <c r="R146" i="9"/>
  <c r="Q146" i="9"/>
  <c r="P146" i="9"/>
  <c r="O146" i="9"/>
  <c r="N146" i="9"/>
  <c r="R145" i="9"/>
  <c r="Q145" i="9"/>
  <c r="P145" i="9"/>
  <c r="O145" i="9"/>
  <c r="N145" i="9"/>
  <c r="R144" i="9"/>
  <c r="Q144" i="9"/>
  <c r="P144" i="9"/>
  <c r="O144" i="9"/>
  <c r="N144" i="9"/>
  <c r="R143" i="9"/>
  <c r="Q143" i="9"/>
  <c r="P143" i="9"/>
  <c r="O143" i="9"/>
  <c r="N143" i="9"/>
  <c r="R142" i="9"/>
  <c r="Q142" i="9"/>
  <c r="P142" i="9"/>
  <c r="O142" i="9"/>
  <c r="N142" i="9"/>
  <c r="R141" i="9"/>
  <c r="Q141" i="9"/>
  <c r="P141" i="9"/>
  <c r="O141" i="9"/>
  <c r="N141" i="9"/>
  <c r="R140" i="9"/>
  <c r="Q140" i="9"/>
  <c r="P140" i="9"/>
  <c r="O140" i="9"/>
  <c r="N140" i="9"/>
  <c r="R139" i="9"/>
  <c r="Q139" i="9"/>
  <c r="P139" i="9"/>
  <c r="O139" i="9"/>
  <c r="N139" i="9"/>
  <c r="R138" i="9"/>
  <c r="Q138" i="9"/>
  <c r="P138" i="9"/>
  <c r="O138" i="9"/>
  <c r="N138" i="9"/>
  <c r="R137" i="9"/>
  <c r="Q137" i="9"/>
  <c r="P137" i="9"/>
  <c r="O137" i="9"/>
  <c r="N137" i="9"/>
  <c r="R136" i="9"/>
  <c r="Q136" i="9"/>
  <c r="P136" i="9"/>
  <c r="O136" i="9"/>
  <c r="N136" i="9"/>
  <c r="R135" i="9"/>
  <c r="Q135" i="9"/>
  <c r="P135" i="9"/>
  <c r="O135" i="9"/>
  <c r="N135" i="9"/>
  <c r="R134" i="9"/>
  <c r="Q134" i="9"/>
  <c r="P134" i="9"/>
  <c r="O134" i="9"/>
  <c r="N134" i="9"/>
  <c r="R133" i="9"/>
  <c r="Q133" i="9"/>
  <c r="P133" i="9"/>
  <c r="O133" i="9"/>
  <c r="N133" i="9"/>
  <c r="R132" i="9"/>
  <c r="Q132" i="9"/>
  <c r="P132" i="9"/>
  <c r="O132" i="9"/>
  <c r="N132" i="9"/>
  <c r="R131" i="9"/>
  <c r="Q131" i="9"/>
  <c r="P131" i="9"/>
  <c r="O131" i="9"/>
  <c r="N131" i="9"/>
  <c r="R130" i="9"/>
  <c r="Q130" i="9"/>
  <c r="P130" i="9"/>
  <c r="O130" i="9"/>
  <c r="N130" i="9"/>
  <c r="R129" i="9"/>
  <c r="Q129" i="9"/>
  <c r="P129" i="9"/>
  <c r="O129" i="9"/>
  <c r="N129" i="9"/>
  <c r="R128" i="9"/>
  <c r="Q128" i="9"/>
  <c r="P128" i="9"/>
  <c r="O128" i="9"/>
  <c r="N128" i="9"/>
  <c r="R127" i="9"/>
  <c r="Q127" i="9"/>
  <c r="P127" i="9"/>
  <c r="O127" i="9"/>
  <c r="N127" i="9"/>
  <c r="R126" i="9"/>
  <c r="Q126" i="9"/>
  <c r="P126" i="9"/>
  <c r="O126" i="9"/>
  <c r="N126" i="9"/>
  <c r="R125" i="9"/>
  <c r="Q125" i="9"/>
  <c r="P125" i="9"/>
  <c r="O125" i="9"/>
  <c r="N125" i="9"/>
  <c r="R124" i="9"/>
  <c r="Q124" i="9"/>
  <c r="P124" i="9"/>
  <c r="O124" i="9"/>
  <c r="N124" i="9"/>
  <c r="R123" i="9"/>
  <c r="Q123" i="9"/>
  <c r="P123" i="9"/>
  <c r="O123" i="9"/>
  <c r="N123" i="9"/>
  <c r="R122" i="9"/>
  <c r="Q122" i="9"/>
  <c r="P122" i="9"/>
  <c r="O122" i="9"/>
  <c r="N122" i="9"/>
  <c r="R121" i="9"/>
  <c r="Q121" i="9"/>
  <c r="P121" i="9"/>
  <c r="O121" i="9"/>
  <c r="N121" i="9"/>
  <c r="R120" i="9"/>
  <c r="Q120" i="9"/>
  <c r="P120" i="9"/>
  <c r="O120" i="9"/>
  <c r="N120" i="9"/>
  <c r="R119" i="9"/>
  <c r="Q119" i="9"/>
  <c r="P119" i="9"/>
  <c r="O119" i="9"/>
  <c r="N119" i="9"/>
  <c r="R118" i="9"/>
  <c r="Q118" i="9"/>
  <c r="P118" i="9"/>
  <c r="O118" i="9"/>
  <c r="N118" i="9"/>
  <c r="R117" i="9"/>
  <c r="Q117" i="9"/>
  <c r="P117" i="9"/>
  <c r="O117" i="9"/>
  <c r="N117" i="9"/>
  <c r="R116" i="9"/>
  <c r="Q116" i="9"/>
  <c r="P116" i="9"/>
  <c r="O116" i="9"/>
  <c r="N116" i="9"/>
  <c r="R115" i="9"/>
  <c r="Q115" i="9"/>
  <c r="P115" i="9"/>
  <c r="O115" i="9"/>
  <c r="N115" i="9"/>
  <c r="R114" i="9"/>
  <c r="Q114" i="9"/>
  <c r="P114" i="9"/>
  <c r="O114" i="9"/>
  <c r="N114" i="9"/>
  <c r="R113" i="9"/>
  <c r="Q113" i="9"/>
  <c r="P113" i="9"/>
  <c r="O113" i="9"/>
  <c r="N113" i="9"/>
  <c r="R112" i="9"/>
  <c r="Q112" i="9"/>
  <c r="P112" i="9"/>
  <c r="O112" i="9"/>
  <c r="N112" i="9"/>
  <c r="R111" i="9"/>
  <c r="Q111" i="9"/>
  <c r="P111" i="9"/>
  <c r="O111" i="9"/>
  <c r="N111" i="9"/>
  <c r="R110" i="9"/>
  <c r="Q110" i="9"/>
  <c r="P110" i="9"/>
  <c r="O110" i="9"/>
  <c r="N110" i="9"/>
  <c r="R109" i="9"/>
  <c r="Q109" i="9"/>
  <c r="P109" i="9"/>
  <c r="O109" i="9"/>
  <c r="N109" i="9"/>
  <c r="R108" i="9"/>
  <c r="Q108" i="9"/>
  <c r="P108" i="9"/>
  <c r="O108" i="9"/>
  <c r="N108" i="9"/>
  <c r="R107" i="9"/>
  <c r="Q107" i="9"/>
  <c r="P107" i="9"/>
  <c r="O107" i="9"/>
  <c r="N107" i="9"/>
  <c r="R106" i="9"/>
  <c r="Q106" i="9"/>
  <c r="P106" i="9"/>
  <c r="O106" i="9"/>
  <c r="N106" i="9"/>
  <c r="R105" i="9"/>
  <c r="Q105" i="9"/>
  <c r="P105" i="9"/>
  <c r="O105" i="9"/>
  <c r="N105" i="9"/>
  <c r="R104" i="9"/>
  <c r="Q104" i="9"/>
  <c r="P104" i="9"/>
  <c r="O104" i="9"/>
  <c r="N104" i="9"/>
  <c r="R103" i="9"/>
  <c r="Q103" i="9"/>
  <c r="P103" i="9"/>
  <c r="O103" i="9"/>
  <c r="N103" i="9"/>
  <c r="R102" i="9"/>
  <c r="Q102" i="9"/>
  <c r="P102" i="9"/>
  <c r="O102" i="9"/>
  <c r="N102" i="9"/>
  <c r="R101" i="9"/>
  <c r="Q101" i="9"/>
  <c r="P101" i="9"/>
  <c r="O101" i="9"/>
  <c r="N101" i="9"/>
  <c r="R100" i="9"/>
  <c r="Q100" i="9"/>
  <c r="P100" i="9"/>
  <c r="O100" i="9"/>
  <c r="N100" i="9"/>
  <c r="R99" i="9"/>
  <c r="Q99" i="9"/>
  <c r="P99" i="9"/>
  <c r="O99" i="9"/>
  <c r="N99" i="9"/>
  <c r="R98" i="9"/>
  <c r="Q98" i="9"/>
  <c r="P98" i="9"/>
  <c r="O98" i="9"/>
  <c r="N98" i="9"/>
  <c r="R97" i="9"/>
  <c r="Q97" i="9"/>
  <c r="P97" i="9"/>
  <c r="O97" i="9"/>
  <c r="N97" i="9"/>
  <c r="R96" i="9"/>
  <c r="Q96" i="9"/>
  <c r="P96" i="9"/>
  <c r="O96" i="9"/>
  <c r="N96" i="9"/>
  <c r="R95" i="9"/>
  <c r="Q95" i="9"/>
  <c r="P95" i="9"/>
  <c r="O95" i="9"/>
  <c r="N95" i="9"/>
  <c r="R94" i="9"/>
  <c r="Q94" i="9"/>
  <c r="P94" i="9"/>
  <c r="O94" i="9"/>
  <c r="N94" i="9"/>
  <c r="R93" i="9"/>
  <c r="Q93" i="9"/>
  <c r="P93" i="9"/>
  <c r="O93" i="9"/>
  <c r="N93" i="9"/>
  <c r="R92" i="9"/>
  <c r="Q92" i="9"/>
  <c r="P92" i="9"/>
  <c r="O92" i="9"/>
  <c r="N92" i="9"/>
  <c r="R91" i="9"/>
  <c r="Q91" i="9"/>
  <c r="P91" i="9"/>
  <c r="O91" i="9"/>
  <c r="N91" i="9"/>
  <c r="R90" i="9"/>
  <c r="Q90" i="9"/>
  <c r="P90" i="9"/>
  <c r="O90" i="9"/>
  <c r="N90" i="9"/>
  <c r="R89" i="9"/>
  <c r="Q89" i="9"/>
  <c r="P89" i="9"/>
  <c r="O89" i="9"/>
  <c r="N89" i="9"/>
  <c r="R88" i="9"/>
  <c r="Q88" i="9"/>
  <c r="P88" i="9"/>
  <c r="O88" i="9"/>
  <c r="N88" i="9"/>
  <c r="R87" i="9"/>
  <c r="Q87" i="9"/>
  <c r="P87" i="9"/>
  <c r="O87" i="9"/>
  <c r="N87" i="9"/>
  <c r="R86" i="9"/>
  <c r="Q86" i="9"/>
  <c r="P86" i="9"/>
  <c r="O86" i="9"/>
  <c r="N86" i="9"/>
  <c r="R85" i="9"/>
  <c r="Q85" i="9"/>
  <c r="P85" i="9"/>
  <c r="O85" i="9"/>
  <c r="N85" i="9"/>
  <c r="R84" i="9"/>
  <c r="Q84" i="9"/>
  <c r="P84" i="9"/>
  <c r="O84" i="9"/>
  <c r="N84" i="9"/>
  <c r="R83" i="9"/>
  <c r="Q83" i="9"/>
  <c r="P83" i="9"/>
  <c r="O83" i="9"/>
  <c r="N83" i="9"/>
  <c r="R82" i="9"/>
  <c r="Q82" i="9"/>
  <c r="P82" i="9"/>
  <c r="O82" i="9"/>
  <c r="N82" i="9"/>
  <c r="R81" i="9"/>
  <c r="Q81" i="9"/>
  <c r="P81" i="9"/>
  <c r="O81" i="9"/>
  <c r="N81" i="9"/>
  <c r="R80" i="9"/>
  <c r="Q80" i="9"/>
  <c r="P80" i="9"/>
  <c r="O80" i="9"/>
  <c r="N80" i="9"/>
  <c r="R79" i="9"/>
  <c r="Q79" i="9"/>
  <c r="P79" i="9"/>
  <c r="O79" i="9"/>
  <c r="N79" i="9"/>
  <c r="R78" i="9"/>
  <c r="Q78" i="9"/>
  <c r="P78" i="9"/>
  <c r="O78" i="9"/>
  <c r="N78" i="9"/>
  <c r="R77" i="9"/>
  <c r="Q77" i="9"/>
  <c r="P77" i="9"/>
  <c r="O77" i="9"/>
  <c r="N77" i="9"/>
  <c r="R76" i="9"/>
  <c r="Q76" i="9"/>
  <c r="P76" i="9"/>
  <c r="O76" i="9"/>
  <c r="N76" i="9"/>
  <c r="R75" i="9"/>
  <c r="Q75" i="9"/>
  <c r="P75" i="9"/>
  <c r="O75" i="9"/>
  <c r="N75" i="9"/>
  <c r="R74" i="9"/>
  <c r="Q74" i="9"/>
  <c r="P74" i="9"/>
  <c r="O74" i="9"/>
  <c r="N74" i="9"/>
  <c r="R73" i="9"/>
  <c r="Q73" i="9"/>
  <c r="P73" i="9"/>
  <c r="O73" i="9"/>
  <c r="N73" i="9"/>
  <c r="R72" i="9"/>
  <c r="Q72" i="9"/>
  <c r="P72" i="9"/>
  <c r="O72" i="9"/>
  <c r="N72" i="9"/>
  <c r="R71" i="9"/>
  <c r="Q71" i="9"/>
  <c r="P71" i="9"/>
  <c r="O71" i="9"/>
  <c r="N71" i="9"/>
  <c r="R70" i="9"/>
  <c r="Q70" i="9"/>
  <c r="P70" i="9"/>
  <c r="O70" i="9"/>
  <c r="N70" i="9"/>
  <c r="R69" i="9"/>
  <c r="Q69" i="9"/>
  <c r="P69" i="9"/>
  <c r="O69" i="9"/>
  <c r="N69" i="9"/>
  <c r="R68" i="9"/>
  <c r="Q68" i="9"/>
  <c r="P68" i="9"/>
  <c r="O68" i="9"/>
  <c r="N68" i="9"/>
  <c r="R67" i="9"/>
  <c r="Q67" i="9"/>
  <c r="P67" i="9"/>
  <c r="O67" i="9"/>
  <c r="N67" i="9"/>
  <c r="R66" i="9"/>
  <c r="Q66" i="9"/>
  <c r="P66" i="9"/>
  <c r="O66" i="9"/>
  <c r="N66" i="9"/>
  <c r="R65" i="9"/>
  <c r="Q65" i="9"/>
  <c r="P65" i="9"/>
  <c r="O65" i="9"/>
  <c r="N65" i="9"/>
  <c r="R64" i="9"/>
  <c r="Q64" i="9"/>
  <c r="P64" i="9"/>
  <c r="O64" i="9"/>
  <c r="N64" i="9"/>
  <c r="R63" i="9"/>
  <c r="Q63" i="9"/>
  <c r="P63" i="9"/>
  <c r="O63" i="9"/>
  <c r="N63" i="9"/>
  <c r="R62" i="9"/>
  <c r="Q62" i="9"/>
  <c r="P62" i="9"/>
  <c r="O62" i="9"/>
  <c r="N62" i="9"/>
  <c r="R61" i="9"/>
  <c r="Q61" i="9"/>
  <c r="P61" i="9"/>
  <c r="O61" i="9"/>
  <c r="N61" i="9"/>
  <c r="R60" i="9"/>
  <c r="Q60" i="9"/>
  <c r="P60" i="9"/>
  <c r="O60" i="9"/>
  <c r="N60" i="9"/>
  <c r="R59" i="9"/>
  <c r="Q59" i="9"/>
  <c r="P59" i="9"/>
  <c r="O59" i="9"/>
  <c r="N59" i="9"/>
  <c r="R58" i="9"/>
  <c r="Q58" i="9"/>
  <c r="P58" i="9"/>
  <c r="O58" i="9"/>
  <c r="N58" i="9"/>
  <c r="R57" i="9"/>
  <c r="Q57" i="9"/>
  <c r="P57" i="9"/>
  <c r="O57" i="9"/>
  <c r="N57" i="9"/>
  <c r="R56" i="9"/>
  <c r="Q56" i="9"/>
  <c r="P56" i="9"/>
  <c r="O56" i="9"/>
  <c r="N56" i="9"/>
  <c r="R55" i="9"/>
  <c r="Q55" i="9"/>
  <c r="P55" i="9"/>
  <c r="O55" i="9"/>
  <c r="N55" i="9"/>
  <c r="R54" i="9"/>
  <c r="Q54" i="9"/>
  <c r="P54" i="9"/>
  <c r="O54" i="9"/>
  <c r="N54" i="9"/>
  <c r="R53" i="9"/>
  <c r="Q53" i="9"/>
  <c r="P53" i="9"/>
  <c r="O53" i="9"/>
  <c r="N53" i="9"/>
  <c r="R52" i="9"/>
  <c r="Q52" i="9"/>
  <c r="P52" i="9"/>
  <c r="O52" i="9"/>
  <c r="N52" i="9"/>
  <c r="R51" i="9"/>
  <c r="Q51" i="9"/>
  <c r="P51" i="9"/>
  <c r="O51" i="9"/>
  <c r="N51" i="9"/>
  <c r="R50" i="9"/>
  <c r="Q50" i="9"/>
  <c r="P50" i="9"/>
  <c r="O50" i="9"/>
  <c r="N50" i="9"/>
  <c r="R49" i="9"/>
  <c r="Q49" i="9"/>
  <c r="P49" i="9"/>
  <c r="O49" i="9"/>
  <c r="N49" i="9"/>
  <c r="R48" i="9"/>
  <c r="Q48" i="9"/>
  <c r="P48" i="9"/>
  <c r="O48" i="9"/>
  <c r="N48" i="9"/>
  <c r="R47" i="9"/>
  <c r="Q47" i="9"/>
  <c r="P47" i="9"/>
  <c r="O47" i="9"/>
  <c r="N47" i="9"/>
  <c r="R46" i="9"/>
  <c r="Q46" i="9"/>
  <c r="P46" i="9"/>
  <c r="O46" i="9"/>
  <c r="N46" i="9"/>
  <c r="R45" i="9"/>
  <c r="Q45" i="9"/>
  <c r="P45" i="9"/>
  <c r="O45" i="9"/>
  <c r="N45" i="9"/>
  <c r="R44" i="9"/>
  <c r="Q44" i="9"/>
  <c r="P44" i="9"/>
  <c r="O44" i="9"/>
  <c r="N44" i="9"/>
  <c r="R43" i="9"/>
  <c r="Q43" i="9"/>
  <c r="P43" i="9"/>
  <c r="O43" i="9"/>
  <c r="N43" i="9"/>
  <c r="R42" i="9"/>
  <c r="Q42" i="9"/>
  <c r="P42" i="9"/>
  <c r="O42" i="9"/>
  <c r="N42" i="9"/>
  <c r="R41" i="9"/>
  <c r="Q41" i="9"/>
  <c r="P41" i="9"/>
  <c r="O41" i="9"/>
  <c r="N41" i="9"/>
  <c r="R40" i="9"/>
  <c r="Q40" i="9"/>
  <c r="P40" i="9"/>
  <c r="O40" i="9"/>
  <c r="N40" i="9"/>
  <c r="R39" i="9"/>
  <c r="Q39" i="9"/>
  <c r="P39" i="9"/>
  <c r="O39" i="9"/>
  <c r="N39" i="9"/>
  <c r="R38" i="9"/>
  <c r="Q38" i="9"/>
  <c r="P38" i="9"/>
  <c r="O38" i="9"/>
  <c r="N38" i="9"/>
  <c r="R37" i="9"/>
  <c r="Q37" i="9"/>
  <c r="P37" i="9"/>
  <c r="O37" i="9"/>
  <c r="N37" i="9"/>
  <c r="R36" i="9"/>
  <c r="Q36" i="9"/>
  <c r="P36" i="9"/>
  <c r="O36" i="9"/>
  <c r="N36" i="9"/>
  <c r="R35" i="9"/>
  <c r="Q35" i="9"/>
  <c r="P35" i="9"/>
  <c r="O35" i="9"/>
  <c r="N35" i="9"/>
  <c r="R34" i="9"/>
  <c r="Q34" i="9"/>
  <c r="P34" i="9"/>
  <c r="O34" i="9"/>
  <c r="N34" i="9"/>
  <c r="R33" i="9"/>
  <c r="Q33" i="9"/>
  <c r="P33" i="9"/>
  <c r="O33" i="9"/>
  <c r="N33" i="9"/>
  <c r="R32" i="9"/>
  <c r="Q32" i="9"/>
  <c r="P32" i="9"/>
  <c r="O32" i="9"/>
  <c r="N32" i="9"/>
  <c r="R31" i="9"/>
  <c r="Q31" i="9"/>
  <c r="P31" i="9"/>
  <c r="O31" i="9"/>
  <c r="N31" i="9"/>
  <c r="R30" i="9"/>
  <c r="Q30" i="9"/>
  <c r="P30" i="9"/>
  <c r="O30" i="9"/>
  <c r="N30" i="9"/>
  <c r="R29" i="9"/>
  <c r="Q29" i="9"/>
  <c r="P29" i="9"/>
  <c r="O29" i="9"/>
  <c r="N29" i="9"/>
  <c r="R28" i="9"/>
  <c r="Q28" i="9"/>
  <c r="P28" i="9"/>
  <c r="O28" i="9"/>
  <c r="N28" i="9"/>
  <c r="R27" i="9"/>
  <c r="Q27" i="9"/>
  <c r="P27" i="9"/>
  <c r="O27" i="9"/>
  <c r="N27" i="9"/>
  <c r="R26" i="9"/>
  <c r="Q26" i="9"/>
  <c r="P26" i="9"/>
  <c r="O26" i="9"/>
  <c r="N26" i="9"/>
  <c r="R25" i="9"/>
  <c r="Q25" i="9"/>
  <c r="P25" i="9"/>
  <c r="O25" i="9"/>
  <c r="N25" i="9"/>
  <c r="R24" i="9"/>
  <c r="Q24" i="9"/>
  <c r="P24" i="9"/>
  <c r="O24" i="9"/>
  <c r="N24" i="9"/>
  <c r="R23" i="9"/>
  <c r="Q23" i="9"/>
  <c r="P23" i="9"/>
  <c r="O23" i="9"/>
  <c r="N23" i="9"/>
  <c r="R21" i="9"/>
  <c r="Q21" i="9"/>
  <c r="P21" i="9"/>
  <c r="O21" i="9"/>
  <c r="N21" i="9"/>
  <c r="R20" i="9"/>
  <c r="Q20" i="9"/>
  <c r="P20" i="9"/>
  <c r="O20" i="9"/>
  <c r="N20" i="9"/>
  <c r="R19" i="9"/>
  <c r="Q19" i="9"/>
  <c r="P19" i="9"/>
  <c r="O19" i="9"/>
  <c r="N19" i="9"/>
  <c r="R18" i="9"/>
  <c r="Q18" i="9"/>
  <c r="P18" i="9"/>
  <c r="O18" i="9"/>
  <c r="N18" i="9"/>
  <c r="R17" i="9"/>
  <c r="Q17" i="9"/>
  <c r="P17" i="9"/>
  <c r="O17" i="9"/>
  <c r="N17" i="9"/>
  <c r="R16" i="9"/>
  <c r="Q16" i="9"/>
  <c r="P16" i="9"/>
  <c r="O16" i="9"/>
  <c r="N16" i="9"/>
  <c r="R15" i="9"/>
  <c r="Q15" i="9"/>
  <c r="P15" i="9"/>
  <c r="O15" i="9"/>
  <c r="N15" i="9"/>
  <c r="R14" i="9"/>
  <c r="Q14" i="9"/>
  <c r="P14" i="9"/>
  <c r="O14" i="9"/>
  <c r="N14" i="9"/>
  <c r="R13" i="9"/>
  <c r="Q13" i="9"/>
  <c r="P13" i="9"/>
  <c r="O13" i="9"/>
  <c r="N13" i="9"/>
  <c r="R12" i="9"/>
  <c r="Q12" i="9"/>
  <c r="P12" i="9"/>
  <c r="O12" i="9"/>
  <c r="N12" i="9"/>
  <c r="R11" i="9"/>
  <c r="Q11" i="9"/>
  <c r="P11" i="9"/>
  <c r="O11" i="9"/>
  <c r="N11" i="9"/>
  <c r="R10" i="9"/>
  <c r="Q10" i="9"/>
  <c r="P10" i="9"/>
  <c r="O10" i="9"/>
  <c r="N10" i="9"/>
  <c r="R9" i="9"/>
  <c r="Q9" i="9"/>
  <c r="P9" i="9"/>
  <c r="O9" i="9"/>
  <c r="N9" i="9"/>
  <c r="R8" i="9"/>
  <c r="Q8" i="9"/>
  <c r="P8" i="9"/>
  <c r="O8" i="9"/>
  <c r="N8" i="9"/>
  <c r="AE7" i="9"/>
  <c r="Z7" i="9"/>
  <c r="X7" i="9"/>
  <c r="R7" i="9"/>
  <c r="Q7" i="9"/>
  <c r="P7" i="9"/>
  <c r="O7" i="9"/>
  <c r="N7" i="9"/>
  <c r="R6" i="9"/>
  <c r="Q6" i="9"/>
  <c r="P6" i="9"/>
  <c r="O6" i="9"/>
  <c r="N6" i="9"/>
  <c r="R5" i="9"/>
  <c r="Q5" i="9"/>
  <c r="P5" i="9"/>
  <c r="O5" i="9"/>
  <c r="N5" i="9"/>
  <c r="AE4" i="9"/>
  <c r="Z4" i="9"/>
  <c r="R4" i="9"/>
  <c r="Q4" i="9"/>
  <c r="P4" i="9"/>
  <c r="O4" i="9"/>
  <c r="N4" i="9"/>
  <c r="AE3" i="9"/>
  <c r="Z3" i="9"/>
  <c r="X3" i="9"/>
  <c r="R3" i="9"/>
  <c r="Q3" i="9"/>
  <c r="P3" i="9"/>
  <c r="O3" i="9"/>
  <c r="N3" i="9"/>
  <c r="AE2" i="9"/>
  <c r="AB2" i="9"/>
  <c r="Z2" i="9"/>
  <c r="AB4" i="9" s="1"/>
  <c r="X2" i="9"/>
  <c r="R2" i="9"/>
  <c r="R173" i="9" s="1"/>
  <c r="L191" i="9" s="1"/>
  <c r="Q2" i="9"/>
  <c r="Q173" i="9" s="1"/>
  <c r="L190" i="9" s="1"/>
  <c r="P2" i="9"/>
  <c r="P173" i="9" s="1"/>
  <c r="L184" i="9" s="1"/>
  <c r="O2" i="9"/>
  <c r="O173" i="9" s="1"/>
  <c r="L183" i="9" s="1"/>
  <c r="L192" i="9" s="1"/>
  <c r="N2" i="9"/>
  <c r="N173" i="9" s="1"/>
  <c r="AE1" i="9"/>
  <c r="L97" i="8"/>
  <c r="L93" i="8"/>
  <c r="L92" i="8"/>
  <c r="X91" i="8"/>
  <c r="L91" i="8"/>
  <c r="X92" i="8" s="1"/>
  <c r="K90" i="8"/>
  <c r="R89" i="8"/>
  <c r="Q89" i="8"/>
  <c r="P89" i="8"/>
  <c r="O89" i="8"/>
  <c r="N89" i="8"/>
  <c r="R88" i="8"/>
  <c r="Q88" i="8"/>
  <c r="P88" i="8"/>
  <c r="O88" i="8"/>
  <c r="N88" i="8"/>
  <c r="R87" i="8"/>
  <c r="Q87" i="8"/>
  <c r="P87" i="8"/>
  <c r="O87" i="8"/>
  <c r="N87" i="8"/>
  <c r="R86" i="8"/>
  <c r="Q86" i="8"/>
  <c r="P86" i="8"/>
  <c r="O86" i="8"/>
  <c r="N86" i="8"/>
  <c r="R85" i="8"/>
  <c r="Q85" i="8"/>
  <c r="P85" i="8"/>
  <c r="O85" i="8"/>
  <c r="N85" i="8"/>
  <c r="R84" i="8"/>
  <c r="Q84" i="8"/>
  <c r="P84" i="8"/>
  <c r="O84" i="8"/>
  <c r="N84" i="8"/>
  <c r="R83" i="8"/>
  <c r="Q83" i="8"/>
  <c r="P83" i="8"/>
  <c r="O83" i="8"/>
  <c r="N83" i="8"/>
  <c r="R82" i="8"/>
  <c r="Q82" i="8"/>
  <c r="P82" i="8"/>
  <c r="O82" i="8"/>
  <c r="N82" i="8"/>
  <c r="R81" i="8"/>
  <c r="Q81" i="8"/>
  <c r="P81" i="8"/>
  <c r="O81" i="8"/>
  <c r="N81" i="8"/>
  <c r="R80" i="8"/>
  <c r="Q80" i="8"/>
  <c r="P80" i="8"/>
  <c r="O80" i="8"/>
  <c r="N80" i="8"/>
  <c r="R79" i="8"/>
  <c r="Q79" i="8"/>
  <c r="P79" i="8"/>
  <c r="O79" i="8"/>
  <c r="N79" i="8"/>
  <c r="R78" i="8"/>
  <c r="Q78" i="8"/>
  <c r="P78" i="8"/>
  <c r="O78" i="8"/>
  <c r="N78" i="8"/>
  <c r="R77" i="8"/>
  <c r="Q77" i="8"/>
  <c r="P77" i="8"/>
  <c r="O77" i="8"/>
  <c r="N77" i="8"/>
  <c r="R76" i="8"/>
  <c r="Q76" i="8"/>
  <c r="P76" i="8"/>
  <c r="O76" i="8"/>
  <c r="N76" i="8"/>
  <c r="R75" i="8"/>
  <c r="Q75" i="8"/>
  <c r="P75" i="8"/>
  <c r="O75" i="8"/>
  <c r="N75" i="8"/>
  <c r="R74" i="8"/>
  <c r="Q74" i="8"/>
  <c r="P74" i="8"/>
  <c r="O74" i="8"/>
  <c r="N74" i="8"/>
  <c r="R73" i="8"/>
  <c r="Q73" i="8"/>
  <c r="P73" i="8"/>
  <c r="O73" i="8"/>
  <c r="N73" i="8"/>
  <c r="R72" i="8"/>
  <c r="Q72" i="8"/>
  <c r="P72" i="8"/>
  <c r="O72" i="8"/>
  <c r="N72" i="8"/>
  <c r="R71" i="8"/>
  <c r="Q71" i="8"/>
  <c r="P71" i="8"/>
  <c r="O71" i="8"/>
  <c r="N71" i="8"/>
  <c r="R70" i="8"/>
  <c r="Q70" i="8"/>
  <c r="P70" i="8"/>
  <c r="O70" i="8"/>
  <c r="N70" i="8"/>
  <c r="R69" i="8"/>
  <c r="Q69" i="8"/>
  <c r="P69" i="8"/>
  <c r="O69" i="8"/>
  <c r="N69" i="8"/>
  <c r="R68" i="8"/>
  <c r="Q68" i="8"/>
  <c r="P68" i="8"/>
  <c r="O68" i="8"/>
  <c r="N68" i="8"/>
  <c r="R67" i="8"/>
  <c r="Q67" i="8"/>
  <c r="P67" i="8"/>
  <c r="O67" i="8"/>
  <c r="N67" i="8"/>
  <c r="R66" i="8"/>
  <c r="Q66" i="8"/>
  <c r="P66" i="8"/>
  <c r="O66" i="8"/>
  <c r="N66" i="8"/>
  <c r="R65" i="8"/>
  <c r="Q65" i="8"/>
  <c r="P65" i="8"/>
  <c r="O65" i="8"/>
  <c r="N65" i="8"/>
  <c r="R64" i="8"/>
  <c r="Q64" i="8"/>
  <c r="P64" i="8"/>
  <c r="O64" i="8"/>
  <c r="N64" i="8"/>
  <c r="R63" i="8"/>
  <c r="Q63" i="8"/>
  <c r="P63" i="8"/>
  <c r="O63" i="8"/>
  <c r="N63" i="8"/>
  <c r="R62" i="8"/>
  <c r="Q62" i="8"/>
  <c r="P62" i="8"/>
  <c r="O62" i="8"/>
  <c r="N62" i="8"/>
  <c r="R61" i="8"/>
  <c r="Q61" i="8"/>
  <c r="P61" i="8"/>
  <c r="O61" i="8"/>
  <c r="N61" i="8"/>
  <c r="R60" i="8"/>
  <c r="Q60" i="8"/>
  <c r="P60" i="8"/>
  <c r="O60" i="8"/>
  <c r="N60" i="8"/>
  <c r="R59" i="8"/>
  <c r="Q59" i="8"/>
  <c r="P59" i="8"/>
  <c r="O59" i="8"/>
  <c r="N59" i="8"/>
  <c r="R58" i="8"/>
  <c r="Q58" i="8"/>
  <c r="P58" i="8"/>
  <c r="O58" i="8"/>
  <c r="N58" i="8"/>
  <c r="R57" i="8"/>
  <c r="Q57" i="8"/>
  <c r="P57" i="8"/>
  <c r="O57" i="8"/>
  <c r="N57" i="8"/>
  <c r="R56" i="8"/>
  <c r="Q56" i="8"/>
  <c r="P56" i="8"/>
  <c r="O56" i="8"/>
  <c r="N56" i="8"/>
  <c r="R55" i="8"/>
  <c r="Q55" i="8"/>
  <c r="P55" i="8"/>
  <c r="O55" i="8"/>
  <c r="N55" i="8"/>
  <c r="R54" i="8"/>
  <c r="Q54" i="8"/>
  <c r="P54" i="8"/>
  <c r="O54" i="8"/>
  <c r="N54" i="8"/>
  <c r="R53" i="8"/>
  <c r="Q53" i="8"/>
  <c r="P53" i="8"/>
  <c r="O53" i="8"/>
  <c r="N53" i="8"/>
  <c r="R52" i="8"/>
  <c r="Q52" i="8"/>
  <c r="P52" i="8"/>
  <c r="O52" i="8"/>
  <c r="N52" i="8"/>
  <c r="R51" i="8"/>
  <c r="Q51" i="8"/>
  <c r="P51" i="8"/>
  <c r="O51" i="8"/>
  <c r="N51" i="8"/>
  <c r="R50" i="8"/>
  <c r="Q50" i="8"/>
  <c r="P50" i="8"/>
  <c r="O50" i="8"/>
  <c r="N50" i="8"/>
  <c r="R49" i="8"/>
  <c r="Q49" i="8"/>
  <c r="P49" i="8"/>
  <c r="O49" i="8"/>
  <c r="N49" i="8"/>
  <c r="R48" i="8"/>
  <c r="Q48" i="8"/>
  <c r="P48" i="8"/>
  <c r="O48" i="8"/>
  <c r="N48" i="8"/>
  <c r="R47" i="8"/>
  <c r="Q47" i="8"/>
  <c r="P47" i="8"/>
  <c r="O47" i="8"/>
  <c r="N47" i="8"/>
  <c r="R46" i="8"/>
  <c r="Q46" i="8"/>
  <c r="P46" i="8"/>
  <c r="O46" i="8"/>
  <c r="N46" i="8"/>
  <c r="R45" i="8"/>
  <c r="Q45" i="8"/>
  <c r="P45" i="8"/>
  <c r="O45" i="8"/>
  <c r="N45" i="8"/>
  <c r="R44" i="8"/>
  <c r="Q44" i="8"/>
  <c r="P44" i="8"/>
  <c r="O44" i="8"/>
  <c r="N44" i="8"/>
  <c r="R43" i="8"/>
  <c r="Q43" i="8"/>
  <c r="P43" i="8"/>
  <c r="O43" i="8"/>
  <c r="N43" i="8"/>
  <c r="R42" i="8"/>
  <c r="Q42" i="8"/>
  <c r="P42" i="8"/>
  <c r="O42" i="8"/>
  <c r="N42" i="8"/>
  <c r="R41" i="8"/>
  <c r="Q41" i="8"/>
  <c r="P41" i="8"/>
  <c r="O41" i="8"/>
  <c r="N41" i="8"/>
  <c r="R40" i="8"/>
  <c r="Q40" i="8"/>
  <c r="P40" i="8"/>
  <c r="O40" i="8"/>
  <c r="N40" i="8"/>
  <c r="R39" i="8"/>
  <c r="Q39" i="8"/>
  <c r="P39" i="8"/>
  <c r="O39" i="8"/>
  <c r="N39" i="8"/>
  <c r="R38" i="8"/>
  <c r="Q38" i="8"/>
  <c r="P38" i="8"/>
  <c r="O38" i="8"/>
  <c r="N38" i="8"/>
  <c r="R37" i="8"/>
  <c r="Q37" i="8"/>
  <c r="P37" i="8"/>
  <c r="O37" i="8"/>
  <c r="N37" i="8"/>
  <c r="R36" i="8"/>
  <c r="Q36" i="8"/>
  <c r="P36" i="8"/>
  <c r="O36" i="8"/>
  <c r="N36" i="8"/>
  <c r="R35" i="8"/>
  <c r="Q35" i="8"/>
  <c r="P35" i="8"/>
  <c r="O35" i="8"/>
  <c r="N35" i="8"/>
  <c r="R34" i="8"/>
  <c r="Q34" i="8"/>
  <c r="P34" i="8"/>
  <c r="O34" i="8"/>
  <c r="N34" i="8"/>
  <c r="R33" i="8"/>
  <c r="Q33" i="8"/>
  <c r="P33" i="8"/>
  <c r="O33" i="8"/>
  <c r="N33" i="8"/>
  <c r="R32" i="8"/>
  <c r="Q32" i="8"/>
  <c r="P32" i="8"/>
  <c r="O32" i="8"/>
  <c r="N32" i="8"/>
  <c r="R31" i="8"/>
  <c r="Q31" i="8"/>
  <c r="P31" i="8"/>
  <c r="O31" i="8"/>
  <c r="N31" i="8"/>
  <c r="R30" i="8"/>
  <c r="Q30" i="8"/>
  <c r="P30" i="8"/>
  <c r="O30" i="8"/>
  <c r="N30" i="8"/>
  <c r="R29" i="8"/>
  <c r="Q29" i="8"/>
  <c r="P29" i="8"/>
  <c r="O29" i="8"/>
  <c r="N29" i="8"/>
  <c r="R28" i="8"/>
  <c r="Q28" i="8"/>
  <c r="P28" i="8"/>
  <c r="O28" i="8"/>
  <c r="N28" i="8"/>
  <c r="R27" i="8"/>
  <c r="Q27" i="8"/>
  <c r="P27" i="8"/>
  <c r="O27" i="8"/>
  <c r="N27" i="8"/>
  <c r="R26" i="8"/>
  <c r="Q26" i="8"/>
  <c r="P26" i="8"/>
  <c r="O26" i="8"/>
  <c r="N26" i="8"/>
  <c r="R25" i="8"/>
  <c r="Q25" i="8"/>
  <c r="P25" i="8"/>
  <c r="O25" i="8"/>
  <c r="N25" i="8"/>
  <c r="R24" i="8"/>
  <c r="Q24" i="8"/>
  <c r="P24" i="8"/>
  <c r="O24" i="8"/>
  <c r="N24" i="8"/>
  <c r="R23" i="8"/>
  <c r="Q23" i="8"/>
  <c r="P23" i="8"/>
  <c r="O23" i="8"/>
  <c r="N23" i="8"/>
  <c r="R22" i="8"/>
  <c r="Q22" i="8"/>
  <c r="P22" i="8"/>
  <c r="O22" i="8"/>
  <c r="N22" i="8"/>
  <c r="R21" i="8"/>
  <c r="Q21" i="8"/>
  <c r="P21" i="8"/>
  <c r="O21" i="8"/>
  <c r="N21" i="8"/>
  <c r="R20" i="8"/>
  <c r="Q20" i="8"/>
  <c r="P20" i="8"/>
  <c r="O20" i="8"/>
  <c r="N20" i="8"/>
  <c r="R19" i="8"/>
  <c r="Q19" i="8"/>
  <c r="P19" i="8"/>
  <c r="O19" i="8"/>
  <c r="N19" i="8"/>
  <c r="R18" i="8"/>
  <c r="Q18" i="8"/>
  <c r="P18" i="8"/>
  <c r="O18" i="8"/>
  <c r="N18" i="8"/>
  <c r="R17" i="8"/>
  <c r="Q17" i="8"/>
  <c r="P17" i="8"/>
  <c r="O17" i="8"/>
  <c r="N17" i="8"/>
  <c r="R16" i="8"/>
  <c r="Q16" i="8"/>
  <c r="P16" i="8"/>
  <c r="O16" i="8"/>
  <c r="N16" i="8"/>
  <c r="R15" i="8"/>
  <c r="Q15" i="8"/>
  <c r="P15" i="8"/>
  <c r="O15" i="8"/>
  <c r="N15" i="8"/>
  <c r="R14" i="8"/>
  <c r="Q14" i="8"/>
  <c r="P14" i="8"/>
  <c r="O14" i="8"/>
  <c r="N14" i="8"/>
  <c r="R13" i="8"/>
  <c r="Q13" i="8"/>
  <c r="P13" i="8"/>
  <c r="O13" i="8"/>
  <c r="N13" i="8"/>
  <c r="R12" i="8"/>
  <c r="Q12" i="8"/>
  <c r="P12" i="8"/>
  <c r="O12" i="8"/>
  <c r="N12" i="8"/>
  <c r="R11" i="8"/>
  <c r="Q11" i="8"/>
  <c r="P11" i="8"/>
  <c r="O11" i="8"/>
  <c r="N11" i="8"/>
  <c r="R10" i="8"/>
  <c r="Q10" i="8"/>
  <c r="P10" i="8"/>
  <c r="O10" i="8"/>
  <c r="N10" i="8"/>
  <c r="R9" i="8"/>
  <c r="Q9" i="8"/>
  <c r="P9" i="8"/>
  <c r="O9" i="8"/>
  <c r="N9" i="8"/>
  <c r="R8" i="8"/>
  <c r="Q8" i="8"/>
  <c r="P8" i="8"/>
  <c r="O8" i="8"/>
  <c r="N8" i="8"/>
  <c r="AE7" i="8"/>
  <c r="Z7" i="8"/>
  <c r="X7" i="8"/>
  <c r="R7" i="8"/>
  <c r="Q7" i="8"/>
  <c r="P7" i="8"/>
  <c r="O7" i="8"/>
  <c r="N7" i="8"/>
  <c r="R6" i="8"/>
  <c r="Q6" i="8"/>
  <c r="P6" i="8"/>
  <c r="O6" i="8"/>
  <c r="N6" i="8"/>
  <c r="R5" i="8"/>
  <c r="Q5" i="8"/>
  <c r="P5" i="8"/>
  <c r="O5" i="8"/>
  <c r="N5" i="8"/>
  <c r="AE4" i="8"/>
  <c r="Z4" i="8"/>
  <c r="R4" i="8"/>
  <c r="Q4" i="8"/>
  <c r="AE3" i="8"/>
  <c r="Z3" i="8"/>
  <c r="X3" i="8"/>
  <c r="R3" i="8"/>
  <c r="Q3" i="8"/>
  <c r="P3" i="8"/>
  <c r="O3" i="8"/>
  <c r="N3" i="8"/>
  <c r="AE2" i="8"/>
  <c r="Z2" i="8"/>
  <c r="AB4" i="8" s="1"/>
  <c r="X2" i="8"/>
  <c r="R2" i="8"/>
  <c r="R90" i="8" s="1"/>
  <c r="L108" i="8" s="1"/>
  <c r="Q2" i="8"/>
  <c r="Q90" i="8" s="1"/>
  <c r="L107" i="8" s="1"/>
  <c r="P2" i="8"/>
  <c r="P90" i="8" s="1"/>
  <c r="L101" i="8" s="1"/>
  <c r="O2" i="8"/>
  <c r="O90" i="8" s="1"/>
  <c r="L100" i="8" s="1"/>
  <c r="L109" i="8" s="1"/>
  <c r="N2" i="8"/>
  <c r="N90" i="8" s="1"/>
  <c r="AE1" i="8"/>
  <c r="W5" i="6"/>
  <c r="V5" i="6"/>
  <c r="U5" i="6"/>
  <c r="T5" i="6"/>
  <c r="S5" i="6"/>
  <c r="W4" i="6"/>
  <c r="V4" i="6"/>
  <c r="U4" i="6"/>
  <c r="T4" i="6"/>
  <c r="S4" i="6"/>
  <c r="W3" i="6"/>
  <c r="V3" i="6"/>
  <c r="U3" i="6"/>
  <c r="T3" i="6"/>
  <c r="S3" i="6"/>
  <c r="W5" i="5"/>
  <c r="V5" i="5"/>
  <c r="U5" i="5"/>
  <c r="T5" i="5"/>
  <c r="S5" i="5"/>
  <c r="W4" i="5"/>
  <c r="V4" i="5"/>
  <c r="U4" i="5"/>
  <c r="T4" i="5"/>
  <c r="S4" i="5"/>
  <c r="W3" i="5"/>
  <c r="V3" i="5"/>
  <c r="U3" i="5"/>
  <c r="T3" i="5"/>
  <c r="S3" i="5"/>
  <c r="J178" i="4"/>
  <c r="J164" i="4"/>
  <c r="R158" i="4"/>
  <c r="Q158" i="4"/>
  <c r="P158" i="4"/>
  <c r="O158" i="4"/>
  <c r="N158" i="4"/>
  <c r="R157" i="4"/>
  <c r="Q157" i="4"/>
  <c r="P157" i="4"/>
  <c r="O157" i="4"/>
  <c r="N157" i="4"/>
  <c r="R156" i="4"/>
  <c r="Q156" i="4"/>
  <c r="P156" i="4"/>
  <c r="O156" i="4"/>
  <c r="N156" i="4"/>
  <c r="R155" i="4"/>
  <c r="Q155" i="4"/>
  <c r="P155" i="4"/>
  <c r="O155" i="4"/>
  <c r="N155" i="4"/>
  <c r="R154" i="4"/>
  <c r="Q154" i="4"/>
  <c r="P154" i="4"/>
  <c r="O154" i="4"/>
  <c r="N154" i="4"/>
  <c r="R153" i="4"/>
  <c r="Q153" i="4"/>
  <c r="P153" i="4"/>
  <c r="O153" i="4"/>
  <c r="N153" i="4"/>
  <c r="R152" i="4"/>
  <c r="Q152" i="4"/>
  <c r="P152" i="4"/>
  <c r="O152" i="4"/>
  <c r="N152" i="4"/>
  <c r="R151" i="4"/>
  <c r="Q151" i="4"/>
  <c r="P151" i="4"/>
  <c r="O151" i="4"/>
  <c r="N151" i="4"/>
  <c r="R150" i="4"/>
  <c r="Q150" i="4"/>
  <c r="P150" i="4"/>
  <c r="O150" i="4"/>
  <c r="N150" i="4"/>
  <c r="R149" i="4"/>
  <c r="Q149" i="4"/>
  <c r="P149" i="4"/>
  <c r="O149" i="4"/>
  <c r="N149" i="4"/>
  <c r="R148" i="4"/>
  <c r="Q148" i="4"/>
  <c r="P148" i="4"/>
  <c r="O148" i="4"/>
  <c r="N148" i="4"/>
  <c r="R147" i="4"/>
  <c r="Q147" i="4"/>
  <c r="P147" i="4"/>
  <c r="O147" i="4"/>
  <c r="N147" i="4"/>
  <c r="R146" i="4"/>
  <c r="Q146" i="4"/>
  <c r="P146" i="4"/>
  <c r="O146" i="4"/>
  <c r="N146" i="4"/>
  <c r="R145" i="4"/>
  <c r="Q145" i="4"/>
  <c r="P145" i="4"/>
  <c r="O145" i="4"/>
  <c r="N145" i="4"/>
  <c r="R144" i="4"/>
  <c r="Q144" i="4"/>
  <c r="P144" i="4"/>
  <c r="O144" i="4"/>
  <c r="N144" i="4"/>
  <c r="R143" i="4"/>
  <c r="Q143" i="4"/>
  <c r="P143" i="4"/>
  <c r="O143" i="4"/>
  <c r="N143" i="4"/>
  <c r="R142" i="4"/>
  <c r="Q142" i="4"/>
  <c r="P142" i="4"/>
  <c r="O142" i="4"/>
  <c r="N142" i="4"/>
  <c r="R141" i="4"/>
  <c r="Q141" i="4"/>
  <c r="P141" i="4"/>
  <c r="O141" i="4"/>
  <c r="N141" i="4"/>
  <c r="R140" i="4"/>
  <c r="Q140" i="4"/>
  <c r="P140" i="4"/>
  <c r="O140" i="4"/>
  <c r="N140" i="4"/>
  <c r="R139" i="4"/>
  <c r="Q139" i="4"/>
  <c r="P139" i="4"/>
  <c r="O139" i="4"/>
  <c r="N139" i="4"/>
  <c r="R138" i="4"/>
  <c r="Q138" i="4"/>
  <c r="P138" i="4"/>
  <c r="O138" i="4"/>
  <c r="N138" i="4"/>
  <c r="R137" i="4"/>
  <c r="Q137" i="4"/>
  <c r="P137" i="4"/>
  <c r="O137" i="4"/>
  <c r="N137" i="4"/>
  <c r="R136" i="4"/>
  <c r="Q136" i="4"/>
  <c r="P136" i="4"/>
  <c r="O136" i="4"/>
  <c r="N136" i="4"/>
  <c r="R135" i="4"/>
  <c r="Q135" i="4"/>
  <c r="P135" i="4"/>
  <c r="O135" i="4"/>
  <c r="N135" i="4"/>
  <c r="R134" i="4"/>
  <c r="Q134" i="4"/>
  <c r="P134" i="4"/>
  <c r="O134" i="4"/>
  <c r="N134" i="4"/>
  <c r="R133" i="4"/>
  <c r="Q133" i="4"/>
  <c r="P133" i="4"/>
  <c r="O133" i="4"/>
  <c r="N133" i="4"/>
  <c r="R132" i="4"/>
  <c r="Q132" i="4"/>
  <c r="P132" i="4"/>
  <c r="O132" i="4"/>
  <c r="N132" i="4"/>
  <c r="R131" i="4"/>
  <c r="Q131" i="4"/>
  <c r="P131" i="4"/>
  <c r="O131" i="4"/>
  <c r="N131" i="4"/>
  <c r="R130" i="4"/>
  <c r="Q130" i="4"/>
  <c r="P130" i="4"/>
  <c r="O130" i="4"/>
  <c r="N130" i="4"/>
  <c r="R128" i="4"/>
  <c r="Q128" i="4"/>
  <c r="P128" i="4"/>
  <c r="O128" i="4"/>
  <c r="N128" i="4"/>
  <c r="R127" i="4"/>
  <c r="Q127" i="4"/>
  <c r="P127" i="4"/>
  <c r="O127" i="4"/>
  <c r="N127" i="4"/>
  <c r="R126" i="4"/>
  <c r="Q126" i="4"/>
  <c r="P126" i="4"/>
  <c r="O126" i="4"/>
  <c r="N126" i="4"/>
  <c r="R125" i="4"/>
  <c r="Q125" i="4"/>
  <c r="P125" i="4"/>
  <c r="O125" i="4"/>
  <c r="N125" i="4"/>
  <c r="R124" i="4"/>
  <c r="Q124" i="4"/>
  <c r="P124" i="4"/>
  <c r="O124" i="4"/>
  <c r="N124" i="4"/>
  <c r="R123" i="4"/>
  <c r="Q123" i="4"/>
  <c r="P123" i="4"/>
  <c r="O123" i="4"/>
  <c r="N123" i="4"/>
  <c r="R122" i="4"/>
  <c r="Q122" i="4"/>
  <c r="P122" i="4"/>
  <c r="O122" i="4"/>
  <c r="N122" i="4"/>
  <c r="R121" i="4"/>
  <c r="Q121" i="4"/>
  <c r="P121" i="4"/>
  <c r="O121" i="4"/>
  <c r="N121" i="4"/>
  <c r="R120" i="4"/>
  <c r="Q120" i="4"/>
  <c r="P120" i="4"/>
  <c r="O120" i="4"/>
  <c r="N120" i="4"/>
  <c r="R119" i="4"/>
  <c r="Q119" i="4"/>
  <c r="P119" i="4"/>
  <c r="O119" i="4"/>
  <c r="N119" i="4"/>
  <c r="R118" i="4"/>
  <c r="Q118" i="4"/>
  <c r="P118" i="4"/>
  <c r="O118" i="4"/>
  <c r="N118" i="4"/>
  <c r="R117" i="4"/>
  <c r="Q117" i="4"/>
  <c r="P117" i="4"/>
  <c r="O117" i="4"/>
  <c r="N117" i="4"/>
  <c r="R116" i="4"/>
  <c r="Q116" i="4"/>
  <c r="P116" i="4"/>
  <c r="O116" i="4"/>
  <c r="N116" i="4"/>
  <c r="R115" i="4"/>
  <c r="Q115" i="4"/>
  <c r="P115" i="4"/>
  <c r="O115" i="4"/>
  <c r="N115" i="4"/>
  <c r="R114" i="4"/>
  <c r="Q114" i="4"/>
  <c r="P114" i="4"/>
  <c r="O114" i="4"/>
  <c r="N114" i="4"/>
  <c r="R113" i="4"/>
  <c r="Q113" i="4"/>
  <c r="P113" i="4"/>
  <c r="O113" i="4"/>
  <c r="N113" i="4"/>
  <c r="R112" i="4"/>
  <c r="Q112" i="4"/>
  <c r="P112" i="4"/>
  <c r="O112" i="4"/>
  <c r="N112" i="4"/>
  <c r="R111" i="4"/>
  <c r="Q111" i="4"/>
  <c r="P111" i="4"/>
  <c r="O111" i="4"/>
  <c r="N111" i="4"/>
  <c r="R110" i="4"/>
  <c r="Q110" i="4"/>
  <c r="P110" i="4"/>
  <c r="O110" i="4"/>
  <c r="N110" i="4"/>
  <c r="R109" i="4"/>
  <c r="Q109" i="4"/>
  <c r="P109" i="4"/>
  <c r="O109" i="4"/>
  <c r="N109" i="4"/>
  <c r="R108" i="4"/>
  <c r="Q108" i="4"/>
  <c r="P108" i="4"/>
  <c r="O108" i="4"/>
  <c r="N108" i="4"/>
  <c r="R107" i="4"/>
  <c r="Q107" i="4"/>
  <c r="P107" i="4"/>
  <c r="O107" i="4"/>
  <c r="N107" i="4"/>
  <c r="R106" i="4"/>
  <c r="Q106" i="4"/>
  <c r="P106" i="4"/>
  <c r="O106" i="4"/>
  <c r="N106" i="4"/>
  <c r="R105" i="4"/>
  <c r="Q105" i="4"/>
  <c r="P105" i="4"/>
  <c r="O105" i="4"/>
  <c r="N105" i="4"/>
  <c r="R104" i="4"/>
  <c r="Q104" i="4"/>
  <c r="P104" i="4"/>
  <c r="O104" i="4"/>
  <c r="N104" i="4"/>
  <c r="R103" i="4"/>
  <c r="Q103" i="4"/>
  <c r="P103" i="4"/>
  <c r="O103" i="4"/>
  <c r="N103" i="4"/>
  <c r="R102" i="4"/>
  <c r="Q102" i="4"/>
  <c r="P102" i="4"/>
  <c r="O102" i="4"/>
  <c r="N102" i="4"/>
  <c r="R101" i="4"/>
  <c r="Q101" i="4"/>
  <c r="P101" i="4"/>
  <c r="O101" i="4"/>
  <c r="N101" i="4"/>
  <c r="R100" i="4"/>
  <c r="Q100" i="4"/>
  <c r="P100" i="4"/>
  <c r="O100" i="4"/>
  <c r="N100" i="4"/>
  <c r="R99" i="4"/>
  <c r="Q99" i="4"/>
  <c r="P99" i="4"/>
  <c r="O99" i="4"/>
  <c r="N99" i="4"/>
  <c r="R98" i="4"/>
  <c r="Q98" i="4"/>
  <c r="P98" i="4"/>
  <c r="O98" i="4"/>
  <c r="N98" i="4"/>
  <c r="R97" i="4"/>
  <c r="Q97" i="4"/>
  <c r="P97" i="4"/>
  <c r="O97" i="4"/>
  <c r="N97" i="4"/>
  <c r="R96" i="4"/>
  <c r="Q96" i="4"/>
  <c r="P96" i="4"/>
  <c r="O96" i="4"/>
  <c r="N96" i="4"/>
  <c r="R95" i="4"/>
  <c r="Q95" i="4"/>
  <c r="P95" i="4"/>
  <c r="O95" i="4"/>
  <c r="N95" i="4"/>
  <c r="R94" i="4"/>
  <c r="Q94" i="4"/>
  <c r="P94" i="4"/>
  <c r="O94" i="4"/>
  <c r="N94" i="4"/>
  <c r="R93" i="4"/>
  <c r="Q93" i="4"/>
  <c r="P93" i="4"/>
  <c r="O93" i="4"/>
  <c r="N93" i="4"/>
  <c r="R92" i="4"/>
  <c r="Q92" i="4"/>
  <c r="P92" i="4"/>
  <c r="O92" i="4"/>
  <c r="N92" i="4"/>
  <c r="R91" i="4"/>
  <c r="Q91" i="4"/>
  <c r="P91" i="4"/>
  <c r="O91" i="4"/>
  <c r="N91" i="4"/>
  <c r="R90" i="4"/>
  <c r="Q90" i="4"/>
  <c r="P90" i="4"/>
  <c r="O90" i="4"/>
  <c r="N90" i="4"/>
  <c r="R89" i="4"/>
  <c r="Q89" i="4"/>
  <c r="O89" i="4"/>
  <c r="N89" i="4"/>
  <c r="R88" i="4"/>
  <c r="Q88" i="4"/>
  <c r="P88" i="4"/>
  <c r="O88" i="4"/>
  <c r="N88" i="4"/>
  <c r="R87" i="4"/>
  <c r="Q87" i="4"/>
  <c r="P87" i="4"/>
  <c r="O87" i="4"/>
  <c r="N87" i="4"/>
  <c r="R86" i="4"/>
  <c r="Q86" i="4"/>
  <c r="P86" i="4"/>
  <c r="O86" i="4"/>
  <c r="N86" i="4"/>
  <c r="R85" i="4"/>
  <c r="Q85" i="4"/>
  <c r="P85" i="4"/>
  <c r="O85" i="4"/>
  <c r="N85" i="4"/>
  <c r="R84" i="4"/>
  <c r="Q84" i="4"/>
  <c r="P84" i="4"/>
  <c r="O84" i="4"/>
  <c r="N84" i="4"/>
  <c r="R83" i="4"/>
  <c r="Q83" i="4"/>
  <c r="P83" i="4"/>
  <c r="O83" i="4"/>
  <c r="N83" i="4"/>
  <c r="R82" i="4"/>
  <c r="Q82" i="4"/>
  <c r="P82" i="4"/>
  <c r="O82" i="4"/>
  <c r="N82" i="4"/>
  <c r="R81" i="4"/>
  <c r="Q81" i="4"/>
  <c r="P81" i="4"/>
  <c r="O81" i="4"/>
  <c r="N81" i="4"/>
  <c r="R80" i="4"/>
  <c r="Q80" i="4"/>
  <c r="P80" i="4"/>
  <c r="O80" i="4"/>
  <c r="N80" i="4"/>
  <c r="R79" i="4"/>
  <c r="Q79" i="4"/>
  <c r="P79" i="4"/>
  <c r="O79" i="4"/>
  <c r="N79" i="4"/>
  <c r="R78" i="4"/>
  <c r="Q78" i="4"/>
  <c r="P78" i="4"/>
  <c r="O78" i="4"/>
  <c r="N78" i="4"/>
  <c r="R77" i="4"/>
  <c r="Q77" i="4"/>
  <c r="P77" i="4"/>
  <c r="O77" i="4"/>
  <c r="N77" i="4"/>
  <c r="R76" i="4"/>
  <c r="Q76" i="4"/>
  <c r="P76" i="4"/>
  <c r="O76" i="4"/>
  <c r="N76" i="4"/>
  <c r="R75" i="4"/>
  <c r="Q75" i="4"/>
  <c r="P75" i="4"/>
  <c r="O75" i="4"/>
  <c r="N75" i="4"/>
  <c r="R74" i="4"/>
  <c r="Q74" i="4"/>
  <c r="P74" i="4"/>
  <c r="O74" i="4"/>
  <c r="N74" i="4"/>
  <c r="R73" i="4"/>
  <c r="Q73" i="4"/>
  <c r="P73" i="4"/>
  <c r="O73" i="4"/>
  <c r="N73" i="4"/>
  <c r="R72" i="4"/>
  <c r="Q72" i="4"/>
  <c r="P72" i="4"/>
  <c r="O72" i="4"/>
  <c r="N72" i="4"/>
  <c r="R71" i="4"/>
  <c r="Q71" i="4"/>
  <c r="P71" i="4"/>
  <c r="O71" i="4"/>
  <c r="N71" i="4"/>
  <c r="R70" i="4"/>
  <c r="Q70" i="4"/>
  <c r="P70" i="4"/>
  <c r="O70" i="4"/>
  <c r="N70" i="4"/>
  <c r="R69" i="4"/>
  <c r="Q69" i="4"/>
  <c r="P69" i="4"/>
  <c r="O69" i="4"/>
  <c r="N69" i="4"/>
  <c r="R68" i="4"/>
  <c r="Q68" i="4"/>
  <c r="P68" i="4"/>
  <c r="O68" i="4"/>
  <c r="N68" i="4"/>
  <c r="R67" i="4"/>
  <c r="Q67" i="4"/>
  <c r="P67" i="4"/>
  <c r="O67" i="4"/>
  <c r="N67" i="4"/>
  <c r="R66" i="4"/>
  <c r="Q66" i="4"/>
  <c r="P66" i="4"/>
  <c r="O66" i="4"/>
  <c r="N66" i="4"/>
  <c r="R65" i="4"/>
  <c r="Q65" i="4"/>
  <c r="P65" i="4"/>
  <c r="O65" i="4"/>
  <c r="N65" i="4"/>
  <c r="R64" i="4"/>
  <c r="Q64" i="4"/>
  <c r="P64" i="4"/>
  <c r="O64" i="4"/>
  <c r="N64" i="4"/>
  <c r="R63" i="4"/>
  <c r="Q63" i="4"/>
  <c r="P63" i="4"/>
  <c r="O63" i="4"/>
  <c r="N63" i="4"/>
  <c r="R62" i="4"/>
  <c r="Q62" i="4"/>
  <c r="P62" i="4"/>
  <c r="O62" i="4"/>
  <c r="N62" i="4"/>
  <c r="R61" i="4"/>
  <c r="Q61" i="4"/>
  <c r="P61" i="4"/>
  <c r="O61" i="4"/>
  <c r="N61" i="4"/>
  <c r="R60" i="4"/>
  <c r="Q60" i="4"/>
  <c r="P60" i="4"/>
  <c r="O60" i="4"/>
  <c r="N60" i="4"/>
  <c r="R59" i="4"/>
  <c r="Q59" i="4"/>
  <c r="P59" i="4"/>
  <c r="O59" i="4"/>
  <c r="N59" i="4"/>
  <c r="R58" i="4"/>
  <c r="Q58" i="4"/>
  <c r="P58" i="4"/>
  <c r="O58" i="4"/>
  <c r="N58" i="4"/>
  <c r="R57" i="4"/>
  <c r="Q57" i="4"/>
  <c r="P57" i="4"/>
  <c r="O57" i="4"/>
  <c r="N57" i="4"/>
  <c r="R56" i="4"/>
  <c r="Q56" i="4"/>
  <c r="P56" i="4"/>
  <c r="O56" i="4"/>
  <c r="N56" i="4"/>
  <c r="R55" i="4"/>
  <c r="Q55" i="4"/>
  <c r="P55" i="4"/>
  <c r="O55" i="4"/>
  <c r="N55" i="4"/>
  <c r="R54" i="4"/>
  <c r="Q54" i="4"/>
  <c r="P54" i="4"/>
  <c r="O54" i="4"/>
  <c r="N54" i="4"/>
  <c r="R53" i="4"/>
  <c r="Q53" i="4"/>
  <c r="P53" i="4"/>
  <c r="O53" i="4"/>
  <c r="N53" i="4"/>
  <c r="R52" i="4"/>
  <c r="Q52" i="4"/>
  <c r="P52" i="4"/>
  <c r="O52" i="4"/>
  <c r="N52" i="4"/>
  <c r="R51" i="4"/>
  <c r="Q51" i="4"/>
  <c r="P51" i="4"/>
  <c r="O51" i="4"/>
  <c r="N51" i="4"/>
  <c r="R50" i="4"/>
  <c r="Q50" i="4"/>
  <c r="P50" i="4"/>
  <c r="O50" i="4"/>
  <c r="N50" i="4"/>
  <c r="R49" i="4"/>
  <c r="Q49" i="4"/>
  <c r="P49" i="4"/>
  <c r="O49" i="4"/>
  <c r="N49" i="4"/>
  <c r="R48" i="4"/>
  <c r="Q48" i="4"/>
  <c r="P48" i="4"/>
  <c r="O48" i="4"/>
  <c r="N48" i="4"/>
  <c r="R47" i="4"/>
  <c r="Q47" i="4"/>
  <c r="P47" i="4"/>
  <c r="O47" i="4"/>
  <c r="N47" i="4"/>
  <c r="R46" i="4"/>
  <c r="Q46" i="4"/>
  <c r="P46" i="4"/>
  <c r="O46" i="4"/>
  <c r="N46" i="4"/>
  <c r="R45" i="4"/>
  <c r="Q45" i="4"/>
  <c r="P45" i="4"/>
  <c r="O45" i="4"/>
  <c r="N45" i="4"/>
  <c r="R44" i="4"/>
  <c r="Q44" i="4"/>
  <c r="P44" i="4"/>
  <c r="O44" i="4"/>
  <c r="N44" i="4"/>
  <c r="R43" i="4"/>
  <c r="Q43" i="4"/>
  <c r="P43" i="4"/>
  <c r="O43" i="4"/>
  <c r="N43" i="4"/>
  <c r="R42" i="4"/>
  <c r="Q42" i="4"/>
  <c r="P42" i="4"/>
  <c r="O42" i="4"/>
  <c r="N42" i="4"/>
  <c r="R41" i="4"/>
  <c r="Q41" i="4"/>
  <c r="P41" i="4"/>
  <c r="O41" i="4"/>
  <c r="N41" i="4"/>
  <c r="R40" i="4"/>
  <c r="Q40" i="4"/>
  <c r="P40" i="4"/>
  <c r="O40" i="4"/>
  <c r="N40" i="4"/>
  <c r="R39" i="4"/>
  <c r="Q39" i="4"/>
  <c r="P39" i="4"/>
  <c r="O39" i="4"/>
  <c r="N39" i="4"/>
  <c r="R38" i="4"/>
  <c r="Q38" i="4"/>
  <c r="P38" i="4"/>
  <c r="O38" i="4"/>
  <c r="N38" i="4"/>
  <c r="R37" i="4"/>
  <c r="Q37" i="4"/>
  <c r="P37" i="4"/>
  <c r="O37" i="4"/>
  <c r="N37" i="4"/>
  <c r="R36" i="4"/>
  <c r="Q36" i="4"/>
  <c r="P36" i="4"/>
  <c r="O36" i="4"/>
  <c r="N36" i="4"/>
  <c r="R35" i="4"/>
  <c r="Q35" i="4"/>
  <c r="P35" i="4"/>
  <c r="O35" i="4"/>
  <c r="N35" i="4"/>
  <c r="R34" i="4"/>
  <c r="Q34" i="4"/>
  <c r="P34" i="4"/>
  <c r="O34" i="4"/>
  <c r="N34" i="4"/>
  <c r="R33" i="4"/>
  <c r="Q33" i="4"/>
  <c r="P33" i="4"/>
  <c r="O33" i="4"/>
  <c r="N33" i="4"/>
  <c r="R32" i="4"/>
  <c r="Q32" i="4"/>
  <c r="P32" i="4"/>
  <c r="O32" i="4"/>
  <c r="N32" i="4"/>
  <c r="R31" i="4"/>
  <c r="Q31" i="4"/>
  <c r="P31" i="4"/>
  <c r="O31" i="4"/>
  <c r="N31" i="4"/>
  <c r="R30" i="4"/>
  <c r="Q30" i="4"/>
  <c r="P30" i="4"/>
  <c r="O30" i="4"/>
  <c r="N30" i="4"/>
  <c r="R29" i="4"/>
  <c r="Q29" i="4"/>
  <c r="P29" i="4"/>
  <c r="O29" i="4"/>
  <c r="N29" i="4"/>
  <c r="R28" i="4"/>
  <c r="Q28" i="4"/>
  <c r="P28" i="4"/>
  <c r="O28" i="4"/>
  <c r="N28" i="4"/>
  <c r="R27" i="4"/>
  <c r="Q27" i="4"/>
  <c r="P27" i="4"/>
  <c r="O27" i="4"/>
  <c r="N27" i="4"/>
  <c r="R26" i="4"/>
  <c r="Q26" i="4"/>
  <c r="P26" i="4"/>
  <c r="O26" i="4"/>
  <c r="N26" i="4"/>
  <c r="R25" i="4"/>
  <c r="Q25" i="4"/>
  <c r="P25" i="4"/>
  <c r="O25" i="4"/>
  <c r="N25" i="4"/>
  <c r="R24" i="4"/>
  <c r="Q24" i="4"/>
  <c r="P24" i="4"/>
  <c r="O24" i="4"/>
  <c r="N24" i="4"/>
  <c r="R23" i="4"/>
  <c r="Q23" i="4"/>
  <c r="P23" i="4"/>
  <c r="O23" i="4"/>
  <c r="N23" i="4"/>
  <c r="R22" i="4"/>
  <c r="Q22" i="4"/>
  <c r="P22" i="4"/>
  <c r="O22" i="4"/>
  <c r="N22" i="4"/>
  <c r="R21" i="4"/>
  <c r="Q21" i="4"/>
  <c r="P21" i="4"/>
  <c r="O21" i="4"/>
  <c r="N21" i="4"/>
  <c r="R20" i="4"/>
  <c r="Q20" i="4"/>
  <c r="P20" i="4"/>
  <c r="O20" i="4"/>
  <c r="N20" i="4"/>
  <c r="R19" i="4"/>
  <c r="Q19" i="4"/>
  <c r="P19" i="4"/>
  <c r="O19" i="4"/>
  <c r="N19" i="4"/>
  <c r="R18" i="4"/>
  <c r="Q18" i="4"/>
  <c r="P18" i="4"/>
  <c r="O18" i="4"/>
  <c r="N18" i="4"/>
  <c r="R16" i="4"/>
  <c r="Q16" i="4"/>
  <c r="P16" i="4"/>
  <c r="O16" i="4"/>
  <c r="N16" i="4"/>
  <c r="R15" i="4"/>
  <c r="Q15" i="4"/>
  <c r="P15" i="4"/>
  <c r="O15" i="4"/>
  <c r="N15" i="4"/>
  <c r="R14" i="4"/>
  <c r="Q14" i="4"/>
  <c r="P14" i="4"/>
  <c r="O14" i="4"/>
  <c r="N14" i="4"/>
  <c r="R13" i="4"/>
  <c r="Q13" i="4"/>
  <c r="P13" i="4"/>
  <c r="O13" i="4"/>
  <c r="N13" i="4"/>
  <c r="R12" i="4"/>
  <c r="Q12" i="4"/>
  <c r="P12" i="4"/>
  <c r="O12" i="4"/>
  <c r="N12" i="4"/>
  <c r="R11" i="4"/>
  <c r="Q11" i="4"/>
  <c r="P11" i="4"/>
  <c r="O11" i="4"/>
  <c r="N11" i="4"/>
  <c r="R10" i="4"/>
  <c r="Q10" i="4"/>
  <c r="P10" i="4"/>
  <c r="O10" i="4"/>
  <c r="N10" i="4"/>
  <c r="R9" i="4"/>
  <c r="Q9" i="4"/>
  <c r="P9" i="4"/>
  <c r="O9" i="4"/>
  <c r="N9" i="4"/>
  <c r="R8" i="4"/>
  <c r="R159" i="4" s="1"/>
  <c r="J175" i="4" s="1"/>
  <c r="Q8" i="4"/>
  <c r="P8" i="4"/>
  <c r="O8" i="4"/>
  <c r="N8" i="4"/>
  <c r="N159" i="4" s="1"/>
  <c r="R7" i="4"/>
  <c r="Q7" i="4"/>
  <c r="P7" i="4"/>
  <c r="O7" i="4"/>
  <c r="N7" i="4"/>
  <c r="R6" i="4"/>
  <c r="Q6" i="4"/>
  <c r="P6" i="4"/>
  <c r="O6" i="4"/>
  <c r="N6" i="4"/>
  <c r="AE5" i="4"/>
  <c r="X5" i="4"/>
  <c r="R5" i="4"/>
  <c r="Q5" i="4"/>
  <c r="P5" i="4"/>
  <c r="O5" i="4"/>
  <c r="N5" i="4"/>
  <c r="AE4" i="4"/>
  <c r="R4" i="4"/>
  <c r="Q4" i="4"/>
  <c r="P4" i="4"/>
  <c r="O4" i="4"/>
  <c r="N4" i="4"/>
  <c r="AE3" i="4"/>
  <c r="Z3" i="4"/>
  <c r="X3" i="4"/>
  <c r="R3" i="4"/>
  <c r="Q3" i="4"/>
  <c r="P3" i="4"/>
  <c r="O3" i="4"/>
  <c r="N3" i="4"/>
  <c r="AE2" i="4"/>
  <c r="X2" i="4"/>
  <c r="R2" i="4"/>
  <c r="Q2" i="4"/>
  <c r="Q159" i="4" s="1"/>
  <c r="J174" i="4" s="1"/>
  <c r="P2" i="4"/>
  <c r="P159" i="4" s="1"/>
  <c r="J168" i="4" s="1"/>
  <c r="O2" i="4"/>
  <c r="O159" i="4" s="1"/>
  <c r="J167" i="4" s="1"/>
  <c r="J176" i="4" s="1"/>
  <c r="N2" i="4"/>
  <c r="AE1" i="4"/>
  <c r="W5" i="3"/>
  <c r="V5" i="3"/>
  <c r="U5" i="3"/>
  <c r="T5" i="3"/>
  <c r="S5" i="3"/>
  <c r="W4" i="3"/>
  <c r="V4" i="3"/>
  <c r="U4" i="3"/>
  <c r="T4" i="3"/>
  <c r="S4" i="3"/>
  <c r="W3" i="3"/>
  <c r="V3" i="3"/>
  <c r="U3" i="3"/>
  <c r="T3" i="3"/>
  <c r="S3" i="3"/>
  <c r="L48" i="2"/>
  <c r="L43" i="2"/>
  <c r="X42" i="2"/>
  <c r="L42" i="2"/>
  <c r="K41" i="2"/>
  <c r="L44" i="2" s="1"/>
  <c r="X43" i="2" s="1"/>
  <c r="R40" i="2"/>
  <c r="Q40" i="2"/>
  <c r="P40" i="2"/>
  <c r="O40" i="2"/>
  <c r="N40" i="2"/>
  <c r="R39" i="2"/>
  <c r="Q39" i="2"/>
  <c r="P39" i="2"/>
  <c r="O39" i="2"/>
  <c r="N39" i="2"/>
  <c r="R38" i="2"/>
  <c r="Q38" i="2"/>
  <c r="P38" i="2"/>
  <c r="O38" i="2"/>
  <c r="N38" i="2"/>
  <c r="R37" i="2"/>
  <c r="Q37" i="2"/>
  <c r="P37" i="2"/>
  <c r="O37" i="2"/>
  <c r="N37" i="2"/>
  <c r="R36" i="2"/>
  <c r="Q36" i="2"/>
  <c r="P36" i="2"/>
  <c r="O36" i="2"/>
  <c r="N36" i="2"/>
  <c r="R35" i="2"/>
  <c r="Q35" i="2"/>
  <c r="P35" i="2"/>
  <c r="O35" i="2"/>
  <c r="N35" i="2"/>
  <c r="R34" i="2"/>
  <c r="Q34" i="2"/>
  <c r="P34" i="2"/>
  <c r="O34" i="2"/>
  <c r="N34" i="2"/>
  <c r="R33" i="2"/>
  <c r="Q33" i="2"/>
  <c r="P33" i="2"/>
  <c r="O33" i="2"/>
  <c r="N33" i="2"/>
  <c r="R32" i="2"/>
  <c r="Q32" i="2"/>
  <c r="P32" i="2"/>
  <c r="O32" i="2"/>
  <c r="N32" i="2"/>
  <c r="R31" i="2"/>
  <c r="Q31" i="2"/>
  <c r="P31" i="2"/>
  <c r="O31" i="2"/>
  <c r="N31" i="2"/>
  <c r="R30" i="2"/>
  <c r="Q30" i="2"/>
  <c r="P30" i="2"/>
  <c r="O30" i="2"/>
  <c r="N30" i="2"/>
  <c r="R29" i="2"/>
  <c r="Q29" i="2"/>
  <c r="P29" i="2"/>
  <c r="O29" i="2"/>
  <c r="N29" i="2"/>
  <c r="R28" i="2"/>
  <c r="Q28" i="2"/>
  <c r="P28" i="2"/>
  <c r="O28" i="2"/>
  <c r="N28" i="2"/>
  <c r="R27" i="2"/>
  <c r="Q27" i="2"/>
  <c r="P27" i="2"/>
  <c r="O27" i="2"/>
  <c r="N27" i="2"/>
  <c r="R26" i="2"/>
  <c r="Q26" i="2"/>
  <c r="P26" i="2"/>
  <c r="O26" i="2"/>
  <c r="N26" i="2"/>
  <c r="R25" i="2"/>
  <c r="Q25" i="2"/>
  <c r="P25" i="2"/>
  <c r="O25" i="2"/>
  <c r="N25" i="2"/>
  <c r="R24" i="2"/>
  <c r="Q24" i="2"/>
  <c r="P24" i="2"/>
  <c r="O24" i="2"/>
  <c r="N24" i="2"/>
  <c r="R23" i="2"/>
  <c r="Q23" i="2"/>
  <c r="P23" i="2"/>
  <c r="O23" i="2"/>
  <c r="N23" i="2"/>
  <c r="R22" i="2"/>
  <c r="Q22" i="2"/>
  <c r="P22" i="2"/>
  <c r="O22" i="2"/>
  <c r="N22" i="2"/>
  <c r="R21" i="2"/>
  <c r="Q21" i="2"/>
  <c r="P21" i="2"/>
  <c r="O21" i="2"/>
  <c r="N21" i="2"/>
  <c r="R20" i="2"/>
  <c r="Q20" i="2"/>
  <c r="P20" i="2"/>
  <c r="O20" i="2"/>
  <c r="N20" i="2"/>
  <c r="R19" i="2"/>
  <c r="Q19" i="2"/>
  <c r="P19" i="2"/>
  <c r="O19" i="2"/>
  <c r="N19" i="2"/>
  <c r="R18" i="2"/>
  <c r="Q18" i="2"/>
  <c r="P18" i="2"/>
  <c r="O18" i="2"/>
  <c r="N18" i="2"/>
  <c r="R17" i="2"/>
  <c r="Q17" i="2"/>
  <c r="P17" i="2"/>
  <c r="O17" i="2"/>
  <c r="N17" i="2"/>
  <c r="R16" i="2"/>
  <c r="Q16" i="2"/>
  <c r="P16" i="2"/>
  <c r="O16" i="2"/>
  <c r="N16" i="2"/>
  <c r="R15" i="2"/>
  <c r="Q15" i="2"/>
  <c r="P15" i="2"/>
  <c r="O15" i="2"/>
  <c r="N15" i="2"/>
  <c r="R14" i="2"/>
  <c r="Q14" i="2"/>
  <c r="P14" i="2"/>
  <c r="O14" i="2"/>
  <c r="N14" i="2"/>
  <c r="R13" i="2"/>
  <c r="Q13" i="2"/>
  <c r="P13" i="2"/>
  <c r="O13" i="2"/>
  <c r="N13" i="2"/>
  <c r="R12" i="2"/>
  <c r="Q12" i="2"/>
  <c r="P12" i="2"/>
  <c r="O12" i="2"/>
  <c r="N12" i="2"/>
  <c r="R11" i="2"/>
  <c r="Q11" i="2"/>
  <c r="P11" i="2"/>
  <c r="O11" i="2"/>
  <c r="N11" i="2"/>
  <c r="R10" i="2"/>
  <c r="Q10" i="2"/>
  <c r="P10" i="2"/>
  <c r="O10" i="2"/>
  <c r="N10" i="2"/>
  <c r="R9" i="2"/>
  <c r="Q9" i="2"/>
  <c r="P9" i="2"/>
  <c r="O9" i="2"/>
  <c r="N9" i="2"/>
  <c r="R8" i="2"/>
  <c r="Q8" i="2"/>
  <c r="P8" i="2"/>
  <c r="O8" i="2"/>
  <c r="N8" i="2"/>
  <c r="R7" i="2"/>
  <c r="Q7" i="2"/>
  <c r="P7" i="2"/>
  <c r="O7" i="2"/>
  <c r="N7" i="2"/>
  <c r="R6" i="2"/>
  <c r="Q6" i="2"/>
  <c r="Q41" i="2" s="1"/>
  <c r="L58" i="2" s="1"/>
  <c r="P6" i="2"/>
  <c r="O6" i="2"/>
  <c r="N6" i="2"/>
  <c r="R5" i="2"/>
  <c r="Q5" i="2"/>
  <c r="P5" i="2"/>
  <c r="O5" i="2"/>
  <c r="N5" i="2"/>
  <c r="AE4" i="2"/>
  <c r="Z4" i="2"/>
  <c r="R4" i="2"/>
  <c r="Q4" i="2"/>
  <c r="P4" i="2"/>
  <c r="O4" i="2"/>
  <c r="N4" i="2"/>
  <c r="AE3" i="2"/>
  <c r="X3" i="2"/>
  <c r="R3" i="2"/>
  <c r="Q3" i="2"/>
  <c r="P3" i="2"/>
  <c r="O3" i="2"/>
  <c r="N3" i="2"/>
  <c r="AE2" i="2"/>
  <c r="Z2" i="2"/>
  <c r="X2" i="2"/>
  <c r="R2" i="2"/>
  <c r="R41" i="2" s="1"/>
  <c r="L59" i="2" s="1"/>
  <c r="Q2" i="2"/>
  <c r="P2" i="2"/>
  <c r="P41" i="2" s="1"/>
  <c r="L52" i="2" s="1"/>
  <c r="O2" i="2"/>
  <c r="O41" i="2" s="1"/>
  <c r="L51" i="2" s="1"/>
  <c r="L60" i="2" s="1"/>
  <c r="N2" i="2"/>
  <c r="N41" i="2" s="1"/>
  <c r="AE1" i="2"/>
  <c r="L50" i="2" l="1"/>
  <c r="S41" i="2"/>
  <c r="Z3" i="2" s="1"/>
  <c r="AB2" i="2" s="1"/>
  <c r="L49" i="2"/>
  <c r="L57" i="2" s="1"/>
  <c r="L61" i="2" s="1"/>
  <c r="J166" i="4"/>
  <c r="J165" i="4"/>
  <c r="L182" i="9"/>
  <c r="L181" i="9"/>
  <c r="L189" i="9" s="1"/>
  <c r="L193" i="9" s="1"/>
  <c r="L99" i="8"/>
  <c r="L98" i="8"/>
  <c r="L106" i="8" s="1"/>
  <c r="L110" i="8" s="1"/>
  <c r="X4" i="2"/>
  <c r="AB2" i="8"/>
  <c r="AB3" i="8"/>
  <c r="AB3" i="9"/>
  <c r="AB3" i="2" l="1"/>
  <c r="J169" i="4"/>
  <c r="J170" i="4"/>
  <c r="L186" i="9"/>
  <c r="L185" i="9"/>
  <c r="L103" i="8"/>
  <c r="L102" i="8"/>
  <c r="J173" i="4"/>
  <c r="Z5" i="4" s="1"/>
  <c r="L53" i="2"/>
  <c r="L54" i="2"/>
  <c r="Z2" i="4" l="1"/>
  <c r="O50" i="2"/>
  <c r="O52" i="2"/>
  <c r="O100" i="8"/>
  <c r="O102" i="8"/>
  <c r="M165" i="4"/>
  <c r="M167" i="4"/>
  <c r="O182" i="9"/>
  <c r="O184" i="9"/>
  <c r="AB4" i="4" l="1"/>
  <c r="AB3" i="4"/>
</calcChain>
</file>

<file path=xl/sharedStrings.xml><?xml version="1.0" encoding="utf-8"?>
<sst xmlns="http://schemas.openxmlformats.org/spreadsheetml/2006/main" count="1842" uniqueCount="579">
  <si>
    <t>Precision</t>
  </si>
  <si>
    <t>Recall</t>
  </si>
  <si>
    <t>REQ-ID</t>
  </si>
  <si>
    <t>ID-REQ</t>
  </si>
  <si>
    <t>REQ</t>
  </si>
  <si>
    <t>SENTENCES</t>
  </si>
  <si>
    <t>CONDITIONALS</t>
  </si>
  <si>
    <t>TEMPORALES</t>
  </si>
  <si>
    <t>SEQ OF ACTIONS</t>
  </si>
  <si>
    <t>COORDINATING CONJ</t>
  </si>
  <si>
    <t>CONSECUTIVE SENT.</t>
  </si>
  <si>
    <t>SEQ</t>
  </si>
  <si>
    <t>SEQ-APP</t>
  </si>
  <si>
    <t>SEQUENCE PAIRS</t>
  </si>
  <si>
    <t>ADP</t>
  </si>
  <si>
    <t>GR</t>
  </si>
  <si>
    <t>TP</t>
  </si>
  <si>
    <t>FP</t>
  </si>
  <si>
    <t>FN</t>
  </si>
  <si>
    <t>NO-YES</t>
  </si>
  <si>
    <t>YES-NO</t>
  </si>
  <si>
    <t>SEQ-APP NO DESEADAS (FP)</t>
  </si>
  <si>
    <t>COMMENTS</t>
  </si>
  <si>
    <t>Métricas</t>
  </si>
  <si>
    <t>#COND_SENTENCES</t>
  </si>
  <si>
    <t>req-1</t>
  </si>
  <si>
    <t>If the user clicks a mouse button while in the Introductory Movie component, they will skip the movie and proceed to the main menu. No other input is recognized.</t>
  </si>
  <si>
    <t>clicks button -&gt; skip movie</t>
  </si>
  <si>
    <t>yes</t>
  </si>
  <si>
    <t># FRs</t>
  </si>
  <si>
    <t>Accuracy</t>
  </si>
  <si>
    <t>#TEMPORALES</t>
  </si>
  <si>
    <t>skip movie -&gt; proceed menu</t>
  </si>
  <si>
    <t>SCs</t>
  </si>
  <si>
    <t># SENTENCES</t>
  </si>
  <si>
    <t>SATCs</t>
  </si>
  <si>
    <t>SSCs</t>
  </si>
  <si>
    <t>SCCs</t>
  </si>
  <si>
    <t>CSPCs</t>
  </si>
  <si>
    <t>#SEQ OF ACTIONS</t>
  </si>
  <si>
    <t>req-2</t>
  </si>
  <si>
    <t>Upon entrance to the movie component, the introductory movie will begin playing. If a mouse click is received, this component will terminate the movie and forward the user to the main menu component. Otherwise, the movie will continue to its completion and the user will be moved to the main menu.</t>
  </si>
  <si>
    <t>received click -&gt; terminate movie</t>
  </si>
  <si>
    <t>SEQUENCES</t>
  </si>
  <si>
    <t>The user can divide a pdf document into parts, following some options for how to split the document. Then he can save the output pdf files in a directory he wants.</t>
  </si>
  <si>
    <t>divide document -&gt; split document</t>
  </si>
  <si>
    <t>no</t>
  </si>
  <si>
    <t>req-3</t>
  </si>
  <si>
    <t>req-4</t>
  </si>
  <si>
    <t>req-5</t>
  </si>
  <si>
    <t>req-6</t>
  </si>
  <si>
    <t>req-7</t>
  </si>
  <si>
    <t>req-8</t>
  </si>
  <si>
    <t>req-9</t>
  </si>
  <si>
    <t>req-10</t>
  </si>
  <si>
    <t>req-11</t>
  </si>
  <si>
    <t>req-12</t>
  </si>
  <si>
    <t>req-13</t>
  </si>
  <si>
    <t>req-14</t>
  </si>
  <si>
    <t>req-15</t>
  </si>
  <si>
    <t>split document -&gt; save files</t>
  </si>
  <si>
    <t>The user has to select the Split option from the plugins tree (or press the “S” key) to display the split panel.</t>
  </si>
  <si>
    <t># SEQ</t>
  </si>
  <si>
    <t>F-Measure</t>
  </si>
  <si>
    <t>#CONSECUTIVE SENT.</t>
  </si>
  <si>
    <t>undetected</t>
  </si>
  <si>
    <t>playIntroMovie -&gt; receivedClick</t>
  </si>
  <si>
    <t>undetected</t>
  </si>
  <si>
    <t>terminateMovie -&gt; forwardUser</t>
  </si>
  <si>
    <t>undetected</t>
  </si>
  <si>
    <t>forwardUser-&gt;MoveUser</t>
  </si>
  <si>
    <t>terminate movie -&gt; user component</t>
  </si>
  <si>
    <t>select option -&gt; display panel</t>
  </si>
  <si>
    <t>The user can click on the corresponding button to begin the game or follow the link to the Denominators' web page.</t>
  </si>
  <si>
    <t>TN</t>
  </si>
  <si>
    <t>click button -&gt; begin game</t>
  </si>
  <si>
    <t>#COORDINATING CONJ</t>
  </si>
  <si>
    <t>press key -&gt; display panel</t>
  </si>
  <si>
    <t>click button -&gt; follow link</t>
  </si>
  <si>
    <t>This component will wait until the user selects a button. At that time, the user will be forwarded to the game sequence component or the Denominators' web page, depending on the button selected.</t>
  </si>
  <si>
    <t>undetected</t>
  </si>
  <si>
    <t>selectButton -&gt; forwardToGame</t>
  </si>
  <si>
    <t>Selection panel: The user selects the document he wants to split from a directory. When the file is imported, some information about the file displayed (such as pages number, pdf version…). If the document is protected the user have to enter the password to the appropriate field and then reload the pdf.</t>
  </si>
  <si>
    <t>FN =Ubicacion de las palabras de la responsabilidad</t>
  </si>
  <si>
    <t>imported file -&gt; displayed information</t>
  </si>
  <si>
    <t>UNTIL? Tmb a veces la condicion se esconde en otras partes del requerimiento</t>
  </si>
  <si>
    <t>Este un lindo caso para mostrar en el paper</t>
  </si>
  <si>
    <t>req-16</t>
  </si>
  <si>
    <t>undetected</t>
  </si>
  <si>
    <t>req-17</t>
  </si>
  <si>
    <t>selectButton -&gt; sendToPage</t>
  </si>
  <si>
    <t>enter password -&gt; reload pdf</t>
  </si>
  <si>
    <t>req-18</t>
  </si>
  <si>
    <t>req-19</t>
  </si>
  <si>
    <t>protected document -&gt; enter password</t>
  </si>
  <si>
    <t>req-20</t>
  </si>
  <si>
    <t xml:space="preserve">The user will respond to questions by clicking on the desired answer from a set of choices.  </t>
  </si>
  <si>
    <t>undetected</t>
  </si>
  <si>
    <t>req-21</t>
  </si>
  <si>
    <t>req-22</t>
  </si>
  <si>
    <t>respondQuestions -&gt; clickOnAnswer</t>
  </si>
  <si>
    <t>Split options: The user can choose between 7 types of splitting: Burst: the input file will be split in single pages; Split every “n” pages: the input file will be split every “n” pages; Split even pages: the input file will be split at every even page; Split odd pages: the input file will be split at every odd page; Split after these pages: the input file will be split at the given pages numbers; Split at this size: the input file will be split in files of the given size (roughly); Split by bookmark level: the input file will be split at every page linked by the bookmarks of the selected level (this can be very useful if you want to split an e-book in chapters).</t>
  </si>
  <si>
    <t>req-23</t>
  </si>
  <si>
    <t>choose types -&gt; split e-book</t>
  </si>
  <si>
    <t>req-24</t>
  </si>
  <si>
    <t>req-25</t>
  </si>
  <si>
    <t>req-26</t>
  </si>
  <si>
    <t>The Game Sequence  component will display a question, and then wait until the user chooses an answer.</t>
  </si>
  <si>
    <t>display question -&gt; chooses answer</t>
  </si>
  <si>
    <t>req-27</t>
  </si>
  <si>
    <t>req-28</t>
  </si>
  <si>
    <t>Destination folder: The user selects the destination folder for the output files (specific or same as source). Also, he can select whether he wants the output files to be compressed or not, and the pdf version of the generated documents.</t>
  </si>
  <si>
    <t>If the user selects the correct answer, a message to this effect will be displayed and the component will move to the next question.</t>
  </si>
  <si>
    <t>req-29</t>
  </si>
  <si>
    <t>req-30</t>
  </si>
  <si>
    <t>req-31</t>
  </si>
  <si>
    <t>selectOutputFolder -&gt; selectFileOption</t>
  </si>
  <si>
    <t>req-32</t>
  </si>
  <si>
    <t>req-33</t>
  </si>
  <si>
    <t>Output options: Here the user can define a pattern that will generate filenames for the output files. If left blank, the output filenames will take the default pattern [CURRENTPAGE] _ [BASENAME].</t>
  </si>
  <si>
    <t>FN = mix de estructuras AND y TO</t>
  </si>
  <si>
    <t>NONE</t>
  </si>
  <si>
    <t>req-34</t>
  </si>
  <si>
    <t>selects answer -&gt; message effect</t>
  </si>
  <si>
    <t>req-35</t>
  </si>
  <si>
    <t>req-36</t>
  </si>
  <si>
    <t>RUN button: After the user sets all these parameters , he presses the RUN button and the splitting starts .</t>
  </si>
  <si>
    <t>req-37</t>
  </si>
  <si>
    <t>req-38</t>
  </si>
  <si>
    <t>req-39</t>
  </si>
  <si>
    <t>req-40</t>
  </si>
  <si>
    <t>Users can merge many pdf documents or subsections of them together. In the same way, they can extract some sections of a pdf document into a single document.</t>
  </si>
  <si>
    <t>req-41</t>
  </si>
  <si>
    <t>req-42</t>
  </si>
  <si>
    <t>The user has to select the Merge/Extract option from the plugins tree (or press the“M” key) to display the merge/extract panel.</t>
  </si>
  <si>
    <t>req-43</t>
  </si>
  <si>
    <t>req-44</t>
  </si>
  <si>
    <t>selects answer -&gt; displayed message</t>
  </si>
  <si>
    <t>displayed message -&gt; move question</t>
  </si>
  <si>
    <t>If the incorrect answer is selected, this component will inform the user of this and give them another chance to answer the question. However, their score will not count this question as being answered correctly.</t>
  </si>
  <si>
    <t>The GUI Merge/Extract panel enables the user to select more than one file to handle. Once the user selects the file/files they are automatically inserted into the selection table with some specific details. Now, the user can change the order and/or select the pages of the file/files that he wants to be included in the final document.</t>
  </si>
  <si>
    <t>enables user -&gt; select file</t>
  </si>
  <si>
    <t>selected answer -&gt; inform user</t>
  </si>
  <si>
    <t>selected answer -&gt; give chance</t>
  </si>
  <si>
    <t>inform user -&gt; answer question</t>
  </si>
  <si>
    <t>give chance -&gt; answer question</t>
  </si>
  <si>
    <t>At certain "critical points," this component will choose different directions in the plot based on whether the question at the critical point was answered correctly.</t>
  </si>
  <si>
    <t>After the user has proceeded through a set number of questions, they will be directed to the ending scene component.</t>
  </si>
  <si>
    <t xml:space="preserve">The user can select either to end the game or return to the main menu via  mouse clicks. </t>
  </si>
  <si>
    <t>undetected</t>
  </si>
  <si>
    <t>receivedClick -&gt; endGame</t>
  </si>
  <si>
    <t>undetected</t>
  </si>
  <si>
    <t>receivedClick -&gt; returnToMainGame</t>
  </si>
  <si>
    <t>This component will wait until the user selects either to return to the main menu or to exit the game. After receiving the user's input, the component will act accordingly.</t>
  </si>
  <si>
    <t>return menu -&gt; exit game</t>
  </si>
  <si>
    <t>Este caso muestra como a veces las estructuras estan bien, pero las responsabilidades mal expresadas…</t>
  </si>
  <si>
    <t>FN = falta de coma</t>
  </si>
  <si>
    <t>undetected</t>
  </si>
  <si>
    <t>receiveInput -&gt; returnToMainMenu</t>
  </si>
  <si>
    <t>undetected</t>
  </si>
  <si>
    <t>receiveInput -&gt; exitGame</t>
  </si>
  <si>
    <t>FN = SSCs invertido</t>
  </si>
  <si>
    <t>The user will input new data via pulldown menus and text fields. Each question will be updated on a separate page, and the user will click a button to progress between these pages.</t>
  </si>
  <si>
    <t>updated question -&gt; progress pages</t>
  </si>
  <si>
    <t>undetected</t>
  </si>
  <si>
    <t>input data-&gt;updated question</t>
  </si>
  <si>
    <t>click button -&gt; progress pages</t>
  </si>
  <si>
    <t>undetected</t>
  </si>
  <si>
    <t>updateQuestion -&gt; clickButton</t>
  </si>
  <si>
    <t>The component will wait for the user to click a submission button for each question. After the button is clicked, the component will check that the inputted data is complete and makes sense in the context of the updated question.</t>
  </si>
  <si>
    <t>clicked button -&gt; makes sense</t>
  </si>
  <si>
    <t>undetected</t>
  </si>
  <si>
    <t>clickButton -&gt; checkData</t>
  </si>
  <si>
    <t>The component will generate a text file on the game server, which is used by the game sequence to dynamically load question data.</t>
  </si>
  <si>
    <t>generate file -&gt; load data</t>
  </si>
  <si>
    <t>file server -&gt; load data</t>
  </si>
  <si>
    <t>used server -&gt; load data</t>
  </si>
  <si>
    <t>load data -&gt; generate file</t>
  </si>
  <si>
    <t>Load data -&gt; file server</t>
  </si>
  <si>
    <t>load data -&gt; used server</t>
  </si>
  <si>
    <t>secuencias==&gt;</t>
  </si>
  <si>
    <t>inserFiles -&gt; changeOrderPages</t>
  </si>
  <si>
    <t>selects file/files -&gt; inserted file/files</t>
  </si>
  <si>
    <t>yes==&gt;</t>
  </si>
  <si>
    <t>https://www.graphpad.com/quickcalcs/kappa2/</t>
  </si>
  <si>
    <t>In the Page Selection column of the table, user can write: “All”: to merge the whole document; “page - to page”: to merge pages between “page” and “to page” (e.g. 8-15 if he want to merge pages between 8 and 15); “page -”: to merge pages starting from “page” till the end of the document; A single page number, if he wants only that page of the document; Commas (without any blanks) to separate the different values (e.g. “2,12-16,17-” if he wants to merge page 2, pages between 12 and 16, and all the other pages from page17 to the end).</t>
  </si>
  <si>
    <t>no==&gt;</t>
  </si>
  <si>
    <t>merge document -&gt; merge pages</t>
  </si>
  <si>
    <t>Aca se puede como combinar toda la informacion tiene a generar relaciones causales malas</t>
  </si>
  <si>
    <t>merge page -&gt; merge pages</t>
  </si>
  <si>
    <t>added ==&gt;</t>
  </si>
  <si>
    <t>merge document -&gt; pages page</t>
  </si>
  <si>
    <t>DETECTED_RESP_REQS</t>
  </si>
  <si>
    <t>merge page -&gt; pages page</t>
  </si>
  <si>
    <t>Weighted Adjustment</t>
  </si>
  <si>
    <t>page page -&gt; merge pages</t>
  </si>
  <si>
    <t>beta</t>
  </si>
  <si>
    <t>page page -&gt; pages page</t>
  </si>
  <si>
    <t>TP Ajustado</t>
  </si>
  <si>
    <t>f_beta</t>
  </si>
  <si>
    <t>merge page -&gt; pages end</t>
  </si>
  <si>
    <t>In the Password column user has to set the password if the document is protected and then reload the file. The user can change the order of the files by using “Move Up” and “Move Down” buttons, or make the list be ordered by the value of a specific column by clicking the header of that column.</t>
  </si>
  <si>
    <t>F-Measure 1</t>
  </si>
  <si>
    <t>protected document -&gt; reload file</t>
  </si>
  <si>
    <t>set password -&gt; reload file</t>
  </si>
  <si>
    <t>AGREEMENT</t>
  </si>
  <si>
    <t>YES-YES</t>
  </si>
  <si>
    <t>NO-NO</t>
  </si>
  <si>
    <t>Move buttons -&gt; change order</t>
  </si>
  <si>
    <t>ordered list -&gt; change order</t>
  </si>
  <si>
    <t>clicking header -&gt; Move buttons</t>
  </si>
  <si>
    <t>clicking header -&gt; ordered list</t>
  </si>
  <si>
    <t>change order -&gt; clicking header</t>
  </si>
  <si>
    <t>The user has the ability to export the list of the selected files as an xml file that can be used as an input file for the console “concat” command, -l option.</t>
  </si>
  <si>
    <t>has ability -&gt; export list</t>
  </si>
  <si>
    <t>has ability -&gt; used file</t>
  </si>
  <si>
    <t>If the pdf documents contain forms, the user must add that to the merge options.</t>
  </si>
  <si>
    <t>Finally, the user selects the output file path or let the PDFsam create one by default to the same folder as one of the imported files. Also, he can select whether he wants the output file to be compressed or not, and the pdf version of the generated document. The user presses the RUN button to start the merging of the files.</t>
  </si>
  <si>
    <t>default folder -&gt; selects path</t>
  </si>
  <si>
    <t>selects path -&gt; merge files</t>
  </si>
  <si>
    <t>selectFileOption -&gt; merge</t>
  </si>
  <si>
    <t>Users may want to combine documents together by taking pages alternatively from two existing pdf documents (e.g. for documents coming from one-sided scanners). The resulting document will be composed by pages taken alternatively from the two input documents.</t>
  </si>
  <si>
    <t>taking pages -&gt; combine documents</t>
  </si>
  <si>
    <t>Selection panel: The user selects the two documents that he wants to mix from a directory. When the files are imported, some information about the file displayed to the selection table (such as pages number, pdf version…). If the documents are protected the user has to enter the password to the appropriate field and then reload the pdf. The user can change the order of the two files by using “Move Up” and “Move Down” buttons, or make the list be ordered by the value of a specific column by clicking the header of that column.</t>
  </si>
  <si>
    <t>imported files -&gt; displayed information</t>
  </si>
  <si>
    <t>protected documents -&gt; enter password</t>
  </si>
  <si>
    <t xml:space="preserve">Mix options: The user can modify the following parameters: Reverse first document: if he wants to take pages from the first document in reverse order (starting from the last page); Reverse second document: if he wants to take pages from the second document in reverse order (starting from the last page); Number of pages to switch document: the user with this option can define the step size of the mix. The default behavior is to take one page from the first document and one from the second one. However this step can be configured by this option telling PDFsam how many pages it should take from one document before switching to the other.  </t>
  </si>
  <si>
    <t>telling PDFsam -&gt; configured step</t>
  </si>
  <si>
    <t xml:space="preserve">User will create an account if there is no existing account associated with users email-id. User should enter account details such as name, email-id, contact number, birth date, captcha and password. All these are required fields and account creation cannot proceed unless these are filled. User is registered after this information is validated and user agrees with the terms and conditions. User must be 18 years old or more. Contact number should be a 10 digit numeric field. First and last name should not exceed 20 characters each. Password should be at least 8 characters long, at most 15 characters including at least one capital and small letter, a special character and a number. Any of the above fields must not have ( ‘ , “, : , ; , &lt;, &gt;, {, }, -, %, $, |, ], [). </t>
  </si>
  <si>
    <t>validated information -&gt; registered User</t>
  </si>
  <si>
    <t>undetected</t>
  </si>
  <si>
    <t>createAccount -&gt; enterDetails</t>
  </si>
  <si>
    <t xml:space="preserve">When the user has registered, a verification link is sent to the email-id set at the time of registration so as to verify given email-id as genuine. After user has verified the account it will be marked as verified. Account privileges will not be given to the user until verification is complete. User should be able to re-send the verification link to his email-id. </t>
  </si>
  <si>
    <t>take pages -&gt; configured step</t>
  </si>
  <si>
    <t>undetected</t>
  </si>
  <si>
    <t>sendVerificationLink -&gt; verifyAccount</t>
  </si>
  <si>
    <t>verifyAccount -&gt; givePriviledgesToUser</t>
  </si>
  <si>
    <t>configureOption --&gt; takePages</t>
  </si>
  <si>
    <t>undetected</t>
  </si>
  <si>
    <t>verifyAccount -&gt; resendVerificationLink</t>
  </si>
  <si>
    <t>Destination output file: The user selects the destination folder for the output files or let the PDFsam create one by default to the same folder as one of the imported files. Also, he can select whether he wants the output files to be compressed or not, and the pdf version of the generated documents.</t>
  </si>
  <si>
    <t>User must be registered in order to Login. Input will be the email-id and password for login. The hash of password should match to the hash of password stored in the database. If three attempts of password are wrong then a captcha should appear. If more than 8 attempts go wrong, then the account will be locked and an e-mail will be sent to the user notifying about the wrong password attempts. To unlock the account, user must click on the unlock link sent to him in the email. If user clicks on forgot password then reset password link should be emailed to the user. Input to each field must be validated.</t>
  </si>
  <si>
    <t>selects folder -&gt; default folder</t>
  </si>
  <si>
    <t>locked account -&gt; sent e-mail</t>
  </si>
  <si>
    <t>Responsabilidad que es solo un verbo</t>
  </si>
  <si>
    <t>default folder -&gt; selects folder</t>
  </si>
  <si>
    <t>clicks password -&gt; reset link</t>
  </si>
  <si>
    <t>login -&gt; checkPassword</t>
  </si>
  <si>
    <t>selectFolder -&gt; configureOptionFile</t>
  </si>
  <si>
    <t>RUN button: After the user sets the parameters, he presses the RUN button and the mixing of the 2 documents starts.</t>
  </si>
  <si>
    <t>registerUser-&gt;login</t>
  </si>
  <si>
    <t>checkPassword -&gt; showCaptcha</t>
  </si>
  <si>
    <t>A part of building user profile. User should be able to add the educational details. These fields can remain empty. User must be logged in and his account should be marked as verified to be able to add education. Input to each field must be validated.</t>
  </si>
  <si>
    <t>runButton -&gt; mixingDocument</t>
  </si>
  <si>
    <t>setParameters-&gt;runButton</t>
  </si>
  <si>
    <t>logged User -&gt; add education</t>
  </si>
  <si>
    <t>The users have the ability to bulk rotate pages in different documents. With this plugin they cannot select specific pages that they want to rotate but all the document/documents will be rotated.</t>
  </si>
  <si>
    <t>add education-&gt;validate input</t>
  </si>
  <si>
    <t>A part of building user profile. User should be able to add the personal details like language, gender, about user and his interests. These fields can remain empty. User must be logged in and his account should be marked as verified to be able to add personal information. Input to each field must be validated.</t>
  </si>
  <si>
    <t>have ability -&gt; rotate pages</t>
  </si>
  <si>
    <t xml:space="preserve">La app dice 2 pero es 1 </t>
  </si>
  <si>
    <t>logged User -&gt; add information</t>
  </si>
  <si>
    <t>select pages -&gt; rotated document/documents</t>
  </si>
  <si>
    <t>add information-&gt;validate input</t>
  </si>
  <si>
    <t>want pages -&gt; rotated document/documents</t>
  </si>
  <si>
    <t>A part of building user profile. User should be able to add the account details like name, birth date, email-id, phone number and address. Name, birth date and email-id cannot be empty while the other two can remain empty. User must be logged in. Input to each field must be validated.</t>
  </si>
  <si>
    <t>Selection panel: The users select the documents that want to rotate their pages from a directory. When the files are imported, some information about the file displayed to the selection table (such as pages number, pdf version…). If the documents are protected the users has to enter the password to the appropriate field and then reload the pdf. The users cannot select the pages that they want to rotate, so the whole document/documents will be rotated.</t>
  </si>
  <si>
    <t>addAccountDetails-&gt;validate input</t>
  </si>
  <si>
    <t>select documents -&gt; rotate pages</t>
  </si>
  <si>
    <t>logged User -&gt; addAccountDetails</t>
  </si>
  <si>
    <t>A part of building user profile. User should be able to edit the account details like name, birth date, email-id, phone number and address. Name, birth date and email-id cannot be empty while the other two can remain empty. If email is changed then email verification module should be called. User must be logged in. Input to each field must be validated.</t>
  </si>
  <si>
    <t>changeEmail -&gt; verfiyByEmail</t>
  </si>
  <si>
    <t>logged User -&gt; changeEmail</t>
  </si>
  <si>
    <t>Rotation options: The user can modify the following parameters: Clockwise rotation (in degrees): the users select the rotation degrees. The rotation will be applied clockwise; Pages: the users select the pages they want to rotate (All, Even or Odd).</t>
  </si>
  <si>
    <t>changed email -&gt; email module</t>
  </si>
  <si>
    <t>User should be able to upload the profile picture. The size of profile picture should be at least 160px * 160px. User may leave this field empty. Profile image should be visible to all.</t>
  </si>
  <si>
    <t>User should be able to make account details private or public according to his wish. By default the account details will be visible to public.</t>
  </si>
  <si>
    <t>selectFolder -&gt; selectOptionFile</t>
  </si>
  <si>
    <t>User should be able to make personal information private or public according to his wish. By default the personal information will be visible to public.</t>
  </si>
  <si>
    <t>Output options: Here the user can define a pattern that will generate filenames for the output files.</t>
  </si>
  <si>
    <t>Any logged-in user should be able to see any user’s profile on Aloha.</t>
  </si>
  <si>
    <t>User may delete his account permanently from ALOHA depending on his wish. User will be removed from his friends list once deleted. User information will be cleared.</t>
  </si>
  <si>
    <t>deleteAccount -&gt; removeUserFromFriends</t>
  </si>
  <si>
    <t>Caso de responsabilidad como verbo unico</t>
  </si>
  <si>
    <t>A registered user of Aloha should be able to send add friend requests to other users of Aloha. User can send friend request to already registered users of Aloha. User can search his friend on Aloha among the registered users and then send a friend request to him/her.</t>
  </si>
  <si>
    <t>RUN button: After the user sets the parameters, he presses the RUN button and the rotation of the 2 documents starts.</t>
  </si>
  <si>
    <t>run -&gt; rotatePages</t>
  </si>
  <si>
    <t>search friend -&gt; send request</t>
  </si>
  <si>
    <t>setParameters-&gt;run</t>
  </si>
  <si>
    <t>Users want an easy way to manipulate specific pages of a pdf document through a user friendly graphical interface with simple functions. With this plugin they can rotate, reorder or delete selected pages of a pdf file.</t>
  </si>
  <si>
    <t xml:space="preserve">register user-&gt;search friend </t>
  </si>
  <si>
    <t>want way -&gt; manipulate pages</t>
  </si>
  <si>
    <t xml:space="preserve">If a user gets a friend request from another user, then the user receiving the request should have an option to accept or ignore the friend request. If the user selects to accept the friend request, the requestor is added to the friend list of the acceptor. If the user selected to ignore the request, the sender continues to see the status of the request as “Request Sent” and the request is removed from the queue of the request receiver. </t>
  </si>
  <si>
    <t>Selection panel: The users select the document that they want to manipulate from a directory. The program creates thumbnails for each page of the pdf document and presents them into a subpanel. When the thumbnails load, the users have the following abilities. Select specific pages by clicking on them through the graphical interface. Change the order: The user can change pages order by, Dragging them, Using the “Move Up” and “Move Down” functions. Reversing the selected pages: The user can select some pages and reverse their order using the “Reverse” button. Zoom-in/Zoom-out: the user can change the zoom level of the thumbnails preview. Delete/Undelete: these pages won’t be included in the output file. Rotate left/right: the user can rotate the selected pages clockwise or anticlockwise. Reverse selected pages: The user can select some pages and reverse their order. Preview a selected page in a built-in Image viewer. All these conversions can be accessed either by right clicking on the selected pages or by the graphical interface’s buttons. The changes will be applied to the output file.</t>
  </si>
  <si>
    <t>gets request -&gt; receiving request</t>
  </si>
  <si>
    <t>gets request -&gt; have option</t>
  </si>
  <si>
    <t>receiving request -&gt; ignore request</t>
  </si>
  <si>
    <t>creates thumbnails -&gt; presents for</t>
  </si>
  <si>
    <t>receiving request -&gt; accept request</t>
  </si>
  <si>
    <t>Move functions -&gt; change order</t>
  </si>
  <si>
    <t>have option -&gt; accept request</t>
  </si>
  <si>
    <t>accept request -&gt; added requestor</t>
  </si>
  <si>
    <t>Dragging The -&gt; Move functions</t>
  </si>
  <si>
    <t>ignoreRequest -&gt; removeRequest</t>
  </si>
  <si>
    <t>select pages -&gt; using button</t>
  </si>
  <si>
    <t>ignore request -&gt; see status</t>
  </si>
  <si>
    <t>select pages -&gt; reverse order</t>
  </si>
  <si>
    <t>see status -&gt; removed request</t>
  </si>
  <si>
    <t>A registered user of Aloha should be able to un-friend any of the existing friends in his/her friend’s list.</t>
  </si>
  <si>
    <t>selectOptions -&gt; applyChanges</t>
  </si>
  <si>
    <t>Whenever the user is on any person’s profile page, he should have an option to view currently open user profile’s friends on a page. User can have many friends and the maximum number of friends shown at a time will be 20, and paging will be implemented to show more friends if the user has more than 20 friends.</t>
  </si>
  <si>
    <t>select pages -&gt; change order</t>
  </si>
  <si>
    <t>have option -&gt; view friends</t>
  </si>
  <si>
    <t>implemented paging -&gt; show friends</t>
  </si>
  <si>
    <t>seeOnlineFriends-&gt;viewProfileFriends</t>
  </si>
  <si>
    <t>implemented paging -&gt; has friends</t>
  </si>
  <si>
    <t>User should be able to search for his/her friends who may be registered on Aloha. User will put the name of the friend and click search after which the search results will display all the people registered on Aloha by the searched name. When the search results are displayed the maximum number of results shown at a time will be 20, and paging will be implemented to show more results.</t>
  </si>
  <si>
    <t>Destination output file: The user selects the destination folder for the output file or lets PDFsam create one by default to the same folder of the imported file.</t>
  </si>
  <si>
    <t>display people -&gt; put name</t>
  </si>
  <si>
    <t>put name -&gt; display people</t>
  </si>
  <si>
    <t>displayed results -&gt; implemented paging</t>
  </si>
  <si>
    <t>implemented paging -&gt; show results</t>
  </si>
  <si>
    <t>Also, he can select whether he wants the output file to be compressed or not, and the pdf version of the generated documents.</t>
  </si>
  <si>
    <t>register user-&gt;search</t>
  </si>
  <si>
    <t>search -&gt; displayFriends</t>
  </si>
  <si>
    <t>RUN button: After the user makes the changes he wants, he can press the RUN button to start the operation.</t>
  </si>
  <si>
    <t>User will be given suggestions for adding more friends. The friend suggestions will be based on the users having maximum number of mutual friends with the user. The maximum number of friend suggestions displayed will be 20 at a time, and paging will be implemented to show more suggestions.</t>
  </si>
  <si>
    <t>makes changes -&gt; press button</t>
  </si>
  <si>
    <t>given User -&gt; adding friends</t>
  </si>
  <si>
    <t>implemented paging -&gt; show suggestions</t>
  </si>
  <si>
    <t>press button -&gt; start operation</t>
  </si>
  <si>
    <t>User should be able to invite more friends to join the Aloha network. User will be given an option to enter the email address of the person to invite. User will be able to invite one friend at a time.</t>
  </si>
  <si>
    <t>Users can combine multiple pdf documents in a single pdf document through a user friendly graphical interface with simple utilities. They can open one or more pdf documents and compose a single document that consists of parts of the original documents. They can also make all the basic functions (reorder, rotate, reverse...) to the final document.</t>
  </si>
  <si>
    <t>open documents -&gt; compose document</t>
  </si>
  <si>
    <t>invite friends -&gt; join network</t>
  </si>
  <si>
    <t>openDocuments -&gt; applyBasicFunctions</t>
  </si>
  <si>
    <t>given User -&gt; enter address</t>
  </si>
  <si>
    <t>enterEmail -&gt; invite</t>
  </si>
  <si>
    <t>User should be able to see currently online friends among all his friends on Aloha. The user can chat with online friends by clicking on the currently available friends in the online friends list.</t>
  </si>
  <si>
    <t>Selection panel: The Selection panel is divided into two parts: The panel where the user can open the input pdf documents. The user can open several files together. They can Zoom in/out to change the scale size of the thumbnails and preview any page they want in the Image Viewer; And the panel where the user composes the final document. It offers all the basic utilities: “Move Up” and “Move Down” functions, Delete any page, Rotate clockwise and anticlockwise, Reversing the selected pages, Preview any selected page in the Image Viewer.</t>
  </si>
  <si>
    <t>clickOnList -&gt; chat</t>
  </si>
  <si>
    <t>seeOnlineFriends-&gt;clickOnList</t>
  </si>
  <si>
    <t>change size -&gt; composes document</t>
  </si>
  <si>
    <t>A registered user of Aloha can share scribbles with his friends. The scribble can only be plain English text with maximum 500 characters. User can enter the scribble in the designated text area by clicking on the Scribble button; it should be visible to the user and his friends.</t>
  </si>
  <si>
    <t>change page -&gt; composes document</t>
  </si>
  <si>
    <t>clickButton -&gt; enterScribble</t>
  </si>
  <si>
    <t>offers utilities -&gt; Reversing pages</t>
  </si>
  <si>
    <t>register user-&gt;enterScribble</t>
  </si>
  <si>
    <t>openFile -&gt; doZoom</t>
  </si>
  <si>
    <t>enterScribble -&gt; seeScribble</t>
  </si>
  <si>
    <t>openFile -&gt; composeDocument</t>
  </si>
  <si>
    <t>A user can erase a scribble that has been posted. After deletion, the scribble should not be visible on the users’ or his friends’ slates. Deletion of a scribble should also remove all the comments associated with that scribble.</t>
  </si>
  <si>
    <t>deleteScribble -&gt; makeUnvisible</t>
  </si>
  <si>
    <t>deleteScribble -&gt; removeComments</t>
  </si>
  <si>
    <t>After a user logs into Aloha, he can see a listing of scribbles posted by him and his friends. The maximum number of scribbles displayed at a time will be 20, and paging will be implemented for more scribbles.</t>
  </si>
  <si>
    <t>For each scribble visible to the user he has the ability to comment on it to express his opinion. The comment can contain only text and cannot exceed 500 characters in length. To comment, user can see a text area under the scribble, where he can enter the text.</t>
  </si>
  <si>
    <t>has ability -&gt; express opinion</t>
  </si>
  <si>
    <t>contain text -&gt; exceed characters</t>
  </si>
  <si>
    <t>All these conversions can be accessed either by right clicking on the selected pages or by the graphical interface’s buttons. The changes will be applied to the output file.</t>
  </si>
  <si>
    <t>doChanges --&gt; applyChanges</t>
  </si>
  <si>
    <t>Destination output file: The user selects the destination folder for the output file or sets the same output folder of an imported file. Also, he can select whether he wants the output file to be compressed or not, and the pdf version of the generated documents.</t>
  </si>
  <si>
    <t>A user can delete a comment written by him or a comment on his scribbles. For deleting a scribble that he is authorized to delete, a user can see a delete link near the comment.</t>
  </si>
  <si>
    <t>selects folder -&gt; sets folder</t>
  </si>
  <si>
    <t xml:space="preserve"> no</t>
  </si>
  <si>
    <t>comment scribbles -&gt; delete comment</t>
  </si>
  <si>
    <t>selectFolder -&gt; selectInfoFile</t>
  </si>
  <si>
    <t>deleting scribble -&gt; see link</t>
  </si>
  <si>
    <t>RUN button After the user makes the changes he wants, he can press the RUN button to start the operation.</t>
  </si>
  <si>
    <t>authorized deleting -&gt; see link</t>
  </si>
  <si>
    <t>Users can like a scribble by clicking on the “Thumb’s Up” button below the scribble. For any scribble, all users can see a count of the “Liked” scribble</t>
  </si>
  <si>
    <t xml:space="preserve">The User selects a field object from a hierarchy in the object browser , Then the System displays the properties to which the user has read access of the selected field object in the Work Area , after that the System verifies user has write access to property and enables “Issue Command” button for those properties for which the user has write access . The User selects the “Issue command” button , then the System prompts the user for the new value of the property , the User inputs a new value , the User confirms the command by selecting the “Send Command” button , the System transmits the command to the FSS , then the System indicates the command was sent but no confirmation was received yet , after that the FSS Sends a COV notification , confirming the success of the command , then the System displays the new property value in the Work Area . 
</t>
  </si>
  <si>
    <t>Users have the ability to save the working environment with all the status of every part of the application, so they don’t have to set the options of each plugin every time they open the application. This feature is very useful for repetitive tasks, where users save a lot of time with this possibility.</t>
  </si>
  <si>
    <t>Users can dislike a scribble by clicking on the “Thumb’s Down” button below the scribble. For any scribble, all users can see a count of the “Disliked” scribble.</t>
  </si>
  <si>
    <t>displays properties -&gt; access property</t>
  </si>
  <si>
    <t>have ability -&gt; save environment</t>
  </si>
  <si>
    <t>Esto dice 2 pero en realidad es 1 (una esta negada)</t>
  </si>
  <si>
    <t>save environment -&gt; set options</t>
  </si>
  <si>
    <t xml:space="preserve">User should be able to initiate ChitChat with any user in the friend list who is online. The other user must seamlessly understand that the ChitChat has been initiated and the ChitChat message must be forwarded to the intended user. User should be able to receive ChitChat from any user in the friend list who is online and within the friend list of that user. Thus the receiving entity can send message back to the originator, thus, completing a two-way conversation. The message cannot be greater than 250 characters in length. </t>
  </si>
  <si>
    <t>save environment -&gt; open application</t>
  </si>
  <si>
    <t xml:space="preserve">The user can access this feature by: Pressing “Alt + S” for save, and “Alt + L” for load the environment. Pressing the File button at the very top of the window, and then choose Save or Load the environment. Pressing the appropriate icons under the bar menu. </t>
  </si>
  <si>
    <t>initiated ChitChat -&gt; forwarded message</t>
  </si>
  <si>
    <t>send message -&gt; completing conversation</t>
  </si>
  <si>
    <t>access feature -&gt; loading environment</t>
  </si>
  <si>
    <t>confirms command -&gt; Sends notification</t>
  </si>
  <si>
    <t xml:space="preserve">The FSS sends notification of Change of Value for an object property , then the System updates the property value in its internal object model , after that The System updates the UI to reflect the new value of the property . 
</t>
  </si>
  <si>
    <t>reflect value -&gt; sends notification</t>
  </si>
  <si>
    <t>updates value -&gt; reflect value</t>
  </si>
  <si>
    <t xml:space="preserve">The System receives a COV event and positively evaluates condition of at least one Logical condition , after the command that is configured in the reaction of the logical condition that evaluated to true will be executed , the order of execution of the rules is determined by their order in the "Configure Logic &amp; Reaction" . For each logical condition evaluated to a "true" value , the system executes all steps of the main success scenario . The order of execution of the rules is determined by their order in the "Configure Logic &amp; Reaction" screen . 
</t>
  </si>
  <si>
    <t>determined order -&gt; receives event</t>
  </si>
  <si>
    <t>forwardMessage -&gt; replyMessage</t>
  </si>
  <si>
    <t>determined order -&gt; evaluates condition</t>
  </si>
  <si>
    <t>Using this functionality user can send text files to online users. This helps user to share text documents with users on this platform. The maximum file size would be limited to 25 MB.</t>
  </si>
  <si>
    <t>accessFeature --&gt; saveEnvironment</t>
  </si>
  <si>
    <t>receives event -&gt; determined order</t>
  </si>
  <si>
    <t>loading environment -&gt; access feature</t>
  </si>
  <si>
    <t>evaluates condition -&gt; determined order</t>
  </si>
  <si>
    <t>helps user -&gt; share documents</t>
  </si>
  <si>
    <t xml:space="preserve">The System receives a COV event and positively evaluates condition of at least one Alarm rule , after the System persists the alarm and all its attributes in the system database and the System displays a new alarm line with the status “Not Ack . ” at the top of the Alarm Viewer for all logged in users with read access to the associated alarm property . Then the System displays “Alarm Acknowledgment Request” dialog for all logged in users with read access to the associated alarm property . For each alarm rule evaluated to a "true" value , the system executes all steps of the main success scenario . The order of execution of the rules is determined by their order in the "Configure Alarm Rules" 
</t>
  </si>
  <si>
    <t>attachText -&gt; shareToOthers</t>
  </si>
  <si>
    <t>User should be able to store ChitChat on exit. So that if the user wants to keep history of the previous session he can keep it to be brought back.</t>
  </si>
  <si>
    <t>keep history -&gt; keep to</t>
  </si>
  <si>
    <t>Pressing button -&gt; choose Save</t>
  </si>
  <si>
    <t>persists alarm -&gt; receives event</t>
  </si>
  <si>
    <t>Pressing button -&gt; choose Load</t>
  </si>
  <si>
    <t>persists alarm -&gt; evaluates condition</t>
  </si>
  <si>
    <t>Users can understand how PDFsam responds to their actions by viewing the log messages in the log panel.</t>
  </si>
  <si>
    <t>viewing messages -&gt; responds actions</t>
  </si>
  <si>
    <t>Users can discern the proper function of the application by the messages that are displayed in the log panel. There are 3 kinds of message separating by color: Black message (DEBUG or INFO) is just an information about what the application is doing; Blue message (WARNING) is a Warning telling that there’s an unexpected situation that the application can handle; Red message (ERROR or FATAL) is an error that PDFsam can’t handle.</t>
  </si>
  <si>
    <t>receives event -&gt; persists alarm</t>
  </si>
  <si>
    <t>User should be able to retrieve ChitChat when the ChitChat when the user wants to see ChitChat history.</t>
  </si>
  <si>
    <t>displayed messages -&gt; discern function</t>
  </si>
  <si>
    <t>displays Request -&gt; access property</t>
  </si>
  <si>
    <t>There is also the possibility to select and copy the log text, clear it, or save the log text to a file.</t>
  </si>
  <si>
    <t>see history -&gt; retrieve ChitChat</t>
  </si>
  <si>
    <t>displays dialog -&gt; access property</t>
  </si>
  <si>
    <t>access property -&gt; displays Request</t>
  </si>
  <si>
    <t>retrieve ChitChat -&gt; see history</t>
  </si>
  <si>
    <t xml:space="preserve">The User acknowledges the alarm by selecting the “Acknowledge Alarm” button in the Acknowledge Alarm Request dialog box , after The System updates the state of the alarm in the system database , the System closes the “Alarm Acknowledgment Request” dialog for all users seeing it , the System changes the status of the alarm to “Ack” in the Alarm Viewer for all users seeing it , the System assigns the user who acknowledged the alarm as the owner of the alarm and will update the database . 
</t>
  </si>
  <si>
    <t>seeing alarm -&gt; selecting button</t>
  </si>
  <si>
    <t>Users are allowed to make modifications on PDFsam’s working environment, in order to adapt to their preferences and cover their needs more sufficiently. In general, available settings refer on: application language, theme of the application GUI Interface, alert sounds and dialog boxes, the log detail level, the thumbnails creation library, auto update, default working environment and the default working directory.</t>
  </si>
  <si>
    <t>update database -&gt; selecting button</t>
  </si>
  <si>
    <t>acknowledges alarm -&gt; seeing state</t>
  </si>
  <si>
    <t>assign user-&gt;acknowledges alarm</t>
  </si>
  <si>
    <t>allowed Users -&gt; make modifications</t>
  </si>
  <si>
    <t>acknowledges alarm -&gt; changes status</t>
  </si>
  <si>
    <t>allowed Users -&gt; modifications environment</t>
  </si>
  <si>
    <t>make modifications -&gt; adapt preferences</t>
  </si>
  <si>
    <t>modifications environment -&gt; adapt preferences</t>
  </si>
  <si>
    <t>adapt preferences -&gt; cover needs</t>
  </si>
  <si>
    <t>refer sounds -&gt; default directory</t>
  </si>
  <si>
    <t xml:space="preserve">The User dismisses the alarm by selecting the action icon for the specific alarm in the AlarmDisplay , then the User selects the Dismiss Alarm Option from the popup window , after that the System verifies the alarm is acknowledged , the System verifies user is the owner of the acknowledged alarm , the System closes the “Alarm Dismissal Request” dialog , the System deletes the alarm from the system database , the System removes the alarm from the Alarm List for all users seeing it . 
</t>
  </si>
  <si>
    <t>The user has to select Settings below the plugins tree and the Settings main panel appears with all the available choices that the user can do. Specifically, in this section a user can modify the following options. Language: The user can select the preferred application language. Look and feel: The user sets his preferred PDFsam’s look and feel and his preferred theme to be used. Log level: The user can set the detail of the log messages that he want to see in the log panel. The thumbnails creation library. Check for updates automatically. Turn on or off alert sounds. Ask for overwrite confirmation: Show a dialogue box asking the user for confirmation when “Overwrite” is selected. Default environment: The user selects a previously saved environment file that will be automatically loaded at start up. Default working directory: The directory where the documents will be saved and loaded by default</t>
  </si>
  <si>
    <t>seeing System -&gt; selecting icon</t>
  </si>
  <si>
    <t>dismisses alarm -&gt; acknowledged alarm</t>
  </si>
  <si>
    <t>select Settings -&gt; do choices</t>
  </si>
  <si>
    <t xml:space="preserve">The Object Browser displays hierarchies (with parent logical nodes , children logical nodes and field objects for each logical node) that an authenticated User owns , All hierarchies are user specific and are persisted in the database , The User expands the first level of the hierarchy by selecting the “+” handle next to the hierarchy name , after the System displays the direct children of the expanded hierarchy and switches the “+” handle of the hierarchy name to a “-” handle , If a hierarchy is selected / highlighted by a user , then the system displays the hierarchy name and the hierarchy description in the Work Area . the User expands a logical node in the hierarchy by selecting the “+” handle next to the logical node name , If a logical node is selected / highlighted by a user , then the system displays the logical node name in the Work Area . The System displays the direct children of the expanded logical node and switches the “+” handle of the logical node to a “-” handle . The User selects a field object from the children of the expanded node , after that the System verifies the access rights of the user to the properties of the selected field object , then the System displays the field object name and the field object properties to which the user has at least read access in the work area . The User collapses a logical node in the hierarchy by selecting the “-” handle next to the logical node name , ater that the System hides all children of the logical node and switches the “-” handle of the logical node name to an “+” handle . The User collapses a hierarchy by selecting the “-” handle next to the hierarchy name after the System hides all children of the hierarchy and switches the “-” handle of the hierarchy name to an “+” handle . 
</t>
  </si>
  <si>
    <t>select default -&gt; loadSavedEnvironment</t>
  </si>
  <si>
    <t>has name -&gt; selects object</t>
  </si>
  <si>
    <t>has field -&gt; selects object</t>
  </si>
  <si>
    <t>read access -&gt; selects object</t>
  </si>
  <si>
    <t>selects object -&gt; displays name</t>
  </si>
  <si>
    <t>selects object -&gt; displays field</t>
  </si>
  <si>
    <t>selects object -&gt; has name</t>
  </si>
  <si>
    <t>selects object -&gt; has field</t>
  </si>
  <si>
    <t>collapses node -&gt; hides children</t>
  </si>
  <si>
    <t>hides children -&gt; collapses node</t>
  </si>
  <si>
    <t>hides children -&gt; collapses hierarchy</t>
  </si>
  <si>
    <t>collapses hierarchy -&gt; hides children</t>
  </si>
  <si>
    <t xml:space="preserve">The User selects the “Hierarchies” tab on the screen , after the System displays the “Configure Hierarchies” screen , afterwards the User selects the “Create Hierarchy” button , then the System displays the “Create Hierarchy” screen , the User enters a hierarchy name , a hierarchy description . The User selectively instantiates one of the following extending use cases : Create Logical Node , or Delete Logical Node , or Rename Logical Node , or Add Field Object , or Remove Field Object . The User selects the “Create Hierarchy” button , the System verifies the hierarchy name is unique , after thatt the System persists the hierarchy information in the database , the System displays the “Configure Hierarchies” screen and displays the newly created hierarchy in the hierarchies list . 
</t>
  </si>
  <si>
    <t>The user has to click the Save button and restart the application to have his changes applied.</t>
  </si>
  <si>
    <t>enters name -&gt; selects tab</t>
  </si>
  <si>
    <t>click button -&gt; restart application</t>
  </si>
  <si>
    <t>enters name -&gt; tab screen</t>
  </si>
  <si>
    <t>persists information -&gt; displays screen</t>
  </si>
  <si>
    <t>displays hierarchy -&gt; verifies name</t>
  </si>
  <si>
    <t>displays screen -&gt; displays hierarchy</t>
  </si>
  <si>
    <t xml:space="preserve">The User selects the “Configure Hierarchies” tab , then the System displays the “Configure Hierarchies” screen , after that the User selects a hierarchy from the hierarchy list , then the System displays the description of the hierarchy in the Hierarchy Description box . The User selects the “Edit Hierarchy” button , Then the System displays the “Edit Hierarchy” screen , after that the User may modify the hierarchy name or the hierarchy description . The User selectively instantiates one of the following extending use cases: Create Logical Node , or Delete Logical Node , or Rename Logical Node , or Add Field Object , or Remove Field Object . After that the User selects the “Save Hierarchy” button , then the System verifies the hierarchy name is unique , the System verifies the hierarchy is not being edited by the same user in a different session , the System persists the hierarchy information in the MSLite database , and the System displays the “Configure Hierarchies” screen and displays the edited hierarchy with its edited name/description/logical nodes/field objects in the hierarchies list . 
</t>
  </si>
  <si>
    <t>displays description -&gt; displays screen</t>
  </si>
  <si>
    <t>displays screen -&gt; displays description</t>
  </si>
  <si>
    <t>modify name -&gt; selects button</t>
  </si>
  <si>
    <t xml:space="preserve"> modify description -&gt; selects button</t>
  </si>
  <si>
    <t>selects button -&gt; modify name</t>
  </si>
  <si>
    <t>selects button -&gt; modify description</t>
  </si>
  <si>
    <t>selects button -&gt; persists information</t>
  </si>
  <si>
    <t>displays hierarchy -&gt; selects button</t>
  </si>
  <si>
    <t>selects button -&gt; displays screen</t>
  </si>
  <si>
    <t>Remove Object -&gt; selects button</t>
  </si>
  <si>
    <t xml:space="preserve">The User selects the “Hierarchies” tab , then the System displays the “Configure Hierarchies” screen , aftr that the User selects a hierarchy from the hierarchy list , then the User selects the “Delete Hierarchy” button , the System displays a hierarchy deletion confirmation dialog , after the User confirms the deletion of the hierarchy after that the System verifies the hierarchy is not being edited by the same user in a different session , If a hierarchy is deleted all its child logical nodes and / or field objects will be deleted as well , the System displays the “Configure Hierarchies” screen . The deleted hierarchy name is not displayed in the hierarchies list . 
</t>
  </si>
  <si>
    <t xml:space="preserve">The User selects the “Configure Hierarchies” tab , then the System displays the “Configure Hierarchies” screenand the User selects a hierarchy from the hierarchy list , the System displays the description of the hierarchy in the Hierarchy Description box , the User selects the “Edit Hierarchy” button , after that the System verifies the hierarchy is not being edited by the same user in a different session , the System displays the “Edit Hierarchy” screen and the User sets a logical node “Insertion point” by selecting an item in the “Hierarchy Tree Editor” , the User selects the “Add Node” Button then the System verifies the “Insertion point” is either a hierarchy’s root element or a logical node , the System prompts the user for the name of the logical node to create , after that the User enters a name for the Logical node , the System verifies no other logical node with the same name exists at the selected insertion point , the System creates a logical node as a child of the insertion point . 
</t>
  </si>
  <si>
    <t>selects tab -&gt; selecting item</t>
  </si>
  <si>
    <t>selects hierarchy -&gt; verifies point</t>
  </si>
  <si>
    <t>displays description -&gt; verifies point</t>
  </si>
  <si>
    <t>selects button -&gt; verifies point</t>
  </si>
  <si>
    <t>selects hierarchy -&gt; prompts user</t>
  </si>
  <si>
    <t>displays description -&gt; prompts user</t>
  </si>
  <si>
    <t>selects button -&gt; prompts user</t>
  </si>
  <si>
    <t xml:space="preserve">The User selects the “Configure Hierarchies” tab , then the System displays the “Configure Hierarchies” screen , the User selects a hierarchy from the hierarchy list , and then the System displays the description of the hierarchy in the Hierarchy Description box , after the User selects the “Edit Hierarchy” button , then the System displays the “Edit Hierarchy” screen . After that the User selects a logical node from the “Hierarchy Tree Editor" , the User selects the “Delete Node” button , then the System displays a confirmation dialog mentioning that all children of the logical node will be removed from the hierarchy , If the User confirms the deletion of the logical node , the System verifies the hierarchy is not being edited by the same user in a different session , the System removes the logical node and its children from the “Hierarchy Tree Editor” . If a logical node is deleted all its child logical nodes and / or field objects will be deleted as well . 
</t>
  </si>
  <si>
    <t>confirms deletion -&gt; removes node</t>
  </si>
  <si>
    <t>confirms deletion -&gt; removes children</t>
  </si>
  <si>
    <t>removes node -&gt; selects node</t>
  </si>
  <si>
    <t>removes children -&gt; selects node</t>
  </si>
  <si>
    <t>deleted node -&gt; deleted objects</t>
  </si>
  <si>
    <t>displays screen -&gt; selects node</t>
  </si>
  <si>
    <t xml:space="preserve">The User selects the “Configure Hierarchies” tab , then System displays the “Configure Hierarchies” screen , the User selects a hierarchy from the hierarchy list , after that the System displays the description of the hierarchy in the Hierarchy Description box , then the User selects the “Edit Hierarchy” button , after that the System displays the “Edit Hierarchy” screen and the User selects a field object from the “Field object list” , the User sets an “Insertion point” by selecting an item in the “Hierarchy Tree Editor” . If the User selects the “Add Object as node” button , then the System verifies the destination insertion point is either a hierarchy’s root element or a logical node , the System verifies that the field object is not already present at the selected insertion point , the System verifies the user has read access to at least one property of the field object , the System verified that the user is not editing the hierarchy in another session , the System adds the selected field object as a child node of the destination insertion point , the System keeps the added field object available in the “Field object list” for possible other insertions . 
</t>
  </si>
  <si>
    <t>selecting item -&gt; displays description</t>
  </si>
  <si>
    <t>Add Object -&gt; access property</t>
  </si>
  <si>
    <t>Add Object -&gt; editing hierarchy</t>
  </si>
  <si>
    <t>Add Object -&gt; adds object</t>
  </si>
  <si>
    <t xml:space="preserve">The User selects the “Configure Hierarchies” tab , then the System displays the “Configure Hierarchies” screen , after that the User selects a hierarchy from the hierarchy list , then the System displays the description of the hierarchy in the Hierarchy Description box . The User selects the “Edit Hierarchy” button , then the System displays the “Edit Hierarchy” screen , the User selects a field object from the “Hierarchy Tree Editor” , the User selects the “Remove Node” button , the System verified that the user is not editing the hierarchy in another session , the System removes the selected Field Object from the hierarchy . 
</t>
  </si>
  <si>
    <t xml:space="preserve">The User selects the “L&amp;R” tab , then the System displays the “Logic and Reaction Configuration” screen , after that the User selects the “Create L&amp;R Rule” button , the System displays the “Create L&amp;R Rule” screen , then the User enters the name of the L&amp;R Rule to be created , the User configures the “Logical Condition” part of the rule by configuring individual conditions , the User configures an individual condition as follows: the User selects an object from the object list then the System displays only the properties of the selected object in the properties list that the user has read access to , the User selects a property from the properties list . The User selects type of condition which can be one of the following: “Is Equal to” and adds a Numeric Value , or “Is Not Equal to” and adds a Numeric Value , or “Is greater than” and adds a Numeric Value , or “Is less than” and adds a Numeric Value , or "Is True” , or “Is False” , after that the System enables or disables condition value(s) , depending on the condition type chosen , the User optionally enters a condition value . The User configures the “Reaction” part of the rule: The User selects an object from the object list , then the System displays the properties of the selected object in the properties list , the User selects a property from the properties list then the System verifies user has write access to the property , after that the User enters the value of the command to be issued , then Based on the type of value that the property can take , the system verifies the validity of the input . The User completes the creation of the rule by selecting the “Create Rule” button , after that the System verifies the correctness of rule parameters , the System creates a new rule with the specified parameters and persists it in the database and in the cache for performance , the System displays the “Logic and Reaction Configuration” screen , with the new rule added to the L&amp;R Rule list . 
</t>
  </si>
  <si>
    <t>enters value -&gt; selects type</t>
  </si>
  <si>
    <t>selects type -&gt; enables value</t>
  </si>
  <si>
    <t>verifies validity -&gt; configures part</t>
  </si>
  <si>
    <t>verifies validity -&gt; selects object</t>
  </si>
  <si>
    <t>verifies user -&gt; enters value</t>
  </si>
  <si>
    <t>write access -&gt; enters value</t>
  </si>
  <si>
    <t>access property -&gt; verifies validity</t>
  </si>
  <si>
    <t>verifies correctness -&gt; creates rule</t>
  </si>
  <si>
    <t>verifies correctness -&gt; persists</t>
  </si>
  <si>
    <t>displays Logic -&gt; selecting button</t>
  </si>
  <si>
    <t>displays screen -&gt; selecting button</t>
  </si>
  <si>
    <t>completes creation -&gt; displays Logic</t>
  </si>
  <si>
    <t>completes creation -&gt; displays screen</t>
  </si>
  <si>
    <t xml:space="preserve">The User selects the “L&amp;R” tab , then the System displays the “Logic and Reaction Configuration” screen , then the User selects a rule from “L&amp;R Rules” list , the User selects the “Edit L&amp;R Rule” button , after that the System Verifies user has read access to all properties in the logical condition of the rule and write access to the property affected by its reaction , Only then can the user edit the L&amp;R rule . The System displays the “Edit L&amp;R Rule” screen , after that the User may modify the name of the L&amp;R rule , the user may modify the “Logical Condition” part of the rule by modifying individual conditions , the User may modify the “Reaction” part of the rule” . After that the User completes the edition of the rule by selecting the “Save Rule” button , The System verifies the correctness of rule parameters , the System verifies the selected rule is not being edited by another user or by the current user in another session , the System displays the “Logic and Reaction Configuration” screen , with the updated rule name in the L&amp;R Rule list . 
</t>
  </si>
  <si>
    <t>modify name -&gt; modifying conditions</t>
  </si>
  <si>
    <t>modify name -&gt; modify part</t>
  </si>
  <si>
    <t>modify Condition -&gt; displays screen</t>
  </si>
  <si>
    <t>modifying conditions -&gt; modify name</t>
  </si>
  <si>
    <t>modify part -&gt; modify name</t>
  </si>
  <si>
    <t>completes edition -&gt; displays Logic</t>
  </si>
  <si>
    <t>completes edition -&gt; displays screen</t>
  </si>
  <si>
    <t>verifies correctness -&gt; completes edition</t>
  </si>
  <si>
    <t>verifies rule -&gt; completes edition</t>
  </si>
  <si>
    <t>edited button -&gt; completes edition</t>
  </si>
  <si>
    <t>displays Logic -&gt; edited button</t>
  </si>
  <si>
    <t>displays screen -&gt; edited button</t>
  </si>
  <si>
    <t>modify part -&gt; completes edition</t>
  </si>
  <si>
    <t xml:space="preserve">The User selects the “L&amp;R” tab , the System displays the “Logic and Reaction Configuration” screenthe the User selects a rule from “L&amp;R Rules” list , the User selects the “Delete L&amp;R Rule” button , after that the System verifies user has read access to all properties that are a part of the condition and write access to the property affected by reaction of the rule , Only then can the user edit the L&amp;R rule . Then the System displays the “Rule deletion confirmation” dialog , after that the User confirms the deletion of the rule by selecting the “Delete” button , The System verifies the selected rule is not being edited by another user or by the current user in another session , the System removes the deleted rule from its set of persisted rules , the System displays the “Logic and Reaction Configuration” screen , then The deleted rule name is not displayed in the L&amp;R Rule list . 
</t>
  </si>
  <si>
    <t>edit rule -&gt; access properties</t>
  </si>
  <si>
    <t>confirms deletion -&gt; removes rule</t>
  </si>
  <si>
    <t>confirms deletion -&gt; displays Logic</t>
  </si>
  <si>
    <t>confirms deletion -&gt; displays screen</t>
  </si>
  <si>
    <t>verifies rule -&gt; confirms deletion</t>
  </si>
  <si>
    <t>removes rule -&gt; selecting button</t>
  </si>
  <si>
    <t>edit rule -&gt; displays dialog</t>
  </si>
  <si>
    <t xml:space="preserve">The User selects the “Alarms” tab , then the System displays the “Configure Alarm Rules” screen , then the User selects the “Create Alarm Rule” button , then the System displays the “Create Alarm Rule” screen , after that the User enters the name of Alarm Rule to be created , the User enters the name of Alarm to be generated , the User configures the “Alarm Condition” part of the alarm rule by configuring individual conditions , the User configures an individual condition as follows: the User selects an object from the object list , and thenn the System displays only the properties of the selected object in the properties list that the user has read access to , then the User selects a property from the properties list . The User selects type of condition which can be one of the following: “Is Equal to” and adds a Numeric Value , or “Is Not Equal to” and adds a Numeric Value , or “Is greater than” and adds a Numeric Value , or “Is less than” and adds a Numeric Value , or "Is True” , or “Is False" , then the System enables or disables condition value(s) , depending on the condition type chosen . The User optionally enters a condition value . the User combines individual conditions with Boolean operators and parentheses , the User selects the “Associated Alarm Property” dropdown list , the User completes the creation of the rule by selecting the “Create Rule” button , The System verifies the correctness of rule parameters , then the System verifies that there are no other Alarm rules and Alarm Names with the same name as specified , the System creates a new alarm rule with the specified parameters and persists it in the database and in the cache for performance , the System displays the “Configure Alarm Rules” screen , with the new rule added to the Alarm Rules list . 
</t>
  </si>
  <si>
    <t>displays screen -&gt; combines conditions</t>
  </si>
  <si>
    <t>displays screen -&gt; selects list</t>
  </si>
  <si>
    <t>displays screen -&gt; completes creation</t>
  </si>
  <si>
    <t>combines conditions -&gt; creates rule</t>
  </si>
  <si>
    <t>selects list -&gt; creates rule</t>
  </si>
  <si>
    <t>completes creation -&gt; creates rule</t>
  </si>
  <si>
    <t>combines conditions -&gt; persists the</t>
  </si>
  <si>
    <t>selects list -&gt; persists the</t>
  </si>
  <si>
    <t>completes creation -&gt; persists the</t>
  </si>
  <si>
    <t xml:space="preserve">The User selects the “Alarms” tab , then the System displays the “Configure Alarm Rules” screen , then the User selects a rule from “Alarm Rules” list . The User selects the “Edit Alarm Rule” button , after that the System Verifies user has read access to all properties in the Alarm condition of the rule and write access to the associated alarm property , the System displays the “Edit Alarm Rule” screen , the User may modify the name of the Alarm Rule , or the User may modify the “Alarm Condition” part of the rule by modifying individual conditions or the User may modify the “Alarm” (or reaction) part of the rule . The User completes editing the rule by selecting the “Save Rule” button , the System verifies the correctness of rule parameters , the System verifies the selected rule is not being edited by another user or by the current user in another session , the System displays the “Configure Alarm Rules” screen , with the updated rule name in the Alarm Rule list . 
</t>
  </si>
  <si>
    <t>selects tab -&gt; displays screen</t>
  </si>
  <si>
    <t>displays screen -&gt; selects rule</t>
  </si>
  <si>
    <t>access properties -&gt; modifying conditions</t>
  </si>
  <si>
    <t>access properties -&gt; modifying User</t>
  </si>
  <si>
    <t>access properties -&gt; modify Alarm</t>
  </si>
  <si>
    <t>access properties -&gt; modify reaction</t>
  </si>
  <si>
    <t>write access -&gt; modifying conditions</t>
  </si>
  <si>
    <t>write access -&gt; modifying User</t>
  </si>
  <si>
    <t>write access -&gt; modify Alarm</t>
  </si>
  <si>
    <t>write access -&gt; modify reaction</t>
  </si>
  <si>
    <t>access property -&gt; modifying conditions</t>
  </si>
  <si>
    <t>access property -&gt; modifying User</t>
  </si>
  <si>
    <t>access property -&gt; modify Alarm</t>
  </si>
  <si>
    <t>access property -&gt; modify reaction</t>
  </si>
  <si>
    <t>modifying conditions -&gt; Verifies user</t>
  </si>
  <si>
    <t>modifying conditions -&gt; access properties</t>
  </si>
  <si>
    <t>modifying User -&gt; Verifies user</t>
  </si>
  <si>
    <t>modifying User -&gt; access properties</t>
  </si>
  <si>
    <t>modify Alarm -&gt; Verifies user</t>
  </si>
  <si>
    <t>modify Alarm -&gt; access properties</t>
  </si>
  <si>
    <t>modify reaction -&gt; Verifies user</t>
  </si>
  <si>
    <t>modify reaction -&gt; access properties</t>
  </si>
  <si>
    <t>verifies correctness -&gt; completes editing</t>
  </si>
  <si>
    <t>verifies correctness -&gt; editing rule</t>
  </si>
  <si>
    <t>verifies rule -&gt; completes editing</t>
  </si>
  <si>
    <t>verifies rule -&gt; editing rule</t>
  </si>
  <si>
    <t>edited button -&gt; completes editing</t>
  </si>
  <si>
    <t>edited button -&gt; editing rule</t>
  </si>
  <si>
    <t xml:space="preserve">The User selects the “Alarms” tab , then the System displays the “Configure Alarm Rules” screen , then the User selects a rule from “Alarm Rules” list . The User selects the “Delete Alarm Rule” button the System verifies user has read access to all properties that are a part of the condition and write access to the associated alarm property , Only then can the user edit the Alarm rule . The System displays the “Rule deletion confirmation” dialog , the User confirms the deletion of the rule by selecting the “Delete” button , then the System verifies the selected rule is not being edited by another user or by the current user in another session , then the System removes the deleted rule from its set of persisted rules . the System displays the “Configure Alarm Rules” screen , The deleted rule name is not displayed in the Alarm Rules list . 
</t>
  </si>
  <si>
    <t>Delete Rule -&gt; write access</t>
  </si>
  <si>
    <t>verifies user -&gt; write access</t>
  </si>
  <si>
    <t>Delete Rule -&gt; access property</t>
  </si>
  <si>
    <t>verifies user -&gt; access property</t>
  </si>
  <si>
    <t>access properties -&gt; edit rule</t>
  </si>
  <si>
    <t>write access -&gt; edit rule</t>
  </si>
  <si>
    <t>access property -&gt; edit rule</t>
  </si>
  <si>
    <t xml:space="preserve">The User browses to MSLite system web page , then the System presents a screen containing username and password fields , after that the User enters his/her username and password , then the System validates username and password through . After that , the System browses the user to the desired page . 
</t>
  </si>
  <si>
    <t>validates password -&gt; browses page</t>
  </si>
  <si>
    <t>browses page -&gt; enters username</t>
  </si>
  <si>
    <t>browses page -&gt; enters password</t>
  </si>
  <si>
    <t>presents screen -&gt; validates password</t>
  </si>
  <si>
    <t>containing fields -&gt; validates password</t>
  </si>
  <si>
    <t>validates password -&gt; browses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</si>
</sst>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dd\.mm"/>
  </numFmts>
  <fonts count="9">
    <font>
      <sz val="11"/>
      <color rgb="FF000000"/>
      <name val="Calibri"/>
    </font>
    <font>
      <sz val="11"/>
      <name val="Calibri"/>
    </font>
    <font>
      <b/>
      <sz val="11"/>
      <color rgb="FF000000"/>
      <name val="Calibri"/>
    </font>
    <font>
      <sz val="11"/>
      <color rgb="FF000000"/>
      <name val="Inconsolata"/>
    </font>
    <font>
      <sz val="11"/>
      <color rgb="FF980000"/>
      <name val="Calibri"/>
    </font>
    <font>
      <sz val="11"/>
      <color rgb="FF980000"/>
      <name val="Calibri"/>
    </font>
    <font>
      <u/>
      <sz val="11"/>
      <color rgb="FF0000FF"/>
      <name val="Calibri"/>
    </font>
    <font>
      <sz val="11"/>
      <name val="Calibri"/>
    </font>
    <font>
      <u/>
      <sz val="11"/>
      <color rgb="FF000000"/>
      <name val="Roboto"/>
    </font>
  </fonts>
  <fills count="11">
    <fill>
      <patternFill patternType="none"/>
    </fill>
    <fill>
      <patternFill patternType="gray125"/>
    </fill>
    <fill>
      <patternFill patternType="solid">
        <fgColor rgb="FFD8D8D8"/>
        <bgColor rgb="FFD8D8D8"/>
      </patternFill>
    </fill>
    <fill>
      <patternFill patternType="solid">
        <fgColor rgb="FFE7E6E6"/>
        <bgColor rgb="FFE7E6E6"/>
      </patternFill>
    </fill>
    <fill>
      <patternFill patternType="solid">
        <fgColor rgb="FFFF9900"/>
        <bgColor rgb="FFFF9900"/>
      </patternFill>
    </fill>
    <fill>
      <patternFill patternType="solid">
        <fgColor rgb="FFFFFFFF"/>
        <bgColor rgb="FFFFFFFF"/>
      </patternFill>
    </fill>
    <fill>
      <patternFill patternType="solid">
        <fgColor rgb="FFBFBFBF"/>
        <bgColor rgb="FFBFBFBF"/>
      </patternFill>
    </fill>
    <fill>
      <patternFill patternType="solid">
        <fgColor rgb="FFFFFF00"/>
        <bgColor rgb="FFFFFF00"/>
      </patternFill>
    </fill>
    <fill>
      <patternFill patternType="solid">
        <fgColor rgb="FFD9D9D9"/>
        <bgColor rgb="FFD9D9D9"/>
      </patternFill>
    </fill>
    <fill>
      <patternFill patternType="solid">
        <fgColor rgb="FF00FF00"/>
        <bgColor rgb="FF00FF00"/>
      </patternFill>
    </fill>
    <fill>
      <patternFill patternType="solid">
        <fgColor rgb="FF00FFFF"/>
        <bgColor rgb="FF00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122">
    <xf numFmtId="0" fontId="0" fillId="0" borderId="0" xfId="0" applyFont="1" applyAlignment="1"/>
    <xf numFmtId="0" fontId="0" fillId="2" borderId="1" xfId="0" applyFont="1" applyFill="1" applyBorder="1" applyAlignment="1">
      <alignment horizontal="center" vertical="center"/>
    </xf>
    <xf numFmtId="0" fontId="0" fillId="2" borderId="1" xfId="0" applyFont="1" applyFill="1" applyBorder="1" applyAlignment="1">
      <alignment horizontal="center"/>
    </xf>
    <xf numFmtId="0" fontId="0" fillId="2" borderId="1" xfId="0" applyFont="1" applyFill="1" applyBorder="1" applyAlignment="1">
      <alignment horizontal="center" wrapText="1"/>
    </xf>
    <xf numFmtId="0" fontId="0" fillId="2" borderId="1" xfId="0" applyFont="1" applyFill="1" applyBorder="1" applyAlignment="1">
      <alignment horizontal="center" wrapText="1"/>
    </xf>
    <xf numFmtId="164" fontId="0" fillId="0" borderId="1" xfId="0" applyNumberFormat="1" applyFont="1" applyBorder="1" applyAlignment="1">
      <alignment horizontal="center" vertical="center"/>
    </xf>
    <xf numFmtId="0" fontId="0" fillId="0" borderId="0" xfId="0" applyFont="1" applyAlignment="1">
      <alignment horizontal="center" vertical="center"/>
    </xf>
    <xf numFmtId="0" fontId="2" fillId="0" borderId="5"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165" fontId="0" fillId="0" borderId="1" xfId="0" applyNumberFormat="1" applyFont="1" applyBorder="1" applyAlignment="1">
      <alignment horizontal="center" vertical="center"/>
    </xf>
    <xf numFmtId="0" fontId="0"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3" borderId="1" xfId="0" applyFont="1" applyFill="1" applyBorder="1" applyAlignment="1">
      <alignment horizontal="center" vertical="center"/>
    </xf>
    <xf numFmtId="165" fontId="0" fillId="4" borderId="1" xfId="0" applyNumberFormat="1" applyFont="1" applyFill="1" applyBorder="1" applyAlignment="1">
      <alignment horizontal="center" vertical="center"/>
    </xf>
    <xf numFmtId="0" fontId="0" fillId="0" borderId="1" xfId="0" applyFont="1" applyBorder="1"/>
    <xf numFmtId="0" fontId="2" fillId="3" borderId="1" xfId="0" applyFont="1" applyFill="1" applyBorder="1" applyAlignment="1">
      <alignment horizontal="center" vertical="center"/>
    </xf>
    <xf numFmtId="0" fontId="3" fillId="5" borderId="0" xfId="0" applyFont="1" applyFill="1"/>
    <xf numFmtId="0" fontId="0" fillId="0" borderId="7" xfId="0" applyFont="1" applyBorder="1" applyAlignment="1">
      <alignment horizontal="center" vertical="center" wrapText="1"/>
    </xf>
    <xf numFmtId="0" fontId="0" fillId="0" borderId="7" xfId="0" applyFont="1" applyBorder="1" applyAlignment="1">
      <alignment horizontal="center" vertical="center" wrapText="1"/>
    </xf>
    <xf numFmtId="0" fontId="0" fillId="4" borderId="1" xfId="0" applyFont="1" applyFill="1" applyBorder="1" applyAlignment="1">
      <alignment horizontal="center" vertical="center"/>
    </xf>
    <xf numFmtId="0" fontId="0" fillId="6" borderId="1" xfId="0" applyFont="1" applyFill="1" applyBorder="1" applyAlignment="1">
      <alignment horizontal="center" vertical="center"/>
    </xf>
    <xf numFmtId="0" fontId="4" fillId="0" borderId="6" xfId="0" applyFont="1" applyBorder="1" applyAlignment="1">
      <alignment horizontal="center" vertical="center" wrapText="1"/>
    </xf>
    <xf numFmtId="0" fontId="1" fillId="0" borderId="0" xfId="0" applyFont="1" applyAlignment="1">
      <alignment horizontal="center"/>
    </xf>
    <xf numFmtId="0" fontId="0" fillId="0" borderId="8"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7" borderId="11" xfId="0" applyFont="1" applyFill="1" applyBorder="1" applyAlignment="1">
      <alignment horizontal="center" vertical="center" wrapText="1"/>
    </xf>
    <xf numFmtId="0" fontId="0" fillId="0" borderId="1" xfId="0" applyFont="1" applyBorder="1" applyAlignment="1">
      <alignment vertical="center" wrapText="1"/>
    </xf>
    <xf numFmtId="0" fontId="0" fillId="0" borderId="8" xfId="0" applyFont="1" applyBorder="1" applyAlignment="1">
      <alignment horizontal="center" vertical="center" wrapText="1"/>
    </xf>
    <xf numFmtId="0" fontId="4" fillId="0" borderId="7"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5" fillId="0" borderId="0" xfId="0" applyFont="1" applyAlignment="1">
      <alignment horizontal="center"/>
    </xf>
    <xf numFmtId="0" fontId="3" fillId="8" borderId="0" xfId="0" applyFont="1" applyFill="1" applyAlignment="1">
      <alignment horizontal="center"/>
    </xf>
    <xf numFmtId="0" fontId="0" fillId="9"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1" fillId="0" borderId="0" xfId="0" applyFont="1" applyAlignment="1"/>
    <xf numFmtId="0" fontId="6" fillId="0" borderId="0" xfId="0" applyFont="1" applyAlignment="1"/>
    <xf numFmtId="0" fontId="3" fillId="5" borderId="0" xfId="0" applyFont="1" applyFill="1"/>
    <xf numFmtId="0" fontId="0" fillId="9"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7" fillId="7" borderId="0" xfId="0" applyFont="1" applyFill="1" applyAlignment="1"/>
    <xf numFmtId="166" fontId="1" fillId="7" borderId="0" xfId="0" applyNumberFormat="1" applyFont="1" applyFill="1" applyAlignment="1"/>
    <xf numFmtId="0" fontId="7" fillId="7" borderId="0" xfId="0" applyFont="1" applyFill="1" applyAlignment="1"/>
    <xf numFmtId="4" fontId="7" fillId="7" borderId="0" xfId="0" applyNumberFormat="1" applyFont="1" applyFill="1" applyAlignment="1">
      <alignment horizontal="right"/>
    </xf>
    <xf numFmtId="0" fontId="2" fillId="10"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5" borderId="0" xfId="0" applyFont="1" applyFill="1" applyAlignment="1">
      <alignment horizontal="center"/>
    </xf>
    <xf numFmtId="0" fontId="0" fillId="2" borderId="1" xfId="0" applyFont="1" applyFill="1" applyBorder="1" applyAlignment="1">
      <alignment horizontal="center"/>
    </xf>
    <xf numFmtId="0" fontId="4" fillId="0" borderId="5" xfId="0" applyFont="1" applyBorder="1" applyAlignment="1">
      <alignment horizontal="center" vertical="center" wrapText="1"/>
    </xf>
    <xf numFmtId="0" fontId="1" fillId="0" borderId="7" xfId="0" applyFont="1" applyBorder="1" applyAlignment="1">
      <alignment horizontal="center"/>
    </xf>
    <xf numFmtId="0" fontId="4"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0" fillId="0" borderId="0" xfId="0" applyFont="1" applyAlignment="1">
      <alignment horizontal="center" vertical="center" wrapText="1"/>
    </xf>
    <xf numFmtId="0" fontId="0" fillId="0" borderId="15"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6"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0" fillId="0" borderId="5" xfId="0" applyFon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center" vertical="center"/>
    </xf>
    <xf numFmtId="0" fontId="4"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0" xfId="0" applyFont="1" applyAlignment="1">
      <alignment horizontal="center" vertical="center" wrapText="1"/>
    </xf>
    <xf numFmtId="0" fontId="4" fillId="0" borderId="1" xfId="0" applyFont="1" applyBorder="1" applyAlignment="1">
      <alignment horizontal="center" vertical="center"/>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 xfId="0" applyFont="1" applyBorder="1" applyAlignment="1">
      <alignment horizontal="center" vertical="center"/>
    </xf>
    <xf numFmtId="0" fontId="0" fillId="5" borderId="7" xfId="0" applyFont="1" applyFill="1" applyBorder="1" applyAlignment="1">
      <alignment horizontal="center" vertical="center" wrapText="1"/>
    </xf>
    <xf numFmtId="0" fontId="0" fillId="0" borderId="12" xfId="0" applyFont="1" applyBorder="1" applyAlignment="1">
      <alignment horizontal="center" vertical="center"/>
    </xf>
    <xf numFmtId="0" fontId="0" fillId="0" borderId="10" xfId="0" applyFont="1" applyBorder="1" applyAlignment="1">
      <alignment horizontal="center" vertical="center"/>
    </xf>
    <xf numFmtId="0" fontId="8" fillId="5" borderId="0" xfId="0" applyFont="1" applyFill="1" applyAlignment="1"/>
    <xf numFmtId="0" fontId="0" fillId="5" borderId="1" xfId="0" applyFont="1" applyFill="1" applyBorder="1" applyAlignment="1">
      <alignment horizontal="center" vertical="center" wrapText="1"/>
    </xf>
    <xf numFmtId="0" fontId="1" fillId="7" borderId="0" xfId="0" applyFont="1" applyFill="1" applyAlignment="1"/>
    <xf numFmtId="0" fontId="0" fillId="0" borderId="4" xfId="0" applyFont="1" applyBorder="1" applyAlignment="1">
      <alignment horizontal="center" vertical="center" wrapText="1"/>
    </xf>
    <xf numFmtId="0" fontId="1" fillId="9" borderId="0" xfId="0" applyFont="1" applyFill="1"/>
    <xf numFmtId="0" fontId="3" fillId="5" borderId="0" xfId="0" applyFont="1" applyFill="1" applyAlignment="1"/>
    <xf numFmtId="0" fontId="2" fillId="5" borderId="0" xfId="0" applyFont="1" applyFill="1" applyAlignment="1">
      <alignment horizontal="center" vertical="center"/>
    </xf>
    <xf numFmtId="0" fontId="1" fillId="5" borderId="0" xfId="0" applyFont="1" applyFill="1"/>
    <xf numFmtId="0" fontId="5" fillId="0" borderId="0" xfId="0" applyFont="1" applyAlignment="1">
      <alignment horizontal="center" wrapText="1"/>
    </xf>
    <xf numFmtId="0" fontId="7" fillId="7" borderId="0" xfId="0" applyFont="1" applyFill="1" applyAlignment="1">
      <alignment horizontal="right"/>
    </xf>
    <xf numFmtId="0" fontId="0" fillId="0" borderId="5" xfId="0" applyFont="1" applyBorder="1" applyAlignment="1">
      <alignment horizontal="center" vertical="center" wrapText="1"/>
    </xf>
    <xf numFmtId="0" fontId="1" fillId="0" borderId="6" xfId="0" applyFont="1" applyBorder="1"/>
    <xf numFmtId="0" fontId="1" fillId="0" borderId="7" xfId="0" applyFont="1" applyBorder="1"/>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1" fillId="0" borderId="12" xfId="0" applyFont="1" applyBorder="1"/>
    <xf numFmtId="0" fontId="1" fillId="0" borderId="10" xfId="0" applyFont="1" applyBorder="1"/>
    <xf numFmtId="0" fontId="0" fillId="7" borderId="5" xfId="0" applyFont="1" applyFill="1" applyBorder="1" applyAlignment="1">
      <alignment horizontal="center" vertical="center" wrapText="1"/>
    </xf>
    <xf numFmtId="0" fontId="0" fillId="0" borderId="8" xfId="0" applyFont="1" applyBorder="1" applyAlignment="1">
      <alignment horizontal="center" vertical="center" wrapText="1"/>
    </xf>
    <xf numFmtId="0" fontId="1" fillId="0" borderId="13" xfId="0" applyFont="1" applyBorder="1"/>
    <xf numFmtId="0" fontId="0" fillId="0" borderId="9" xfId="0" applyFont="1" applyBorder="1" applyAlignment="1">
      <alignment horizontal="center" vertical="center" wrapText="1"/>
    </xf>
    <xf numFmtId="0" fontId="0" fillId="2" borderId="2" xfId="0" applyFont="1" applyFill="1" applyBorder="1" applyAlignment="1">
      <alignment horizontal="center"/>
    </xf>
    <xf numFmtId="0" fontId="1" fillId="0" borderId="3" xfId="0" applyFont="1" applyBorder="1"/>
    <xf numFmtId="0" fontId="1" fillId="0" borderId="4" xfId="0" applyFont="1" applyBorder="1"/>
    <xf numFmtId="0" fontId="0" fillId="3" borderId="2" xfId="0" applyFont="1" applyFill="1" applyBorder="1" applyAlignment="1">
      <alignment horizontal="center" vertical="center"/>
    </xf>
    <xf numFmtId="0" fontId="0" fillId="3" borderId="5" xfId="0" applyFont="1" applyFill="1" applyBorder="1" applyAlignment="1">
      <alignment horizontal="center" vertical="center"/>
    </xf>
    <xf numFmtId="0" fontId="4" fillId="0" borderId="6" xfId="0" applyFont="1" applyBorder="1" applyAlignment="1">
      <alignment horizontal="center" vertical="center" wrapText="1"/>
    </xf>
    <xf numFmtId="0" fontId="5" fillId="0" borderId="12" xfId="0" applyFont="1" applyBorder="1" applyAlignment="1">
      <alignment horizontal="center"/>
    </xf>
    <xf numFmtId="0" fontId="0" fillId="0" borderId="6" xfId="0" applyFont="1" applyBorder="1" applyAlignment="1">
      <alignment horizontal="center" vertical="center" wrapText="1"/>
    </xf>
    <xf numFmtId="0" fontId="2" fillId="0" borderId="5" xfId="0" applyFont="1" applyBorder="1" applyAlignment="1">
      <alignment horizontal="center" vertical="center"/>
    </xf>
    <xf numFmtId="0" fontId="0" fillId="0" borderId="5" xfId="0" applyFont="1" applyBorder="1" applyAlignment="1">
      <alignment horizontal="center" vertical="center"/>
    </xf>
    <xf numFmtId="0" fontId="1" fillId="0" borderId="14" xfId="0" applyFont="1" applyBorder="1"/>
    <xf numFmtId="0" fontId="0" fillId="0" borderId="6" xfId="0" applyFont="1" applyBorder="1" applyAlignment="1">
      <alignment horizontal="center" vertical="center"/>
    </xf>
    <xf numFmtId="0" fontId="0" fillId="7" borderId="5" xfId="0" applyFont="1" applyFill="1" applyBorder="1" applyAlignment="1">
      <alignment horizontal="center" vertical="center"/>
    </xf>
    <xf numFmtId="0" fontId="0" fillId="0" borderId="8" xfId="0" applyFont="1" applyBorder="1" applyAlignment="1">
      <alignment horizontal="center" vertical="center"/>
    </xf>
    <xf numFmtId="0" fontId="0" fillId="0" borderId="13" xfId="0" applyFont="1" applyBorder="1" applyAlignment="1">
      <alignment horizontal="center" vertical="center" wrapText="1"/>
    </xf>
    <xf numFmtId="0" fontId="4" fillId="0" borderId="6" xfId="0" applyFont="1" applyBorder="1" applyAlignment="1">
      <alignment horizontal="center" vertical="center"/>
    </xf>
    <xf numFmtId="0" fontId="0" fillId="0" borderId="0" xfId="0" applyFont="1" applyAlignment="1">
      <alignment horizontal="center" vertical="center" wrapText="1"/>
    </xf>
    <xf numFmtId="0" fontId="0" fillId="0" borderId="0" xfId="0" applyFont="1" applyAlignment="1"/>
    <xf numFmtId="0" fontId="1" fillId="0" borderId="15" xfId="0" applyFont="1" applyBorder="1"/>
    <xf numFmtId="0" fontId="3" fillId="5" borderId="0" xfId="0" applyFont="1" applyFill="1"/>
  </cellXfs>
  <cellStyles count="1">
    <cellStyle name="Normal" xfId="0" builtinId="0"/>
  </cellStyles>
  <dxfs count="5">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714375</xdr:colOff>
      <xdr:row>44</xdr:row>
      <xdr:rowOff>200025</xdr:rowOff>
    </xdr:from>
    <xdr:ext cx="6391275" cy="291465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295275</xdr:colOff>
      <xdr:row>160</xdr:row>
      <xdr:rowOff>95250</xdr:rowOff>
    </xdr:from>
    <xdr:ext cx="6057900" cy="3038475"/>
    <xdr:pic>
      <xdr:nvPicPr>
        <xdr:cNvPr id="2" name="image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161925</xdr:colOff>
      <xdr:row>93</xdr:row>
      <xdr:rowOff>85725</xdr:rowOff>
    </xdr:from>
    <xdr:ext cx="5934075" cy="2695575"/>
    <xdr:pic>
      <xdr:nvPicPr>
        <xdr:cNvPr id="2" name="image3.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200025</xdr:colOff>
      <xdr:row>173</xdr:row>
      <xdr:rowOff>85725</xdr:rowOff>
    </xdr:from>
    <xdr:ext cx="5972175" cy="3514725"/>
    <xdr:pic>
      <xdr:nvPicPr>
        <xdr:cNvPr id="2" name="image4.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graphpad.com/quickcalcs/kappa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graphpad.com/quickcalcs/kappa2/"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9"/>
  <sheetViews>
    <sheetView topLeftCell="A4" workbookViewId="0"/>
  </sheetViews>
  <sheetFormatPr baseColWidth="10" defaultColWidth="14.42578125" defaultRowHeight="15" customHeight="1"/>
  <cols>
    <col min="1" max="1" width="10.7109375" customWidth="1"/>
    <col min="2" max="2" width="78.42578125" customWidth="1"/>
    <col min="3" max="3" width="10.28515625" hidden="1" customWidth="1"/>
    <col min="4" max="4" width="8.85546875" hidden="1" customWidth="1"/>
    <col min="5" max="5" width="9.42578125" hidden="1" customWidth="1"/>
    <col min="6" max="6" width="11.140625" hidden="1" customWidth="1"/>
    <col min="7" max="7" width="9.28515625" hidden="1" customWidth="1"/>
    <col min="8" max="8" width="12.7109375" hidden="1" customWidth="1"/>
    <col min="9" max="9" width="12.140625" customWidth="1"/>
    <col min="10" max="10" width="13.5703125" customWidth="1"/>
    <col min="11" max="11" width="35.140625" customWidth="1"/>
    <col min="12" max="12" width="35.42578125" customWidth="1"/>
    <col min="13" max="13" width="27" customWidth="1"/>
    <col min="14" max="19" width="26.7109375" customWidth="1"/>
    <col min="20" max="20" width="31.42578125" customWidth="1"/>
    <col min="21" max="21" width="10.7109375" customWidth="1"/>
    <col min="22" max="22" width="6.42578125" customWidth="1"/>
    <col min="23" max="23" width="19.7109375" customWidth="1"/>
    <col min="24" max="24" width="17.5703125" customWidth="1"/>
    <col min="25" max="29" width="10.7109375" customWidth="1"/>
    <col min="30" max="30" width="23.85546875" customWidth="1"/>
    <col min="31" max="31" width="10.7109375" customWidth="1"/>
  </cols>
  <sheetData>
    <row r="1" spans="1:31" ht="28.5" customHeight="1">
      <c r="A1" s="2" t="s">
        <v>3</v>
      </c>
      <c r="B1" s="2" t="s">
        <v>4</v>
      </c>
      <c r="C1" s="3" t="s">
        <v>5</v>
      </c>
      <c r="D1" s="3" t="s">
        <v>6</v>
      </c>
      <c r="E1" s="3" t="s">
        <v>7</v>
      </c>
      <c r="F1" s="3" t="s">
        <v>8</v>
      </c>
      <c r="G1" s="3" t="s">
        <v>9</v>
      </c>
      <c r="H1" s="3" t="s">
        <v>10</v>
      </c>
      <c r="I1" s="3" t="s">
        <v>11</v>
      </c>
      <c r="J1" s="3" t="s">
        <v>12</v>
      </c>
      <c r="K1" s="3" t="s">
        <v>13</v>
      </c>
      <c r="L1" s="3" t="s">
        <v>14</v>
      </c>
      <c r="M1" s="3" t="s">
        <v>15</v>
      </c>
      <c r="N1" s="4" t="s">
        <v>16</v>
      </c>
      <c r="O1" s="4" t="s">
        <v>17</v>
      </c>
      <c r="P1" s="4" t="s">
        <v>18</v>
      </c>
      <c r="Q1" s="4" t="s">
        <v>19</v>
      </c>
      <c r="R1" s="4" t="s">
        <v>20</v>
      </c>
      <c r="S1" s="3" t="s">
        <v>21</v>
      </c>
      <c r="T1" s="3" t="s">
        <v>22</v>
      </c>
      <c r="W1" s="102" t="s">
        <v>23</v>
      </c>
      <c r="X1" s="103"/>
      <c r="Y1" s="103"/>
      <c r="Z1" s="103"/>
      <c r="AA1" s="103"/>
      <c r="AB1" s="104"/>
      <c r="AD1" s="6" t="s">
        <v>24</v>
      </c>
      <c r="AE1">
        <f>SUM(D2:D40)</f>
        <v>4</v>
      </c>
    </row>
    <row r="2" spans="1:31">
      <c r="A2" s="94" t="s">
        <v>25</v>
      </c>
      <c r="B2" s="91" t="s">
        <v>26</v>
      </c>
      <c r="C2" s="91">
        <v>2</v>
      </c>
      <c r="D2" s="91">
        <v>1</v>
      </c>
      <c r="E2" s="91">
        <v>0</v>
      </c>
      <c r="F2" s="91">
        <v>0</v>
      </c>
      <c r="G2" s="91">
        <v>1</v>
      </c>
      <c r="H2" s="91">
        <v>0</v>
      </c>
      <c r="I2" s="91">
        <v>2</v>
      </c>
      <c r="J2" s="91">
        <v>2</v>
      </c>
      <c r="K2" s="8" t="s">
        <v>27</v>
      </c>
      <c r="L2" s="9" t="s">
        <v>28</v>
      </c>
      <c r="M2" s="9" t="s">
        <v>28</v>
      </c>
      <c r="N2" s="8">
        <f t="shared" ref="N2:N40" si="0">IF(AND(L2="yes",M2="yes"),1,0)</f>
        <v>1</v>
      </c>
      <c r="O2" s="8">
        <f t="shared" ref="O2:O40" si="1">IF(AND(L2="no",M2="no"),1,0)</f>
        <v>0</v>
      </c>
      <c r="P2" s="8">
        <f t="shared" ref="P2:P40" si="2">IF(AND(K2="undetected",OR(L2="yes",M2="yes")),1,0)</f>
        <v>0</v>
      </c>
      <c r="Q2" s="8">
        <f t="shared" ref="Q2:Q40" si="3">IF(AND(L2="no",OR(K2="undetected",M2="yes")),1,0)</f>
        <v>0</v>
      </c>
      <c r="R2" s="8">
        <f t="shared" ref="R2:R40" si="4">IF(AND(OR(L2="yes",K2="undetected"),M2="no"),1,0)</f>
        <v>0</v>
      </c>
      <c r="S2" s="91">
        <v>0</v>
      </c>
      <c r="T2" s="10"/>
      <c r="W2" s="11" t="s">
        <v>29</v>
      </c>
      <c r="X2" s="11">
        <f>COUNTA(A2:A110)</f>
        <v>15</v>
      </c>
      <c r="Y2" s="11" t="s">
        <v>16</v>
      </c>
      <c r="Z2" s="11">
        <f>SUM(J2:J40)</f>
        <v>16</v>
      </c>
      <c r="AA2" s="11" t="s">
        <v>30</v>
      </c>
      <c r="AB2" s="12" t="e">
        <f>(Z2+#REF!)/(Z2+Z3+#REF!+Z4)</f>
        <v>#REF!</v>
      </c>
      <c r="AD2" s="6" t="s">
        <v>31</v>
      </c>
      <c r="AE2">
        <f>SUM(E2:E40)</f>
        <v>4</v>
      </c>
    </row>
    <row r="3" spans="1:31">
      <c r="A3" s="92"/>
      <c r="B3" s="92"/>
      <c r="C3" s="92"/>
      <c r="D3" s="92"/>
      <c r="E3" s="92"/>
      <c r="F3" s="92"/>
      <c r="G3" s="92"/>
      <c r="H3" s="92"/>
      <c r="I3" s="92"/>
      <c r="J3" s="92"/>
      <c r="K3" s="13" t="s">
        <v>32</v>
      </c>
      <c r="L3" s="14" t="s">
        <v>28</v>
      </c>
      <c r="M3" s="14" t="s">
        <v>28</v>
      </c>
      <c r="N3" s="8">
        <f t="shared" si="0"/>
        <v>1</v>
      </c>
      <c r="O3" s="8">
        <f t="shared" si="1"/>
        <v>0</v>
      </c>
      <c r="P3" s="8">
        <f t="shared" si="2"/>
        <v>0</v>
      </c>
      <c r="Q3" s="8">
        <f t="shared" si="3"/>
        <v>0</v>
      </c>
      <c r="R3" s="8">
        <f t="shared" si="4"/>
        <v>0</v>
      </c>
      <c r="S3" s="92"/>
      <c r="T3" s="10"/>
      <c r="W3" s="11" t="s">
        <v>34</v>
      </c>
      <c r="X3" s="11">
        <f>SUM(C2:C110)</f>
        <v>24</v>
      </c>
      <c r="Y3" s="11" t="s">
        <v>17</v>
      </c>
      <c r="Z3" s="11">
        <f>SUM(S2:S110)</f>
        <v>42</v>
      </c>
      <c r="AA3" s="11" t="s">
        <v>0</v>
      </c>
      <c r="AB3" s="16">
        <f>Z2/(Z2+Z3)</f>
        <v>0.27586206896551724</v>
      </c>
      <c r="AD3" s="1" t="s">
        <v>39</v>
      </c>
      <c r="AE3">
        <f>SUM(F2:F40)</f>
        <v>5</v>
      </c>
    </row>
    <row r="4" spans="1:31" ht="22.5" customHeight="1">
      <c r="A4" s="94" t="s">
        <v>40</v>
      </c>
      <c r="B4" s="91" t="s">
        <v>41</v>
      </c>
      <c r="C4" s="91">
        <v>3</v>
      </c>
      <c r="D4" s="91">
        <v>1</v>
      </c>
      <c r="E4" s="91">
        <v>1</v>
      </c>
      <c r="F4" s="91">
        <v>0</v>
      </c>
      <c r="G4" s="91">
        <v>2</v>
      </c>
      <c r="H4" s="91">
        <v>1</v>
      </c>
      <c r="I4" s="91">
        <v>3</v>
      </c>
      <c r="J4" s="91">
        <v>3</v>
      </c>
      <c r="K4" s="8" t="s">
        <v>42</v>
      </c>
      <c r="L4" s="9" t="s">
        <v>28</v>
      </c>
      <c r="M4" s="9" t="s">
        <v>28</v>
      </c>
      <c r="N4" s="8">
        <f t="shared" si="0"/>
        <v>1</v>
      </c>
      <c r="O4" s="8">
        <f t="shared" si="1"/>
        <v>0</v>
      </c>
      <c r="P4" s="8">
        <f t="shared" si="2"/>
        <v>0</v>
      </c>
      <c r="Q4" s="8">
        <f t="shared" si="3"/>
        <v>0</v>
      </c>
      <c r="R4" s="8">
        <f t="shared" si="4"/>
        <v>0</v>
      </c>
      <c r="S4" s="91">
        <v>0</v>
      </c>
      <c r="T4" s="91"/>
      <c r="W4" s="11" t="s">
        <v>62</v>
      </c>
      <c r="X4" s="22">
        <f>K41</f>
        <v>22</v>
      </c>
      <c r="Y4" s="11" t="s">
        <v>18</v>
      </c>
      <c r="Z4" s="11">
        <f>SUM(I2:I110)-SUM(J2:J110)</f>
        <v>1</v>
      </c>
      <c r="AA4" s="23" t="s">
        <v>63</v>
      </c>
      <c r="AB4" s="11"/>
      <c r="AD4" s="1" t="s">
        <v>64</v>
      </c>
      <c r="AE4">
        <f>SUM(H2:H40)</f>
        <v>1</v>
      </c>
    </row>
    <row r="5" spans="1:31" ht="21" customHeight="1">
      <c r="A5" s="92"/>
      <c r="B5" s="92"/>
      <c r="C5" s="92"/>
      <c r="D5" s="92"/>
      <c r="E5" s="92"/>
      <c r="F5" s="92"/>
      <c r="G5" s="92"/>
      <c r="H5" s="92"/>
      <c r="I5" s="92"/>
      <c r="J5" s="92"/>
      <c r="K5" s="24" t="s">
        <v>65</v>
      </c>
      <c r="L5" s="14" t="s">
        <v>66</v>
      </c>
      <c r="M5" s="14" t="s">
        <v>28</v>
      </c>
      <c r="N5" s="8">
        <f t="shared" si="0"/>
        <v>0</v>
      </c>
      <c r="O5" s="8">
        <f t="shared" si="1"/>
        <v>0</v>
      </c>
      <c r="P5" s="8">
        <f t="shared" si="2"/>
        <v>1</v>
      </c>
      <c r="Q5" s="8">
        <f t="shared" si="3"/>
        <v>0</v>
      </c>
      <c r="R5" s="8">
        <f t="shared" si="4"/>
        <v>0</v>
      </c>
      <c r="S5" s="92"/>
      <c r="T5" s="92"/>
    </row>
    <row r="6" spans="1:31" ht="17.25" customHeight="1">
      <c r="A6" s="92"/>
      <c r="B6" s="92"/>
      <c r="C6" s="92"/>
      <c r="D6" s="92"/>
      <c r="E6" s="92"/>
      <c r="F6" s="92"/>
      <c r="G6" s="92"/>
      <c r="H6" s="92"/>
      <c r="I6" s="92"/>
      <c r="J6" s="92"/>
      <c r="K6" s="24" t="s">
        <v>67</v>
      </c>
      <c r="L6" s="14" t="s">
        <v>68</v>
      </c>
      <c r="M6" s="14" t="s">
        <v>28</v>
      </c>
      <c r="N6" s="8">
        <f t="shared" si="0"/>
        <v>0</v>
      </c>
      <c r="O6" s="8">
        <f t="shared" si="1"/>
        <v>0</v>
      </c>
      <c r="P6" s="8">
        <f t="shared" si="2"/>
        <v>1</v>
      </c>
      <c r="Q6" s="8">
        <f t="shared" si="3"/>
        <v>0</v>
      </c>
      <c r="R6" s="8">
        <f t="shared" si="4"/>
        <v>0</v>
      </c>
      <c r="S6" s="92"/>
      <c r="T6" s="92"/>
    </row>
    <row r="7" spans="1:31" ht="25.5" customHeight="1">
      <c r="A7" s="92"/>
      <c r="B7" s="92"/>
      <c r="C7" s="92"/>
      <c r="D7" s="92"/>
      <c r="E7" s="92"/>
      <c r="F7" s="92"/>
      <c r="G7" s="92"/>
      <c r="H7" s="92"/>
      <c r="I7" s="92"/>
      <c r="J7" s="92"/>
      <c r="K7" s="24" t="s">
        <v>69</v>
      </c>
      <c r="L7" s="25" t="s">
        <v>46</v>
      </c>
      <c r="M7" s="14" t="s">
        <v>70</v>
      </c>
      <c r="N7" s="8">
        <f t="shared" si="0"/>
        <v>0</v>
      </c>
      <c r="O7" s="8">
        <f t="shared" si="1"/>
        <v>0</v>
      </c>
      <c r="P7" s="8">
        <f t="shared" si="2"/>
        <v>0</v>
      </c>
      <c r="Q7" s="8">
        <f t="shared" si="3"/>
        <v>1</v>
      </c>
      <c r="R7" s="8">
        <f t="shared" si="4"/>
        <v>0</v>
      </c>
      <c r="S7" s="92"/>
      <c r="T7" s="92"/>
    </row>
    <row r="8" spans="1:31" ht="25.5" customHeight="1">
      <c r="A8" s="93"/>
      <c r="B8" s="93"/>
      <c r="C8" s="93"/>
      <c r="D8" s="93"/>
      <c r="E8" s="93"/>
      <c r="F8" s="93"/>
      <c r="G8" s="93"/>
      <c r="H8" s="93"/>
      <c r="I8" s="93"/>
      <c r="J8" s="93"/>
      <c r="K8" s="20" t="s">
        <v>71</v>
      </c>
      <c r="L8" s="21" t="s">
        <v>46</v>
      </c>
      <c r="M8" s="21" t="s">
        <v>46</v>
      </c>
      <c r="N8" s="8">
        <f t="shared" si="0"/>
        <v>0</v>
      </c>
      <c r="O8" s="8">
        <f t="shared" si="1"/>
        <v>1</v>
      </c>
      <c r="P8" s="8">
        <f t="shared" si="2"/>
        <v>0</v>
      </c>
      <c r="Q8" s="8">
        <f t="shared" si="3"/>
        <v>0</v>
      </c>
      <c r="R8" s="8">
        <f t="shared" si="4"/>
        <v>0</v>
      </c>
      <c r="S8" s="93"/>
      <c r="T8" s="93"/>
    </row>
    <row r="9" spans="1:31">
      <c r="A9" s="94" t="s">
        <v>47</v>
      </c>
      <c r="B9" s="91" t="s">
        <v>73</v>
      </c>
      <c r="C9" s="91">
        <v>1</v>
      </c>
      <c r="D9" s="91">
        <v>0</v>
      </c>
      <c r="E9" s="91">
        <v>0</v>
      </c>
      <c r="F9" s="91">
        <v>2</v>
      </c>
      <c r="G9" s="91">
        <v>1</v>
      </c>
      <c r="H9" s="91">
        <v>0</v>
      </c>
      <c r="I9" s="91">
        <v>2</v>
      </c>
      <c r="J9" s="91">
        <v>2</v>
      </c>
      <c r="K9" s="8" t="s">
        <v>75</v>
      </c>
      <c r="L9" s="9" t="s">
        <v>28</v>
      </c>
      <c r="M9" s="9" t="s">
        <v>28</v>
      </c>
      <c r="N9" s="8">
        <f t="shared" si="0"/>
        <v>1</v>
      </c>
      <c r="O9" s="8">
        <f t="shared" si="1"/>
        <v>0</v>
      </c>
      <c r="P9" s="8">
        <f t="shared" si="2"/>
        <v>0</v>
      </c>
      <c r="Q9" s="8">
        <f t="shared" si="3"/>
        <v>0</v>
      </c>
      <c r="R9" s="8">
        <f t="shared" si="4"/>
        <v>0</v>
      </c>
      <c r="S9" s="91">
        <v>0</v>
      </c>
      <c r="T9" s="10"/>
    </row>
    <row r="10" spans="1:31">
      <c r="A10" s="92"/>
      <c r="B10" s="92"/>
      <c r="C10" s="92"/>
      <c r="D10" s="92"/>
      <c r="E10" s="92"/>
      <c r="F10" s="92"/>
      <c r="G10" s="92"/>
      <c r="H10" s="92"/>
      <c r="I10" s="92"/>
      <c r="J10" s="92"/>
      <c r="K10" s="20" t="s">
        <v>78</v>
      </c>
      <c r="L10" s="14" t="s">
        <v>46</v>
      </c>
      <c r="M10" s="14" t="s">
        <v>28</v>
      </c>
      <c r="N10" s="8">
        <f t="shared" si="0"/>
        <v>0</v>
      </c>
      <c r="O10" s="8">
        <f t="shared" si="1"/>
        <v>0</v>
      </c>
      <c r="P10" s="8">
        <f t="shared" si="2"/>
        <v>0</v>
      </c>
      <c r="Q10" s="8">
        <f t="shared" si="3"/>
        <v>1</v>
      </c>
      <c r="R10" s="8">
        <f t="shared" si="4"/>
        <v>0</v>
      </c>
      <c r="S10" s="92"/>
      <c r="T10" s="10"/>
    </row>
    <row r="11" spans="1:31">
      <c r="A11" s="94" t="s">
        <v>48</v>
      </c>
      <c r="B11" s="91" t="s">
        <v>79</v>
      </c>
      <c r="C11" s="91">
        <v>3</v>
      </c>
      <c r="D11" s="91">
        <v>0</v>
      </c>
      <c r="E11" s="91">
        <v>0</v>
      </c>
      <c r="F11" s="91">
        <v>0</v>
      </c>
      <c r="G11" s="91">
        <v>0</v>
      </c>
      <c r="H11" s="91">
        <v>0</v>
      </c>
      <c r="I11" s="91">
        <v>0</v>
      </c>
      <c r="J11" s="91">
        <v>0</v>
      </c>
      <c r="K11" s="24" t="s">
        <v>80</v>
      </c>
      <c r="L11" s="26" t="s">
        <v>81</v>
      </c>
      <c r="M11" s="9" t="s">
        <v>28</v>
      </c>
      <c r="N11" s="8">
        <f t="shared" si="0"/>
        <v>0</v>
      </c>
      <c r="O11" s="8">
        <f t="shared" si="1"/>
        <v>0</v>
      </c>
      <c r="P11" s="8">
        <f t="shared" si="2"/>
        <v>1</v>
      </c>
      <c r="Q11" s="8">
        <f t="shared" si="3"/>
        <v>0</v>
      </c>
      <c r="R11" s="8">
        <f t="shared" si="4"/>
        <v>0</v>
      </c>
      <c r="S11" s="101">
        <v>0</v>
      </c>
      <c r="T11" s="91" t="s">
        <v>85</v>
      </c>
      <c r="W11" t="s">
        <v>86</v>
      </c>
    </row>
    <row r="12" spans="1:31" ht="31.5" customHeight="1">
      <c r="A12" s="93"/>
      <c r="B12" s="93"/>
      <c r="C12" s="93"/>
      <c r="D12" s="93"/>
      <c r="E12" s="93"/>
      <c r="F12" s="93"/>
      <c r="G12" s="93"/>
      <c r="H12" s="93"/>
      <c r="I12" s="93"/>
      <c r="J12" s="93"/>
      <c r="K12" s="24" t="s">
        <v>88</v>
      </c>
      <c r="L12" s="21" t="s">
        <v>90</v>
      </c>
      <c r="M12" s="21" t="s">
        <v>28</v>
      </c>
      <c r="N12" s="8">
        <f t="shared" si="0"/>
        <v>0</v>
      </c>
      <c r="O12" s="8">
        <f t="shared" si="1"/>
        <v>0</v>
      </c>
      <c r="P12" s="8">
        <f t="shared" si="2"/>
        <v>1</v>
      </c>
      <c r="Q12" s="8">
        <f t="shared" si="3"/>
        <v>0</v>
      </c>
      <c r="R12" s="8">
        <f t="shared" si="4"/>
        <v>0</v>
      </c>
      <c r="S12" s="97"/>
      <c r="T12" s="93"/>
    </row>
    <row r="13" spans="1:31" ht="30">
      <c r="A13" s="27" t="s">
        <v>49</v>
      </c>
      <c r="B13" s="10" t="s">
        <v>96</v>
      </c>
      <c r="C13" s="10">
        <v>1</v>
      </c>
      <c r="D13" s="10">
        <v>0</v>
      </c>
      <c r="E13" s="10">
        <v>0</v>
      </c>
      <c r="F13" s="10">
        <v>1</v>
      </c>
      <c r="G13" s="10">
        <v>0</v>
      </c>
      <c r="H13" s="10">
        <v>0</v>
      </c>
      <c r="I13" s="10">
        <v>1</v>
      </c>
      <c r="J13" s="10">
        <v>1</v>
      </c>
      <c r="K13" s="28" t="s">
        <v>97</v>
      </c>
      <c r="L13" s="21" t="s">
        <v>100</v>
      </c>
      <c r="M13" s="29" t="s">
        <v>28</v>
      </c>
      <c r="N13" s="8">
        <f t="shared" si="0"/>
        <v>0</v>
      </c>
      <c r="O13" s="8">
        <f t="shared" si="1"/>
        <v>0</v>
      </c>
      <c r="P13" s="8">
        <f t="shared" si="2"/>
        <v>1</v>
      </c>
      <c r="Q13" s="8">
        <f t="shared" si="3"/>
        <v>0</v>
      </c>
      <c r="R13" s="8">
        <f t="shared" si="4"/>
        <v>0</v>
      </c>
      <c r="S13" s="10">
        <v>0</v>
      </c>
      <c r="T13" s="10"/>
    </row>
    <row r="14" spans="1:31" ht="30">
      <c r="A14" s="7" t="s">
        <v>50</v>
      </c>
      <c r="B14" s="8" t="s">
        <v>107</v>
      </c>
      <c r="C14" s="8">
        <v>1</v>
      </c>
      <c r="D14" s="8">
        <v>0</v>
      </c>
      <c r="E14" s="8">
        <v>0</v>
      </c>
      <c r="F14" s="8">
        <v>0</v>
      </c>
      <c r="G14" s="8">
        <v>1</v>
      </c>
      <c r="H14" s="8">
        <v>0</v>
      </c>
      <c r="I14" s="8">
        <v>1</v>
      </c>
      <c r="J14" s="8">
        <v>1</v>
      </c>
      <c r="K14" s="8" t="s">
        <v>108</v>
      </c>
      <c r="L14" s="9" t="s">
        <v>28</v>
      </c>
      <c r="M14" s="9" t="s">
        <v>28</v>
      </c>
      <c r="N14" s="8">
        <f t="shared" si="0"/>
        <v>1</v>
      </c>
      <c r="O14" s="8">
        <f t="shared" si="1"/>
        <v>0</v>
      </c>
      <c r="P14" s="8">
        <f t="shared" si="2"/>
        <v>0</v>
      </c>
      <c r="Q14" s="8">
        <f t="shared" si="3"/>
        <v>0</v>
      </c>
      <c r="R14" s="8">
        <f t="shared" si="4"/>
        <v>0</v>
      </c>
      <c r="S14" s="8">
        <v>0</v>
      </c>
      <c r="T14" s="10"/>
    </row>
    <row r="15" spans="1:31">
      <c r="A15" s="94" t="s">
        <v>51</v>
      </c>
      <c r="B15" s="91" t="s">
        <v>112</v>
      </c>
      <c r="C15" s="91">
        <v>1</v>
      </c>
      <c r="D15" s="91">
        <v>1</v>
      </c>
      <c r="E15" s="91">
        <v>0</v>
      </c>
      <c r="F15" s="91">
        <v>0</v>
      </c>
      <c r="G15" s="91">
        <v>1</v>
      </c>
      <c r="H15" s="91">
        <v>0</v>
      </c>
      <c r="I15" s="91">
        <v>2</v>
      </c>
      <c r="J15" s="91">
        <v>2</v>
      </c>
      <c r="K15" s="8" t="s">
        <v>123</v>
      </c>
      <c r="L15" s="9" t="s">
        <v>46</v>
      </c>
      <c r="M15" s="9" t="s">
        <v>46</v>
      </c>
      <c r="N15" s="8">
        <f t="shared" si="0"/>
        <v>0</v>
      </c>
      <c r="O15" s="8">
        <f t="shared" si="1"/>
        <v>1</v>
      </c>
      <c r="P15" s="8">
        <f t="shared" si="2"/>
        <v>0</v>
      </c>
      <c r="Q15" s="8">
        <f t="shared" si="3"/>
        <v>0</v>
      </c>
      <c r="R15" s="8">
        <f t="shared" si="4"/>
        <v>0</v>
      </c>
      <c r="S15" s="91">
        <v>0</v>
      </c>
      <c r="T15" s="10"/>
    </row>
    <row r="16" spans="1:31">
      <c r="A16" s="92"/>
      <c r="B16" s="92"/>
      <c r="C16" s="92"/>
      <c r="D16" s="92"/>
      <c r="E16" s="92"/>
      <c r="F16" s="92"/>
      <c r="G16" s="92"/>
      <c r="H16" s="92"/>
      <c r="I16" s="92"/>
      <c r="J16" s="92"/>
      <c r="K16" s="13" t="s">
        <v>137</v>
      </c>
      <c r="L16" s="14" t="s">
        <v>28</v>
      </c>
      <c r="M16" s="14" t="s">
        <v>28</v>
      </c>
      <c r="N16" s="8">
        <f t="shared" si="0"/>
        <v>1</v>
      </c>
      <c r="O16" s="8">
        <f t="shared" si="1"/>
        <v>0</v>
      </c>
      <c r="P16" s="8">
        <f t="shared" si="2"/>
        <v>0</v>
      </c>
      <c r="Q16" s="8">
        <f t="shared" si="3"/>
        <v>0</v>
      </c>
      <c r="R16" s="8">
        <f t="shared" si="4"/>
        <v>0</v>
      </c>
      <c r="S16" s="92"/>
      <c r="T16" s="10"/>
    </row>
    <row r="17" spans="1:20">
      <c r="A17" s="93"/>
      <c r="B17" s="93"/>
      <c r="C17" s="93"/>
      <c r="D17" s="93"/>
      <c r="E17" s="93"/>
      <c r="F17" s="93"/>
      <c r="G17" s="93"/>
      <c r="H17" s="93"/>
      <c r="I17" s="93"/>
      <c r="J17" s="93"/>
      <c r="K17" s="20" t="s">
        <v>138</v>
      </c>
      <c r="L17" s="21" t="s">
        <v>28</v>
      </c>
      <c r="M17" s="21" t="s">
        <v>28</v>
      </c>
      <c r="N17" s="8">
        <f t="shared" si="0"/>
        <v>1</v>
      </c>
      <c r="O17" s="8">
        <f t="shared" si="1"/>
        <v>0</v>
      </c>
      <c r="P17" s="8">
        <f t="shared" si="2"/>
        <v>0</v>
      </c>
      <c r="Q17" s="8">
        <f t="shared" si="3"/>
        <v>0</v>
      </c>
      <c r="R17" s="8">
        <f t="shared" si="4"/>
        <v>0</v>
      </c>
      <c r="S17" s="93"/>
      <c r="T17" s="10"/>
    </row>
    <row r="18" spans="1:20">
      <c r="A18" s="95" t="s">
        <v>52</v>
      </c>
      <c r="B18" s="91" t="s">
        <v>139</v>
      </c>
      <c r="C18" s="91">
        <v>2</v>
      </c>
      <c r="D18" s="91">
        <v>1</v>
      </c>
      <c r="E18" s="91">
        <v>0</v>
      </c>
      <c r="F18" s="91">
        <v>1</v>
      </c>
      <c r="G18" s="91">
        <v>1</v>
      </c>
      <c r="H18" s="91">
        <v>0</v>
      </c>
      <c r="I18" s="91">
        <v>3</v>
      </c>
      <c r="J18" s="91">
        <v>2</v>
      </c>
      <c r="K18" s="8" t="s">
        <v>142</v>
      </c>
      <c r="L18" s="9" t="s">
        <v>28</v>
      </c>
      <c r="M18" s="9" t="s">
        <v>28</v>
      </c>
      <c r="N18" s="8">
        <f t="shared" si="0"/>
        <v>1</v>
      </c>
      <c r="O18" s="8">
        <f t="shared" si="1"/>
        <v>0</v>
      </c>
      <c r="P18" s="8">
        <f t="shared" si="2"/>
        <v>0</v>
      </c>
      <c r="Q18" s="8">
        <f t="shared" si="3"/>
        <v>0</v>
      </c>
      <c r="R18" s="8">
        <f t="shared" si="4"/>
        <v>0</v>
      </c>
      <c r="S18" s="98">
        <v>2</v>
      </c>
      <c r="T18" s="10"/>
    </row>
    <row r="19" spans="1:20">
      <c r="A19" s="96"/>
      <c r="B19" s="92"/>
      <c r="C19" s="92"/>
      <c r="D19" s="92"/>
      <c r="E19" s="92"/>
      <c r="F19" s="92"/>
      <c r="G19" s="92"/>
      <c r="H19" s="92"/>
      <c r="I19" s="92"/>
      <c r="J19" s="92"/>
      <c r="K19" s="13" t="s">
        <v>143</v>
      </c>
      <c r="L19" s="14" t="s">
        <v>28</v>
      </c>
      <c r="M19" s="14" t="s">
        <v>28</v>
      </c>
      <c r="N19" s="8">
        <f t="shared" si="0"/>
        <v>1</v>
      </c>
      <c r="O19" s="8">
        <f t="shared" si="1"/>
        <v>0</v>
      </c>
      <c r="P19" s="8">
        <f t="shared" si="2"/>
        <v>0</v>
      </c>
      <c r="Q19" s="8">
        <f t="shared" si="3"/>
        <v>0</v>
      </c>
      <c r="R19" s="8">
        <f t="shared" si="4"/>
        <v>0</v>
      </c>
      <c r="S19" s="92"/>
      <c r="T19" s="10"/>
    </row>
    <row r="20" spans="1:20">
      <c r="A20" s="96"/>
      <c r="B20" s="92"/>
      <c r="C20" s="92"/>
      <c r="D20" s="92"/>
      <c r="E20" s="92"/>
      <c r="F20" s="92"/>
      <c r="G20" s="92"/>
      <c r="H20" s="92"/>
      <c r="I20" s="92"/>
      <c r="J20" s="92"/>
      <c r="K20" s="13" t="s">
        <v>144</v>
      </c>
      <c r="L20" s="14" t="s">
        <v>46</v>
      </c>
      <c r="M20" s="14" t="s">
        <v>28</v>
      </c>
      <c r="N20" s="8">
        <f t="shared" si="0"/>
        <v>0</v>
      </c>
      <c r="O20" s="8">
        <f t="shared" si="1"/>
        <v>0</v>
      </c>
      <c r="P20" s="8">
        <f t="shared" si="2"/>
        <v>0</v>
      </c>
      <c r="Q20" s="8">
        <f t="shared" si="3"/>
        <v>1</v>
      </c>
      <c r="R20" s="8">
        <f t="shared" si="4"/>
        <v>0</v>
      </c>
      <c r="S20" s="92"/>
      <c r="T20" s="10"/>
    </row>
    <row r="21" spans="1:20" ht="21" customHeight="1">
      <c r="A21" s="97"/>
      <c r="B21" s="93"/>
      <c r="C21" s="93"/>
      <c r="D21" s="93"/>
      <c r="E21" s="93"/>
      <c r="F21" s="93"/>
      <c r="G21" s="93"/>
      <c r="H21" s="93"/>
      <c r="I21" s="93"/>
      <c r="J21" s="93"/>
      <c r="K21" s="20" t="s">
        <v>145</v>
      </c>
      <c r="L21" s="21" t="s">
        <v>46</v>
      </c>
      <c r="M21" s="21" t="s">
        <v>46</v>
      </c>
      <c r="N21" s="8">
        <f t="shared" si="0"/>
        <v>0</v>
      </c>
      <c r="O21" s="8">
        <f t="shared" si="1"/>
        <v>1</v>
      </c>
      <c r="P21" s="8">
        <f t="shared" si="2"/>
        <v>0</v>
      </c>
      <c r="Q21" s="8">
        <f t="shared" si="3"/>
        <v>0</v>
      </c>
      <c r="R21" s="8">
        <f t="shared" si="4"/>
        <v>0</v>
      </c>
      <c r="S21" s="93"/>
      <c r="T21" s="10"/>
    </row>
    <row r="22" spans="1:20" ht="30">
      <c r="A22" s="27" t="s">
        <v>53</v>
      </c>
      <c r="B22" s="31" t="s">
        <v>146</v>
      </c>
      <c r="C22" s="10">
        <v>1</v>
      </c>
      <c r="D22" s="10">
        <v>0</v>
      </c>
      <c r="E22" s="10">
        <v>0</v>
      </c>
      <c r="F22" s="10">
        <v>0</v>
      </c>
      <c r="G22" s="10">
        <v>0</v>
      </c>
      <c r="H22" s="10">
        <v>0</v>
      </c>
      <c r="I22" s="10">
        <v>0</v>
      </c>
      <c r="J22" s="10">
        <v>0</v>
      </c>
      <c r="K22" s="10" t="s">
        <v>121</v>
      </c>
      <c r="L22" s="29" t="s">
        <v>28</v>
      </c>
      <c r="M22" s="29" t="s">
        <v>28</v>
      </c>
      <c r="N22" s="8">
        <f t="shared" si="0"/>
        <v>1</v>
      </c>
      <c r="O22" s="8">
        <f t="shared" si="1"/>
        <v>0</v>
      </c>
      <c r="P22" s="8">
        <f t="shared" si="2"/>
        <v>0</v>
      </c>
      <c r="Q22" s="8">
        <f t="shared" si="3"/>
        <v>0</v>
      </c>
      <c r="R22" s="8">
        <f t="shared" si="4"/>
        <v>0</v>
      </c>
      <c r="S22" s="10">
        <v>0</v>
      </c>
      <c r="T22" s="10"/>
    </row>
    <row r="23" spans="1:20" ht="30">
      <c r="A23" s="27" t="s">
        <v>54</v>
      </c>
      <c r="B23" s="31" t="s">
        <v>147</v>
      </c>
      <c r="C23" s="10">
        <v>1</v>
      </c>
      <c r="D23" s="10">
        <v>0</v>
      </c>
      <c r="E23" s="10">
        <v>1</v>
      </c>
      <c r="F23" s="10">
        <v>0</v>
      </c>
      <c r="G23" s="10">
        <v>0</v>
      </c>
      <c r="H23" s="10">
        <v>0</v>
      </c>
      <c r="I23" s="10">
        <v>1</v>
      </c>
      <c r="J23" s="10">
        <v>1</v>
      </c>
      <c r="K23" s="10" t="s">
        <v>121</v>
      </c>
      <c r="L23" s="29" t="s">
        <v>28</v>
      </c>
      <c r="M23" s="29" t="s">
        <v>28</v>
      </c>
      <c r="N23" s="8">
        <f t="shared" si="0"/>
        <v>1</v>
      </c>
      <c r="O23" s="8">
        <f t="shared" si="1"/>
        <v>0</v>
      </c>
      <c r="P23" s="8">
        <f t="shared" si="2"/>
        <v>0</v>
      </c>
      <c r="Q23" s="8">
        <f t="shared" si="3"/>
        <v>0</v>
      </c>
      <c r="R23" s="8">
        <f t="shared" si="4"/>
        <v>0</v>
      </c>
      <c r="S23" s="10">
        <v>0</v>
      </c>
      <c r="T23" s="10"/>
    </row>
    <row r="24" spans="1:20">
      <c r="A24" s="94" t="s">
        <v>55</v>
      </c>
      <c r="B24" s="91" t="s">
        <v>148</v>
      </c>
      <c r="C24" s="91">
        <v>1</v>
      </c>
      <c r="D24" s="91">
        <v>0</v>
      </c>
      <c r="E24" s="91">
        <v>0</v>
      </c>
      <c r="F24" s="91">
        <v>0</v>
      </c>
      <c r="G24" s="91">
        <v>1</v>
      </c>
      <c r="H24" s="91">
        <v>0</v>
      </c>
      <c r="I24" s="91">
        <v>0</v>
      </c>
      <c r="J24" s="91">
        <v>0</v>
      </c>
      <c r="K24" s="24" t="s">
        <v>149</v>
      </c>
      <c r="L24" s="9" t="s">
        <v>150</v>
      </c>
      <c r="M24" s="9" t="s">
        <v>28</v>
      </c>
      <c r="N24" s="8">
        <f t="shared" si="0"/>
        <v>0</v>
      </c>
      <c r="O24" s="8">
        <f t="shared" si="1"/>
        <v>0</v>
      </c>
      <c r="P24" s="8">
        <f t="shared" si="2"/>
        <v>1</v>
      </c>
      <c r="Q24" s="8">
        <f t="shared" si="3"/>
        <v>0</v>
      </c>
      <c r="R24" s="8">
        <f t="shared" si="4"/>
        <v>0</v>
      </c>
      <c r="S24" s="91">
        <v>0</v>
      </c>
      <c r="T24" s="10"/>
    </row>
    <row r="25" spans="1:20" ht="15.75" customHeight="1">
      <c r="A25" s="93"/>
      <c r="B25" s="93"/>
      <c r="C25" s="93"/>
      <c r="D25" s="93"/>
      <c r="E25" s="93"/>
      <c r="F25" s="93"/>
      <c r="G25" s="93"/>
      <c r="H25" s="93"/>
      <c r="I25" s="93"/>
      <c r="J25" s="93"/>
      <c r="K25" s="24" t="s">
        <v>151</v>
      </c>
      <c r="L25" s="14" t="s">
        <v>152</v>
      </c>
      <c r="M25" s="14" t="s">
        <v>28</v>
      </c>
      <c r="N25" s="8">
        <f t="shared" si="0"/>
        <v>0</v>
      </c>
      <c r="O25" s="8">
        <f t="shared" si="1"/>
        <v>0</v>
      </c>
      <c r="P25" s="8">
        <f t="shared" si="2"/>
        <v>1</v>
      </c>
      <c r="Q25" s="8">
        <f t="shared" si="3"/>
        <v>0</v>
      </c>
      <c r="R25" s="8">
        <f t="shared" si="4"/>
        <v>0</v>
      </c>
      <c r="S25" s="93"/>
      <c r="T25" s="10"/>
    </row>
    <row r="26" spans="1:20" ht="15" customHeight="1">
      <c r="A26" s="94" t="s">
        <v>56</v>
      </c>
      <c r="B26" s="91" t="s">
        <v>153</v>
      </c>
      <c r="C26" s="91">
        <v>2</v>
      </c>
      <c r="D26" s="91">
        <v>0</v>
      </c>
      <c r="E26" s="91">
        <v>1</v>
      </c>
      <c r="F26" s="91">
        <v>0</v>
      </c>
      <c r="G26" s="91">
        <v>1</v>
      </c>
      <c r="H26" s="91">
        <v>0</v>
      </c>
      <c r="I26" s="91">
        <v>0</v>
      </c>
      <c r="J26" s="91">
        <v>0</v>
      </c>
      <c r="K26" s="32" t="s">
        <v>154</v>
      </c>
      <c r="L26" s="9" t="s">
        <v>46</v>
      </c>
      <c r="M26" s="9" t="s">
        <v>46</v>
      </c>
      <c r="N26" s="8">
        <f t="shared" si="0"/>
        <v>0</v>
      </c>
      <c r="O26" s="8">
        <f t="shared" si="1"/>
        <v>1</v>
      </c>
      <c r="P26" s="8">
        <f t="shared" si="2"/>
        <v>0</v>
      </c>
      <c r="Q26" s="8">
        <f t="shared" si="3"/>
        <v>0</v>
      </c>
      <c r="R26" s="8">
        <f t="shared" si="4"/>
        <v>0</v>
      </c>
      <c r="S26" s="101">
        <v>0</v>
      </c>
      <c r="T26" s="91" t="s">
        <v>155</v>
      </c>
    </row>
    <row r="27" spans="1:20" ht="16.5" customHeight="1">
      <c r="A27" s="92"/>
      <c r="B27" s="92"/>
      <c r="C27" s="92"/>
      <c r="D27" s="92"/>
      <c r="E27" s="92"/>
      <c r="F27" s="92"/>
      <c r="G27" s="92"/>
      <c r="H27" s="92"/>
      <c r="I27" s="92"/>
      <c r="J27" s="92"/>
      <c r="K27" s="24" t="s">
        <v>157</v>
      </c>
      <c r="L27" s="14" t="s">
        <v>158</v>
      </c>
      <c r="M27" s="14" t="s">
        <v>28</v>
      </c>
      <c r="N27" s="8">
        <f t="shared" si="0"/>
        <v>0</v>
      </c>
      <c r="O27" s="8">
        <f t="shared" si="1"/>
        <v>0</v>
      </c>
      <c r="P27" s="8">
        <f t="shared" si="2"/>
        <v>1</v>
      </c>
      <c r="Q27" s="8">
        <f t="shared" si="3"/>
        <v>0</v>
      </c>
      <c r="R27" s="8">
        <f t="shared" si="4"/>
        <v>0</v>
      </c>
      <c r="S27" s="96"/>
      <c r="T27" s="92"/>
    </row>
    <row r="28" spans="1:20" ht="18" customHeight="1">
      <c r="A28" s="92"/>
      <c r="B28" s="92"/>
      <c r="C28" s="92"/>
      <c r="D28" s="92"/>
      <c r="E28" s="92"/>
      <c r="F28" s="92"/>
      <c r="G28" s="92"/>
      <c r="H28" s="92"/>
      <c r="I28" s="92"/>
      <c r="J28" s="92"/>
      <c r="K28" s="24" t="s">
        <v>159</v>
      </c>
      <c r="L28" s="21" t="s">
        <v>160</v>
      </c>
      <c r="M28" s="21" t="s">
        <v>28</v>
      </c>
      <c r="N28" s="8">
        <f t="shared" si="0"/>
        <v>0</v>
      </c>
      <c r="O28" s="8">
        <f t="shared" si="1"/>
        <v>0</v>
      </c>
      <c r="P28" s="8">
        <f t="shared" si="2"/>
        <v>1</v>
      </c>
      <c r="Q28" s="8">
        <f t="shared" si="3"/>
        <v>0</v>
      </c>
      <c r="R28" s="8">
        <f t="shared" si="4"/>
        <v>0</v>
      </c>
      <c r="S28" s="96"/>
      <c r="T28" s="93"/>
    </row>
    <row r="29" spans="1:20" ht="15" customHeight="1">
      <c r="A29" s="94" t="s">
        <v>57</v>
      </c>
      <c r="B29" s="91" t="s">
        <v>162</v>
      </c>
      <c r="C29" s="91">
        <v>2</v>
      </c>
      <c r="D29" s="91">
        <v>0</v>
      </c>
      <c r="E29" s="91">
        <v>0</v>
      </c>
      <c r="F29" s="91">
        <v>1</v>
      </c>
      <c r="G29" s="91">
        <v>1</v>
      </c>
      <c r="H29" s="91">
        <v>0</v>
      </c>
      <c r="I29" s="91">
        <v>1</v>
      </c>
      <c r="J29" s="91">
        <v>1</v>
      </c>
      <c r="K29" s="8" t="s">
        <v>163</v>
      </c>
      <c r="L29" s="14" t="s">
        <v>46</v>
      </c>
      <c r="M29" s="14" t="s">
        <v>46</v>
      </c>
      <c r="N29" s="8">
        <f t="shared" si="0"/>
        <v>0</v>
      </c>
      <c r="O29" s="8">
        <f t="shared" si="1"/>
        <v>1</v>
      </c>
      <c r="P29" s="8">
        <f t="shared" si="2"/>
        <v>0</v>
      </c>
      <c r="Q29" s="8">
        <f t="shared" si="3"/>
        <v>0</v>
      </c>
      <c r="R29" s="8">
        <f t="shared" si="4"/>
        <v>0</v>
      </c>
      <c r="S29" s="98">
        <v>1</v>
      </c>
      <c r="T29" s="10"/>
    </row>
    <row r="30" spans="1:20" ht="23.25" customHeight="1">
      <c r="A30" s="92"/>
      <c r="B30" s="92"/>
      <c r="C30" s="92"/>
      <c r="D30" s="92"/>
      <c r="E30" s="92"/>
      <c r="F30" s="92"/>
      <c r="G30" s="92"/>
      <c r="H30" s="92"/>
      <c r="I30" s="92"/>
      <c r="J30" s="92"/>
      <c r="K30" s="24" t="s">
        <v>164</v>
      </c>
      <c r="L30" s="14" t="s">
        <v>28</v>
      </c>
      <c r="M30" s="14" t="s">
        <v>165</v>
      </c>
      <c r="N30" s="8">
        <f t="shared" si="0"/>
        <v>0</v>
      </c>
      <c r="O30" s="8">
        <f t="shared" si="1"/>
        <v>0</v>
      </c>
      <c r="P30" s="8">
        <f t="shared" si="2"/>
        <v>1</v>
      </c>
      <c r="Q30" s="8">
        <f t="shared" si="3"/>
        <v>0</v>
      </c>
      <c r="R30" s="8">
        <f t="shared" si="4"/>
        <v>0</v>
      </c>
      <c r="S30" s="92"/>
      <c r="T30" s="31"/>
    </row>
    <row r="31" spans="1:20" ht="23.25" customHeight="1">
      <c r="A31" s="92"/>
      <c r="B31" s="92"/>
      <c r="C31" s="92"/>
      <c r="D31" s="92"/>
      <c r="E31" s="92"/>
      <c r="F31" s="92"/>
      <c r="G31" s="92"/>
      <c r="H31" s="92"/>
      <c r="I31" s="92"/>
      <c r="J31" s="92"/>
      <c r="K31" s="13" t="s">
        <v>166</v>
      </c>
      <c r="L31" s="21" t="s">
        <v>28</v>
      </c>
      <c r="M31" s="14" t="s">
        <v>28</v>
      </c>
      <c r="N31" s="8">
        <f t="shared" si="0"/>
        <v>1</v>
      </c>
      <c r="O31" s="8">
        <f t="shared" si="1"/>
        <v>0</v>
      </c>
      <c r="P31" s="8">
        <f t="shared" si="2"/>
        <v>0</v>
      </c>
      <c r="Q31" s="8">
        <f t="shared" si="3"/>
        <v>0</v>
      </c>
      <c r="R31" s="8">
        <f t="shared" si="4"/>
        <v>0</v>
      </c>
      <c r="S31" s="92"/>
      <c r="T31" s="31"/>
    </row>
    <row r="32" spans="1:20" ht="23.25" customHeight="1">
      <c r="A32" s="93"/>
      <c r="B32" s="93"/>
      <c r="C32" s="93"/>
      <c r="D32" s="93"/>
      <c r="E32" s="93"/>
      <c r="F32" s="93"/>
      <c r="G32" s="93"/>
      <c r="H32" s="93"/>
      <c r="I32" s="93"/>
      <c r="J32" s="93"/>
      <c r="K32" s="33" t="s">
        <v>167</v>
      </c>
      <c r="L32" s="34" t="s">
        <v>168</v>
      </c>
      <c r="M32" s="14" t="s">
        <v>28</v>
      </c>
      <c r="N32" s="8">
        <f t="shared" si="0"/>
        <v>0</v>
      </c>
      <c r="O32" s="8">
        <f t="shared" si="1"/>
        <v>0</v>
      </c>
      <c r="P32" s="8">
        <f t="shared" si="2"/>
        <v>1</v>
      </c>
      <c r="Q32" s="8">
        <f t="shared" si="3"/>
        <v>0</v>
      </c>
      <c r="R32" s="8">
        <f t="shared" si="4"/>
        <v>0</v>
      </c>
      <c r="S32" s="93"/>
      <c r="T32" s="31"/>
    </row>
    <row r="33" spans="1:24" ht="15.75" customHeight="1">
      <c r="A33" s="94" t="s">
        <v>58</v>
      </c>
      <c r="B33" s="91" t="s">
        <v>169</v>
      </c>
      <c r="C33" s="91">
        <v>2</v>
      </c>
      <c r="D33" s="91">
        <v>0</v>
      </c>
      <c r="E33" s="91">
        <v>1</v>
      </c>
      <c r="F33" s="91">
        <v>0</v>
      </c>
      <c r="G33" s="91">
        <v>1</v>
      </c>
      <c r="H33" s="91">
        <v>0</v>
      </c>
      <c r="I33" s="91">
        <v>1</v>
      </c>
      <c r="J33" s="99">
        <v>1</v>
      </c>
      <c r="K33" s="13" t="s">
        <v>170</v>
      </c>
      <c r="L33" s="35" t="s">
        <v>46</v>
      </c>
      <c r="M33" s="9" t="s">
        <v>46</v>
      </c>
      <c r="N33" s="8">
        <f t="shared" si="0"/>
        <v>0</v>
      </c>
      <c r="O33" s="8">
        <f t="shared" si="1"/>
        <v>1</v>
      </c>
      <c r="P33" s="8">
        <f t="shared" si="2"/>
        <v>0</v>
      </c>
      <c r="Q33" s="8">
        <f t="shared" si="3"/>
        <v>0</v>
      </c>
      <c r="R33" s="8">
        <f t="shared" si="4"/>
        <v>0</v>
      </c>
      <c r="S33" s="101">
        <v>0</v>
      </c>
      <c r="T33" s="91"/>
    </row>
    <row r="34" spans="1:24" ht="25.5" customHeight="1">
      <c r="A34" s="92"/>
      <c r="B34" s="92"/>
      <c r="C34" s="92"/>
      <c r="D34" s="92"/>
      <c r="E34" s="92"/>
      <c r="F34" s="92"/>
      <c r="G34" s="92"/>
      <c r="H34" s="92"/>
      <c r="I34" s="92"/>
      <c r="J34" s="100"/>
      <c r="K34" s="33" t="s">
        <v>171</v>
      </c>
      <c r="L34" s="36" t="s">
        <v>172</v>
      </c>
      <c r="M34" s="21" t="s">
        <v>28</v>
      </c>
      <c r="N34" s="8">
        <f t="shared" si="0"/>
        <v>0</v>
      </c>
      <c r="O34" s="8">
        <f t="shared" si="1"/>
        <v>0</v>
      </c>
      <c r="P34" s="8">
        <f t="shared" si="2"/>
        <v>1</v>
      </c>
      <c r="Q34" s="8">
        <f t="shared" si="3"/>
        <v>0</v>
      </c>
      <c r="R34" s="8">
        <f t="shared" si="4"/>
        <v>0</v>
      </c>
      <c r="S34" s="96"/>
      <c r="T34" s="93"/>
    </row>
    <row r="35" spans="1:24" ht="22.5" customHeight="1">
      <c r="A35" s="94" t="s">
        <v>59</v>
      </c>
      <c r="B35" s="91" t="s">
        <v>173</v>
      </c>
      <c r="C35" s="91">
        <v>1</v>
      </c>
      <c r="D35" s="91">
        <v>0</v>
      </c>
      <c r="E35" s="91">
        <v>0</v>
      </c>
      <c r="F35" s="91">
        <v>0</v>
      </c>
      <c r="G35" s="91">
        <v>0</v>
      </c>
      <c r="H35" s="91">
        <v>0</v>
      </c>
      <c r="I35" s="91">
        <v>0</v>
      </c>
      <c r="J35" s="91">
        <v>0</v>
      </c>
      <c r="K35" s="13" t="s">
        <v>174</v>
      </c>
      <c r="L35" s="14" t="s">
        <v>28</v>
      </c>
      <c r="M35" s="14" t="s">
        <v>28</v>
      </c>
      <c r="N35" s="8">
        <f t="shared" si="0"/>
        <v>1</v>
      </c>
      <c r="O35" s="8">
        <f t="shared" si="1"/>
        <v>0</v>
      </c>
      <c r="P35" s="8">
        <f t="shared" si="2"/>
        <v>0</v>
      </c>
      <c r="Q35" s="8">
        <f t="shared" si="3"/>
        <v>0</v>
      </c>
      <c r="R35" s="8">
        <f t="shared" si="4"/>
        <v>0</v>
      </c>
      <c r="S35" s="91">
        <v>0</v>
      </c>
      <c r="T35" s="10"/>
    </row>
    <row r="36" spans="1:24" ht="18.75" customHeight="1">
      <c r="A36" s="92"/>
      <c r="B36" s="92"/>
      <c r="C36" s="92"/>
      <c r="D36" s="92"/>
      <c r="E36" s="92"/>
      <c r="F36" s="92"/>
      <c r="G36" s="92"/>
      <c r="H36" s="92"/>
      <c r="I36" s="92"/>
      <c r="J36" s="92"/>
      <c r="K36" s="13" t="s">
        <v>175</v>
      </c>
      <c r="L36" s="14" t="s">
        <v>46</v>
      </c>
      <c r="M36" s="14" t="s">
        <v>46</v>
      </c>
      <c r="N36" s="8">
        <f t="shared" si="0"/>
        <v>0</v>
      </c>
      <c r="O36" s="8">
        <f t="shared" si="1"/>
        <v>1</v>
      </c>
      <c r="P36" s="8">
        <f t="shared" si="2"/>
        <v>0</v>
      </c>
      <c r="Q36" s="8">
        <f t="shared" si="3"/>
        <v>0</v>
      </c>
      <c r="R36" s="8">
        <f t="shared" si="4"/>
        <v>0</v>
      </c>
      <c r="S36" s="92"/>
      <c r="T36" s="10"/>
    </row>
    <row r="37" spans="1:24" ht="21" customHeight="1">
      <c r="A37" s="92"/>
      <c r="B37" s="92"/>
      <c r="C37" s="92"/>
      <c r="D37" s="92"/>
      <c r="E37" s="92"/>
      <c r="F37" s="92"/>
      <c r="G37" s="92"/>
      <c r="H37" s="92"/>
      <c r="I37" s="92"/>
      <c r="J37" s="92"/>
      <c r="K37" s="13" t="s">
        <v>176</v>
      </c>
      <c r="L37" s="14" t="s">
        <v>46</v>
      </c>
      <c r="M37" s="14" t="s">
        <v>46</v>
      </c>
      <c r="N37" s="8">
        <f t="shared" si="0"/>
        <v>0</v>
      </c>
      <c r="O37" s="8">
        <f t="shared" si="1"/>
        <v>1</v>
      </c>
      <c r="P37" s="8">
        <f t="shared" si="2"/>
        <v>0</v>
      </c>
      <c r="Q37" s="8">
        <f t="shared" si="3"/>
        <v>0</v>
      </c>
      <c r="R37" s="8">
        <f t="shared" si="4"/>
        <v>0</v>
      </c>
      <c r="S37" s="92"/>
      <c r="T37" s="10"/>
    </row>
    <row r="38" spans="1:24" ht="21" customHeight="1">
      <c r="A38" s="92"/>
      <c r="B38" s="92"/>
      <c r="C38" s="92"/>
      <c r="D38" s="92"/>
      <c r="E38" s="92"/>
      <c r="F38" s="92"/>
      <c r="G38" s="92"/>
      <c r="H38" s="92"/>
      <c r="I38" s="92"/>
      <c r="J38" s="92"/>
      <c r="K38" s="13" t="s">
        <v>177</v>
      </c>
      <c r="L38" s="14" t="s">
        <v>46</v>
      </c>
      <c r="M38" s="14" t="s">
        <v>46</v>
      </c>
      <c r="N38" s="8">
        <f t="shared" si="0"/>
        <v>0</v>
      </c>
      <c r="O38" s="8">
        <f t="shared" si="1"/>
        <v>1</v>
      </c>
      <c r="P38" s="8">
        <f t="shared" si="2"/>
        <v>0</v>
      </c>
      <c r="Q38" s="8">
        <f t="shared" si="3"/>
        <v>0</v>
      </c>
      <c r="R38" s="8">
        <f t="shared" si="4"/>
        <v>0</v>
      </c>
      <c r="S38" s="92"/>
      <c r="T38" s="10"/>
    </row>
    <row r="39" spans="1:24" ht="18.75" customHeight="1">
      <c r="A39" s="92"/>
      <c r="B39" s="92"/>
      <c r="C39" s="92"/>
      <c r="D39" s="92"/>
      <c r="E39" s="92"/>
      <c r="F39" s="92"/>
      <c r="G39" s="92"/>
      <c r="H39" s="92"/>
      <c r="I39" s="92"/>
      <c r="J39" s="92"/>
      <c r="K39" s="13" t="s">
        <v>178</v>
      </c>
      <c r="L39" s="14" t="s">
        <v>46</v>
      </c>
      <c r="M39" s="14" t="s">
        <v>46</v>
      </c>
      <c r="N39" s="8">
        <f t="shared" si="0"/>
        <v>0</v>
      </c>
      <c r="O39" s="8">
        <f t="shared" si="1"/>
        <v>1</v>
      </c>
      <c r="P39" s="8">
        <f t="shared" si="2"/>
        <v>0</v>
      </c>
      <c r="Q39" s="8">
        <f t="shared" si="3"/>
        <v>0</v>
      </c>
      <c r="R39" s="8">
        <f t="shared" si="4"/>
        <v>0</v>
      </c>
      <c r="S39" s="92"/>
      <c r="T39" s="10"/>
    </row>
    <row r="40" spans="1:24" ht="21.75" customHeight="1">
      <c r="A40" s="93"/>
      <c r="B40" s="93"/>
      <c r="C40" s="93"/>
      <c r="D40" s="93"/>
      <c r="E40" s="93"/>
      <c r="F40" s="93"/>
      <c r="G40" s="93"/>
      <c r="H40" s="93"/>
      <c r="I40" s="93"/>
      <c r="J40" s="93"/>
      <c r="K40" s="20" t="s">
        <v>179</v>
      </c>
      <c r="L40" s="21" t="s">
        <v>46</v>
      </c>
      <c r="M40" s="21" t="s">
        <v>46</v>
      </c>
      <c r="N40" s="8">
        <f t="shared" si="0"/>
        <v>0</v>
      </c>
      <c r="O40" s="8">
        <f t="shared" si="1"/>
        <v>1</v>
      </c>
      <c r="P40" s="8">
        <f t="shared" si="2"/>
        <v>0</v>
      </c>
      <c r="Q40" s="8">
        <f t="shared" si="3"/>
        <v>0</v>
      </c>
      <c r="R40" s="8">
        <f t="shared" si="4"/>
        <v>0</v>
      </c>
      <c r="S40" s="93"/>
      <c r="T40" s="10"/>
    </row>
    <row r="41" spans="1:24" ht="15.75" customHeight="1">
      <c r="A41" s="10"/>
      <c r="B41" s="10"/>
      <c r="C41" s="10"/>
      <c r="D41" s="10"/>
      <c r="E41" s="10"/>
      <c r="F41" s="10"/>
      <c r="G41" s="10"/>
      <c r="H41" s="10"/>
      <c r="I41" s="10"/>
      <c r="J41" s="29" t="s">
        <v>180</v>
      </c>
      <c r="K41" s="38">
        <f>37-COUNTIF(K2:K40,"undetected")-COUNTIF(K2:K40,"NONE")</f>
        <v>22</v>
      </c>
      <c r="L41" s="10"/>
      <c r="M41" s="10"/>
      <c r="N41" s="39">
        <f t="shared" ref="N41:R41" si="5">COUNTIF(N2:N40,1)</f>
        <v>13</v>
      </c>
      <c r="O41" s="39">
        <f t="shared" si="5"/>
        <v>11</v>
      </c>
      <c r="P41" s="39">
        <f t="shared" si="5"/>
        <v>12</v>
      </c>
      <c r="Q41" s="39">
        <f t="shared" si="5"/>
        <v>3</v>
      </c>
      <c r="R41" s="39">
        <f t="shared" si="5"/>
        <v>0</v>
      </c>
      <c r="S41" s="10">
        <f>SUM(N41:R41)</f>
        <v>39</v>
      </c>
      <c r="T41" s="10"/>
    </row>
    <row r="42" spans="1:24" ht="15.75" customHeight="1">
      <c r="A42" s="10"/>
      <c r="B42" s="10"/>
      <c r="C42" s="10"/>
      <c r="D42" s="10"/>
      <c r="E42" s="10"/>
      <c r="F42" s="10"/>
      <c r="G42" s="10"/>
      <c r="H42" s="10"/>
      <c r="I42" s="10"/>
      <c r="J42" s="10"/>
      <c r="K42" s="29" t="s">
        <v>183</v>
      </c>
      <c r="L42" s="40">
        <f>COUNTIF(L2:L40,"yes")</f>
        <v>14</v>
      </c>
      <c r="M42" s="10"/>
      <c r="N42" s="10"/>
      <c r="O42" s="10"/>
      <c r="P42" s="10"/>
      <c r="Q42" s="10"/>
      <c r="R42" s="10"/>
      <c r="S42" s="10"/>
      <c r="T42" s="10"/>
      <c r="W42" s="41" t="s">
        <v>0</v>
      </c>
      <c r="X42">
        <f>L42/(L42+L43)</f>
        <v>0.5</v>
      </c>
    </row>
    <row r="43" spans="1:24" ht="15.75" customHeight="1">
      <c r="A43" s="10"/>
      <c r="B43" s="42" t="s">
        <v>184</v>
      </c>
      <c r="C43" s="10"/>
      <c r="D43" s="10"/>
      <c r="E43" s="10"/>
      <c r="F43" s="10"/>
      <c r="G43" s="10"/>
      <c r="H43" s="10"/>
      <c r="I43" s="10"/>
      <c r="J43" s="10"/>
      <c r="K43" s="29" t="s">
        <v>186</v>
      </c>
      <c r="L43" s="38">
        <f>COUNTIF(L2:L40,"no")</f>
        <v>14</v>
      </c>
      <c r="M43" s="10"/>
      <c r="N43" s="10"/>
      <c r="O43" s="10"/>
      <c r="P43" s="10"/>
      <c r="Q43" s="10"/>
      <c r="R43" s="10"/>
      <c r="S43" s="10"/>
      <c r="T43" s="10"/>
      <c r="W43" s="41" t="s">
        <v>1</v>
      </c>
      <c r="X43" s="43">
        <f>L42/(L42+L44)</f>
        <v>0.51851851851851849</v>
      </c>
    </row>
    <row r="44" spans="1:24" ht="15.75" customHeight="1">
      <c r="A44" s="10"/>
      <c r="B44" s="10"/>
      <c r="C44" s="10"/>
      <c r="D44" s="10"/>
      <c r="E44" s="10"/>
      <c r="F44" s="10"/>
      <c r="G44" s="10"/>
      <c r="H44" s="10"/>
      <c r="I44" s="10"/>
      <c r="J44" s="10"/>
      <c r="K44" s="29" t="s">
        <v>190</v>
      </c>
      <c r="L44" s="38">
        <f>COUNTIF(K2:K41,"undetected")</f>
        <v>13</v>
      </c>
      <c r="M44" s="10"/>
      <c r="N44" s="10"/>
      <c r="O44" s="10"/>
      <c r="P44" s="10"/>
      <c r="Q44" s="10"/>
      <c r="R44" s="10"/>
      <c r="S44" s="10"/>
      <c r="T44" s="10"/>
    </row>
    <row r="45" spans="1:24" ht="15.75" customHeight="1">
      <c r="A45" s="10"/>
      <c r="B45" s="10"/>
      <c r="C45" s="10"/>
      <c r="D45" s="10"/>
      <c r="E45" s="10"/>
      <c r="F45" s="10"/>
      <c r="G45" s="10"/>
      <c r="H45" s="10"/>
      <c r="I45" s="10"/>
      <c r="J45" s="10"/>
      <c r="K45" s="10"/>
      <c r="L45" s="10"/>
      <c r="M45" s="10"/>
      <c r="N45" s="10"/>
      <c r="O45" s="10"/>
      <c r="P45" s="10"/>
      <c r="Q45" s="10"/>
      <c r="R45" s="10"/>
      <c r="S45" s="10"/>
      <c r="T45" s="10"/>
    </row>
    <row r="46" spans="1:24" ht="15.75" customHeight="1">
      <c r="A46" s="10"/>
      <c r="B46" s="10"/>
      <c r="C46" s="10"/>
      <c r="D46" s="10"/>
      <c r="E46" s="10"/>
      <c r="F46" s="10"/>
      <c r="G46" s="10"/>
      <c r="H46" s="10"/>
      <c r="I46" s="10"/>
      <c r="J46" s="10"/>
      <c r="K46" s="10"/>
      <c r="L46" s="10"/>
      <c r="M46" s="10"/>
      <c r="N46" s="10"/>
      <c r="O46" s="10"/>
      <c r="P46" s="10"/>
      <c r="Q46" s="10"/>
      <c r="R46" s="10"/>
      <c r="S46" s="10"/>
      <c r="T46" s="10"/>
    </row>
    <row r="47" spans="1:24" ht="15.75" customHeight="1">
      <c r="A47" s="10"/>
      <c r="B47" s="10"/>
      <c r="C47" s="10"/>
      <c r="D47" s="10"/>
      <c r="E47" s="10"/>
      <c r="F47" s="10"/>
      <c r="G47" s="10"/>
      <c r="H47" s="10"/>
      <c r="I47" s="10"/>
      <c r="J47" s="10"/>
      <c r="K47" s="44" t="s">
        <v>192</v>
      </c>
      <c r="L47" s="44">
        <v>10</v>
      </c>
      <c r="M47" s="10"/>
      <c r="N47" s="10"/>
      <c r="O47" s="10"/>
      <c r="P47" s="10"/>
      <c r="Q47" s="10"/>
      <c r="R47" s="10"/>
      <c r="S47" s="10"/>
      <c r="T47" s="10"/>
    </row>
    <row r="48" spans="1:24" ht="15.75" customHeight="1">
      <c r="A48" s="10"/>
      <c r="B48" s="10"/>
      <c r="C48" s="10"/>
      <c r="D48" s="10"/>
      <c r="E48" s="10"/>
      <c r="F48" s="10"/>
      <c r="G48" s="10"/>
      <c r="H48" s="10"/>
      <c r="I48" s="10"/>
      <c r="J48" s="10"/>
      <c r="K48" s="44" t="s">
        <v>194</v>
      </c>
      <c r="L48" s="39">
        <f>2*L47</f>
        <v>20</v>
      </c>
      <c r="M48" s="10"/>
      <c r="N48" s="10"/>
      <c r="O48" s="10"/>
      <c r="P48" s="10"/>
      <c r="Q48" s="10"/>
      <c r="R48" s="10"/>
      <c r="S48" s="10"/>
      <c r="T48" s="10"/>
    </row>
    <row r="49" spans="1:20" ht="15.75" customHeight="1">
      <c r="A49" s="10"/>
      <c r="B49" s="10"/>
      <c r="C49" s="10"/>
      <c r="D49" s="10"/>
      <c r="E49" s="10"/>
      <c r="F49" s="10"/>
      <c r="G49" s="10"/>
      <c r="H49" s="10"/>
      <c r="I49" s="10"/>
      <c r="J49" s="10"/>
      <c r="K49" s="45" t="s">
        <v>16</v>
      </c>
      <c r="L49" s="46">
        <f>N41</f>
        <v>13</v>
      </c>
      <c r="M49" s="10"/>
      <c r="N49" s="47" t="s">
        <v>196</v>
      </c>
      <c r="O49" s="48">
        <v>43656</v>
      </c>
      <c r="P49" s="10"/>
      <c r="Q49" s="10"/>
      <c r="R49" s="10"/>
      <c r="S49" s="10"/>
      <c r="T49" s="10"/>
    </row>
    <row r="50" spans="1:20" ht="15.75" customHeight="1">
      <c r="A50" s="10"/>
      <c r="B50" s="10"/>
      <c r="C50" s="10"/>
      <c r="D50" s="10"/>
      <c r="E50" s="10"/>
      <c r="F50" s="10"/>
      <c r="G50" s="10"/>
      <c r="H50" s="10"/>
      <c r="I50" s="10"/>
      <c r="J50" s="10"/>
      <c r="K50" s="45" t="s">
        <v>198</v>
      </c>
      <c r="L50" s="46">
        <f>N41+L48</f>
        <v>33</v>
      </c>
      <c r="M50" s="10"/>
      <c r="N50" s="49" t="s">
        <v>199</v>
      </c>
      <c r="O50" s="50">
        <f>(1+(O49*O49))*((L53*L54)/((L53*O49*O49)+L54))</f>
        <v>0.73333333334188389</v>
      </c>
      <c r="P50" s="10"/>
      <c r="Q50" s="10"/>
      <c r="R50" s="10"/>
      <c r="S50" s="10"/>
      <c r="T50" s="10"/>
    </row>
    <row r="51" spans="1:20" ht="15.75" customHeight="1">
      <c r="A51" s="10"/>
      <c r="B51" s="10"/>
      <c r="C51" s="10"/>
      <c r="D51" s="10"/>
      <c r="E51" s="10"/>
      <c r="F51" s="10"/>
      <c r="G51" s="10"/>
      <c r="H51" s="10"/>
      <c r="I51" s="10"/>
      <c r="J51" s="10"/>
      <c r="K51" s="45" t="s">
        <v>17</v>
      </c>
      <c r="L51" s="46">
        <f>O41</f>
        <v>11</v>
      </c>
      <c r="M51" s="10"/>
      <c r="N51" s="10"/>
      <c r="O51" s="10"/>
      <c r="P51" s="10"/>
      <c r="Q51" s="10"/>
      <c r="R51" s="10"/>
      <c r="S51" s="10"/>
      <c r="T51" s="10"/>
    </row>
    <row r="52" spans="1:20" ht="15.75" customHeight="1">
      <c r="A52" s="10"/>
      <c r="B52" s="10"/>
      <c r="C52" s="10"/>
      <c r="D52" s="10"/>
      <c r="E52" s="10"/>
      <c r="F52" s="10"/>
      <c r="G52" s="10"/>
      <c r="H52" s="10"/>
      <c r="I52" s="10"/>
      <c r="J52" s="10"/>
      <c r="K52" s="45" t="s">
        <v>18</v>
      </c>
      <c r="L52" s="46">
        <f>P41</f>
        <v>12</v>
      </c>
      <c r="M52" s="10"/>
      <c r="N52" s="41" t="s">
        <v>202</v>
      </c>
      <c r="O52" s="50">
        <f>2*((L53*L54)/((L53)+L54))</f>
        <v>0.74157303370786509</v>
      </c>
      <c r="P52" s="10"/>
      <c r="Q52" s="10"/>
      <c r="R52" s="10"/>
      <c r="S52" s="10"/>
      <c r="T52" s="10"/>
    </row>
    <row r="53" spans="1:20" ht="15.75" customHeight="1">
      <c r="A53" s="10"/>
      <c r="B53" s="10"/>
      <c r="C53" s="10"/>
      <c r="D53" s="10"/>
      <c r="E53" s="10"/>
      <c r="F53" s="10"/>
      <c r="G53" s="10"/>
      <c r="H53" s="10"/>
      <c r="I53" s="10"/>
      <c r="J53" s="10"/>
      <c r="K53" s="45" t="s">
        <v>0</v>
      </c>
      <c r="L53" s="46">
        <f>L50/(L51+L50)</f>
        <v>0.75</v>
      </c>
      <c r="M53" s="10"/>
      <c r="N53" s="10"/>
      <c r="O53" s="10"/>
      <c r="P53" s="10"/>
      <c r="Q53" s="10"/>
      <c r="R53" s="10"/>
      <c r="S53" s="10"/>
      <c r="T53" s="10"/>
    </row>
    <row r="54" spans="1:20" ht="15.75" customHeight="1">
      <c r="A54" s="10"/>
      <c r="B54" s="10"/>
      <c r="C54" s="10"/>
      <c r="D54" s="10"/>
      <c r="E54" s="10"/>
      <c r="F54" s="10"/>
      <c r="G54" s="10"/>
      <c r="H54" s="10"/>
      <c r="I54" s="10"/>
      <c r="J54" s="10"/>
      <c r="K54" s="45" t="s">
        <v>1</v>
      </c>
      <c r="L54" s="46">
        <f>L50/(L50+L52)</f>
        <v>0.73333333333333328</v>
      </c>
      <c r="M54" s="10"/>
      <c r="N54" s="10"/>
      <c r="O54" s="10"/>
      <c r="P54" s="10"/>
      <c r="Q54" s="10"/>
      <c r="R54" s="10"/>
      <c r="S54" s="10"/>
      <c r="T54" s="10"/>
    </row>
    <row r="55" spans="1:20" ht="15.75" customHeight="1">
      <c r="A55" s="10"/>
      <c r="B55" s="10"/>
      <c r="C55" s="10"/>
      <c r="D55" s="10"/>
      <c r="E55" s="10"/>
      <c r="F55" s="10"/>
      <c r="G55" s="10"/>
      <c r="H55" s="10"/>
      <c r="I55" s="10"/>
      <c r="J55" s="10"/>
      <c r="K55" s="10"/>
      <c r="L55" s="10"/>
      <c r="M55" s="10"/>
      <c r="N55" s="10"/>
      <c r="O55" s="10"/>
      <c r="P55" s="10"/>
      <c r="Q55" s="10"/>
      <c r="R55" s="10"/>
      <c r="S55" s="10"/>
      <c r="T55" s="10"/>
    </row>
    <row r="56" spans="1:20" ht="15.75" customHeight="1">
      <c r="A56" s="10"/>
      <c r="B56" s="10"/>
      <c r="C56" s="10"/>
      <c r="D56" s="10"/>
      <c r="E56" s="10"/>
      <c r="F56" s="10"/>
      <c r="G56" s="10"/>
      <c r="H56" s="10"/>
      <c r="I56" s="10"/>
      <c r="J56" s="10"/>
      <c r="K56" s="51" t="s">
        <v>205</v>
      </c>
      <c r="L56" s="52"/>
      <c r="M56" s="10"/>
      <c r="N56" s="10"/>
      <c r="O56" s="10"/>
      <c r="P56" s="10"/>
      <c r="Q56" s="10"/>
      <c r="R56" s="10"/>
      <c r="S56" s="10"/>
      <c r="T56" s="10"/>
    </row>
    <row r="57" spans="1:20" ht="15.75" customHeight="1">
      <c r="A57" s="10"/>
      <c r="B57" s="10"/>
      <c r="C57" s="10"/>
      <c r="D57" s="10"/>
      <c r="E57" s="10"/>
      <c r="F57" s="10"/>
      <c r="G57" s="10"/>
      <c r="H57" s="10"/>
      <c r="I57" s="10"/>
      <c r="J57" s="10"/>
      <c r="K57" s="53" t="s">
        <v>206</v>
      </c>
      <c r="L57" s="52">
        <f>L49+L52</f>
        <v>25</v>
      </c>
      <c r="M57" s="10"/>
      <c r="N57" s="10"/>
      <c r="O57" s="10"/>
      <c r="P57" s="10"/>
      <c r="Q57" s="10"/>
      <c r="R57" s="10"/>
      <c r="S57" s="10"/>
      <c r="T57" s="10"/>
    </row>
    <row r="58" spans="1:20" ht="15.75" customHeight="1">
      <c r="A58" s="10"/>
      <c r="B58" s="10"/>
      <c r="C58" s="10"/>
      <c r="D58" s="10"/>
      <c r="E58" s="10"/>
      <c r="F58" s="10"/>
      <c r="G58" s="10"/>
      <c r="H58" s="10"/>
      <c r="I58" s="10"/>
      <c r="J58" s="10"/>
      <c r="K58" s="53" t="s">
        <v>19</v>
      </c>
      <c r="L58" s="52">
        <f>Q41</f>
        <v>3</v>
      </c>
      <c r="M58" s="10"/>
      <c r="N58" s="10"/>
      <c r="O58" s="10"/>
      <c r="P58" s="10"/>
      <c r="Q58" s="10"/>
      <c r="R58" s="10"/>
      <c r="S58" s="10"/>
      <c r="T58" s="10"/>
    </row>
    <row r="59" spans="1:20" ht="15.75" customHeight="1">
      <c r="A59" s="10"/>
      <c r="B59" s="10"/>
      <c r="C59" s="10"/>
      <c r="D59" s="10"/>
      <c r="E59" s="10"/>
      <c r="F59" s="10"/>
      <c r="G59" s="10"/>
      <c r="H59" s="10"/>
      <c r="I59" s="10"/>
      <c r="J59" s="10"/>
      <c r="K59" s="53" t="s">
        <v>20</v>
      </c>
      <c r="L59" s="52">
        <f>R41</f>
        <v>0</v>
      </c>
      <c r="M59" s="10"/>
      <c r="N59" s="10"/>
      <c r="O59" s="10"/>
      <c r="P59" s="10"/>
      <c r="Q59" s="10"/>
      <c r="R59" s="10"/>
      <c r="S59" s="10"/>
      <c r="T59" s="10"/>
    </row>
    <row r="60" spans="1:20" ht="15.75" customHeight="1">
      <c r="A60" s="10"/>
      <c r="B60" s="10"/>
      <c r="C60" s="10"/>
      <c r="D60" s="10"/>
      <c r="E60" s="10"/>
      <c r="F60" s="10"/>
      <c r="G60" s="10"/>
      <c r="H60" s="10"/>
      <c r="I60" s="10"/>
      <c r="J60" s="10"/>
      <c r="K60" s="53" t="s">
        <v>207</v>
      </c>
      <c r="L60" s="52">
        <f>L51</f>
        <v>11</v>
      </c>
      <c r="M60" s="10"/>
      <c r="N60" s="10"/>
      <c r="O60" s="10"/>
      <c r="P60" s="10"/>
      <c r="Q60" s="10"/>
      <c r="R60" s="10"/>
      <c r="S60" s="10"/>
      <c r="T60" s="10"/>
    </row>
    <row r="61" spans="1:20" ht="15.75" customHeight="1">
      <c r="A61" s="10"/>
      <c r="B61" s="10"/>
      <c r="C61" s="10"/>
      <c r="D61" s="10"/>
      <c r="E61" s="10"/>
      <c r="F61" s="10"/>
      <c r="G61" s="10"/>
      <c r="H61" s="10"/>
      <c r="I61" s="10"/>
      <c r="J61" s="10"/>
      <c r="K61" s="10"/>
      <c r="L61" s="10">
        <f>SUM(L57:L60)</f>
        <v>39</v>
      </c>
      <c r="M61" s="10"/>
      <c r="N61" s="10"/>
      <c r="O61" s="10"/>
      <c r="P61" s="10"/>
      <c r="Q61" s="10"/>
      <c r="R61" s="10"/>
      <c r="S61" s="10"/>
      <c r="T61" s="10"/>
    </row>
    <row r="62" spans="1:20" ht="15.75" customHeight="1">
      <c r="A62" s="10"/>
      <c r="B62" s="10"/>
      <c r="C62" s="10"/>
      <c r="D62" s="10"/>
      <c r="E62" s="10"/>
      <c r="F62" s="10"/>
      <c r="G62" s="10"/>
      <c r="H62" s="10"/>
      <c r="I62" s="10"/>
      <c r="J62" s="10"/>
      <c r="K62" s="10"/>
      <c r="L62" s="10"/>
      <c r="M62" s="10"/>
      <c r="N62" s="10"/>
      <c r="O62" s="10"/>
      <c r="P62" s="10"/>
      <c r="Q62" s="10"/>
      <c r="R62" s="10"/>
      <c r="S62" s="10"/>
      <c r="T62" s="10"/>
    </row>
    <row r="63" spans="1:20" ht="15.75" customHeight="1">
      <c r="A63" s="10"/>
      <c r="B63" s="10"/>
      <c r="C63" s="10"/>
      <c r="D63" s="10"/>
      <c r="E63" s="10"/>
      <c r="F63" s="10"/>
      <c r="G63" s="10"/>
      <c r="H63" s="10"/>
      <c r="I63" s="10"/>
      <c r="J63" s="10"/>
      <c r="K63" s="10"/>
      <c r="L63" s="10"/>
      <c r="M63" s="10"/>
      <c r="N63" s="10"/>
      <c r="O63" s="10"/>
      <c r="P63" s="10"/>
      <c r="Q63" s="10"/>
      <c r="R63" s="10"/>
      <c r="S63" s="10"/>
      <c r="T63" s="10"/>
    </row>
    <row r="64" spans="1:20" ht="15.75" customHeight="1">
      <c r="A64" s="10"/>
      <c r="B64" s="10"/>
      <c r="C64" s="10"/>
      <c r="D64" s="10"/>
      <c r="E64" s="10"/>
      <c r="F64" s="10"/>
      <c r="G64" s="10"/>
      <c r="H64" s="10"/>
      <c r="I64" s="10"/>
      <c r="J64" s="10"/>
      <c r="K64" s="10"/>
      <c r="L64" s="10"/>
      <c r="M64" s="10"/>
      <c r="N64" s="10"/>
      <c r="O64" s="10"/>
      <c r="P64" s="10"/>
      <c r="Q64" s="10"/>
      <c r="R64" s="10"/>
      <c r="S64" s="10"/>
      <c r="T64" s="10"/>
    </row>
    <row r="65" spans="1:20" ht="15.75" customHeight="1">
      <c r="A65" s="10"/>
      <c r="B65" s="10"/>
      <c r="C65" s="10"/>
      <c r="D65" s="10"/>
      <c r="E65" s="10"/>
      <c r="F65" s="10"/>
      <c r="G65" s="10"/>
      <c r="H65" s="10"/>
      <c r="I65" s="10"/>
      <c r="J65" s="10"/>
      <c r="K65" s="10"/>
      <c r="L65" s="10"/>
      <c r="M65" s="10"/>
      <c r="N65" s="10"/>
      <c r="O65" s="10"/>
      <c r="P65" s="10"/>
      <c r="Q65" s="10"/>
      <c r="R65" s="10"/>
      <c r="S65" s="10"/>
      <c r="T65" s="10"/>
    </row>
    <row r="66" spans="1:20" ht="15.75" customHeight="1">
      <c r="A66" s="10"/>
      <c r="B66" s="10"/>
      <c r="C66" s="10"/>
      <c r="D66" s="10"/>
      <c r="E66" s="10"/>
      <c r="F66" s="10"/>
      <c r="G66" s="10"/>
      <c r="H66" s="10"/>
      <c r="I66" s="10"/>
      <c r="J66" s="10"/>
      <c r="K66" s="10"/>
      <c r="L66" s="10"/>
      <c r="M66" s="10"/>
      <c r="N66" s="10"/>
      <c r="O66" s="10"/>
      <c r="P66" s="10"/>
      <c r="Q66" s="10"/>
      <c r="R66" s="10"/>
      <c r="S66" s="10"/>
      <c r="T66" s="10"/>
    </row>
    <row r="67" spans="1:20" ht="15.75" customHeight="1">
      <c r="A67" s="10"/>
      <c r="B67" s="10"/>
      <c r="C67" s="10"/>
      <c r="D67" s="10"/>
      <c r="E67" s="10"/>
      <c r="F67" s="10"/>
      <c r="G67" s="10"/>
      <c r="H67" s="10"/>
      <c r="I67" s="10"/>
      <c r="J67" s="10"/>
      <c r="K67" s="10"/>
      <c r="L67" s="10"/>
      <c r="M67" s="10"/>
      <c r="N67" s="10"/>
      <c r="O67" s="10"/>
      <c r="P67" s="10"/>
      <c r="Q67" s="10"/>
      <c r="R67" s="10"/>
      <c r="S67" s="10"/>
      <c r="T67" s="10"/>
    </row>
    <row r="68" spans="1:20" ht="15.75" customHeight="1">
      <c r="A68" s="10"/>
      <c r="B68" s="10"/>
      <c r="C68" s="10"/>
      <c r="D68" s="10"/>
      <c r="E68" s="10"/>
      <c r="F68" s="10"/>
      <c r="G68" s="10"/>
      <c r="H68" s="10"/>
      <c r="I68" s="10"/>
      <c r="J68" s="10"/>
      <c r="K68" s="10"/>
      <c r="L68" s="10"/>
      <c r="M68" s="10"/>
      <c r="N68" s="10"/>
      <c r="O68" s="10"/>
      <c r="P68" s="10"/>
      <c r="Q68" s="10"/>
      <c r="R68" s="10"/>
      <c r="S68" s="10"/>
      <c r="T68" s="10"/>
    </row>
    <row r="69" spans="1:20" ht="15.75" customHeight="1">
      <c r="A69" s="10"/>
      <c r="B69" s="10"/>
      <c r="C69" s="10"/>
      <c r="D69" s="10"/>
      <c r="E69" s="10"/>
      <c r="F69" s="10"/>
      <c r="G69" s="10"/>
      <c r="H69" s="10"/>
      <c r="I69" s="10"/>
      <c r="J69" s="10"/>
      <c r="K69" s="10"/>
      <c r="L69" s="10"/>
      <c r="M69" s="10"/>
      <c r="N69" s="10"/>
      <c r="O69" s="10"/>
      <c r="P69" s="10"/>
      <c r="Q69" s="10"/>
      <c r="R69" s="10"/>
      <c r="S69" s="10"/>
      <c r="T69" s="10"/>
    </row>
    <row r="70" spans="1:20" ht="15.75" customHeight="1">
      <c r="A70" s="10"/>
      <c r="B70" s="10"/>
      <c r="C70" s="10"/>
      <c r="D70" s="10"/>
      <c r="E70" s="10"/>
      <c r="F70" s="10"/>
      <c r="G70" s="10"/>
      <c r="H70" s="10"/>
      <c r="I70" s="10"/>
      <c r="J70" s="10"/>
      <c r="K70" s="10"/>
      <c r="L70" s="10"/>
      <c r="M70" s="10"/>
      <c r="N70" s="10"/>
      <c r="O70" s="10"/>
      <c r="P70" s="10"/>
      <c r="Q70" s="10"/>
      <c r="R70" s="10"/>
      <c r="S70" s="10"/>
      <c r="T70" s="10"/>
    </row>
    <row r="71" spans="1:20" ht="15.75" customHeight="1">
      <c r="A71" s="10"/>
      <c r="B71" s="10"/>
      <c r="C71" s="10"/>
      <c r="D71" s="10"/>
      <c r="E71" s="10"/>
      <c r="F71" s="10"/>
      <c r="G71" s="10"/>
      <c r="H71" s="10"/>
      <c r="I71" s="10"/>
      <c r="J71" s="10"/>
      <c r="K71" s="10"/>
      <c r="L71" s="10"/>
      <c r="M71" s="10"/>
      <c r="N71" s="10"/>
      <c r="O71" s="10"/>
      <c r="P71" s="10"/>
      <c r="Q71" s="10"/>
      <c r="R71" s="10"/>
      <c r="S71" s="10"/>
      <c r="T71" s="10"/>
    </row>
    <row r="72" spans="1:20" ht="15.75" customHeight="1">
      <c r="A72" s="10"/>
      <c r="B72" s="10"/>
      <c r="C72" s="10"/>
      <c r="D72" s="10"/>
      <c r="E72" s="10"/>
      <c r="F72" s="10"/>
      <c r="G72" s="10"/>
      <c r="H72" s="10"/>
      <c r="I72" s="10"/>
      <c r="J72" s="10"/>
      <c r="K72" s="10"/>
      <c r="L72" s="10"/>
      <c r="M72" s="10"/>
      <c r="N72" s="10"/>
      <c r="O72" s="10"/>
      <c r="P72" s="10"/>
      <c r="Q72" s="10"/>
      <c r="R72" s="10"/>
      <c r="S72" s="10"/>
      <c r="T72" s="10"/>
    </row>
    <row r="73" spans="1:20" ht="15.75" customHeight="1">
      <c r="A73" s="10"/>
      <c r="B73" s="10"/>
      <c r="C73" s="10"/>
      <c r="D73" s="10"/>
      <c r="E73" s="10"/>
      <c r="F73" s="10"/>
      <c r="G73" s="10"/>
      <c r="H73" s="10"/>
      <c r="I73" s="10"/>
      <c r="J73" s="10"/>
      <c r="K73" s="10"/>
      <c r="L73" s="10"/>
      <c r="M73" s="10"/>
      <c r="N73" s="10"/>
      <c r="O73" s="10"/>
      <c r="P73" s="10"/>
      <c r="Q73" s="10"/>
      <c r="R73" s="10"/>
      <c r="S73" s="10"/>
      <c r="T73" s="10"/>
    </row>
    <row r="74" spans="1:20" ht="15.75" customHeight="1">
      <c r="A74" s="10"/>
      <c r="B74" s="10"/>
      <c r="C74" s="10"/>
      <c r="D74" s="10"/>
      <c r="E74" s="10"/>
      <c r="F74" s="10"/>
      <c r="G74" s="10"/>
      <c r="H74" s="10"/>
      <c r="I74" s="10"/>
      <c r="J74" s="10"/>
      <c r="K74" s="10"/>
      <c r="L74" s="10"/>
      <c r="M74" s="10"/>
      <c r="N74" s="10"/>
      <c r="O74" s="10"/>
      <c r="P74" s="10"/>
      <c r="Q74" s="10"/>
      <c r="R74" s="10"/>
      <c r="S74" s="10"/>
      <c r="T74" s="10"/>
    </row>
    <row r="75" spans="1:20" ht="15.75" customHeight="1">
      <c r="A75" s="10"/>
      <c r="B75" s="10"/>
      <c r="C75" s="10"/>
      <c r="D75" s="10"/>
      <c r="E75" s="10"/>
      <c r="F75" s="10"/>
      <c r="G75" s="10"/>
      <c r="H75" s="10"/>
      <c r="I75" s="10"/>
      <c r="J75" s="10"/>
      <c r="K75" s="10"/>
      <c r="L75" s="10"/>
      <c r="M75" s="10"/>
      <c r="N75" s="10"/>
      <c r="O75" s="10"/>
      <c r="P75" s="10"/>
      <c r="Q75" s="10"/>
      <c r="R75" s="10"/>
      <c r="S75" s="10"/>
      <c r="T75" s="10"/>
    </row>
    <row r="76" spans="1:20" ht="15.75" customHeight="1">
      <c r="A76" s="10"/>
      <c r="B76" s="10"/>
      <c r="C76" s="10"/>
      <c r="D76" s="10"/>
      <c r="E76" s="10"/>
      <c r="F76" s="10"/>
      <c r="G76" s="10"/>
      <c r="H76" s="10"/>
      <c r="I76" s="10"/>
      <c r="J76" s="10"/>
      <c r="K76" s="10"/>
      <c r="L76" s="10"/>
      <c r="M76" s="10"/>
      <c r="N76" s="10"/>
      <c r="O76" s="10"/>
      <c r="P76" s="10"/>
      <c r="Q76" s="10"/>
      <c r="R76" s="10"/>
      <c r="S76" s="10"/>
      <c r="T76" s="10"/>
    </row>
    <row r="77" spans="1:20" ht="15.75" customHeight="1">
      <c r="A77" s="10"/>
      <c r="B77" s="10"/>
      <c r="C77" s="10"/>
      <c r="D77" s="10"/>
      <c r="E77" s="10"/>
      <c r="F77" s="10"/>
      <c r="G77" s="10"/>
      <c r="H77" s="10"/>
      <c r="I77" s="10"/>
      <c r="J77" s="10"/>
      <c r="K77" s="10"/>
      <c r="L77" s="10"/>
      <c r="M77" s="10"/>
      <c r="N77" s="10"/>
      <c r="O77" s="10"/>
      <c r="P77" s="10"/>
      <c r="Q77" s="10"/>
      <c r="R77" s="10"/>
      <c r="S77" s="10"/>
      <c r="T77" s="10"/>
    </row>
    <row r="78" spans="1:20" ht="15.75" customHeight="1">
      <c r="A78" s="10"/>
      <c r="B78" s="10"/>
      <c r="C78" s="10"/>
      <c r="D78" s="10"/>
      <c r="E78" s="10"/>
      <c r="F78" s="10"/>
      <c r="G78" s="10"/>
      <c r="H78" s="10"/>
      <c r="I78" s="10"/>
      <c r="J78" s="10"/>
      <c r="K78" s="10"/>
      <c r="L78" s="10"/>
      <c r="M78" s="10"/>
      <c r="N78" s="10"/>
      <c r="O78" s="10"/>
      <c r="P78" s="10"/>
      <c r="Q78" s="10"/>
      <c r="R78" s="10"/>
      <c r="S78" s="10"/>
      <c r="T78" s="10"/>
    </row>
    <row r="79" spans="1:20" ht="15.75" customHeight="1">
      <c r="A79" s="10"/>
      <c r="B79" s="10"/>
      <c r="C79" s="10"/>
      <c r="D79" s="10"/>
      <c r="E79" s="10"/>
      <c r="F79" s="10"/>
      <c r="G79" s="10"/>
      <c r="H79" s="10"/>
      <c r="I79" s="10"/>
      <c r="J79" s="10"/>
      <c r="K79" s="10"/>
      <c r="L79" s="10"/>
      <c r="M79" s="10"/>
      <c r="N79" s="10"/>
      <c r="O79" s="10"/>
      <c r="P79" s="10"/>
      <c r="Q79" s="10"/>
      <c r="R79" s="10"/>
      <c r="S79" s="10"/>
      <c r="T79" s="10"/>
    </row>
    <row r="80" spans="1:20" ht="15.75" customHeight="1">
      <c r="A80" s="10"/>
      <c r="B80" s="10"/>
      <c r="C80" s="10"/>
      <c r="D80" s="10"/>
      <c r="E80" s="10"/>
      <c r="F80" s="10"/>
      <c r="G80" s="10"/>
      <c r="H80" s="10"/>
      <c r="I80" s="10"/>
      <c r="J80" s="10"/>
      <c r="K80" s="10"/>
      <c r="L80" s="10"/>
      <c r="M80" s="10"/>
      <c r="N80" s="10"/>
      <c r="O80" s="10"/>
      <c r="P80" s="10"/>
      <c r="Q80" s="10"/>
      <c r="R80" s="10"/>
      <c r="S80" s="10"/>
      <c r="T80" s="10"/>
    </row>
    <row r="81" spans="1:20" ht="15.75" customHeight="1">
      <c r="A81" s="10"/>
      <c r="B81" s="10"/>
      <c r="C81" s="10"/>
      <c r="D81" s="10"/>
      <c r="E81" s="10"/>
      <c r="F81" s="10"/>
      <c r="G81" s="10"/>
      <c r="H81" s="10"/>
      <c r="I81" s="10"/>
      <c r="J81" s="10"/>
      <c r="K81" s="10"/>
      <c r="L81" s="10"/>
      <c r="M81" s="10"/>
      <c r="N81" s="10"/>
      <c r="O81" s="10"/>
      <c r="P81" s="10"/>
      <c r="Q81" s="10"/>
      <c r="R81" s="10"/>
      <c r="S81" s="10"/>
      <c r="T81" s="10"/>
    </row>
    <row r="82" spans="1:20" ht="15.75" customHeight="1">
      <c r="A82" s="10"/>
      <c r="B82" s="10"/>
      <c r="C82" s="10"/>
      <c r="D82" s="10"/>
      <c r="E82" s="10"/>
      <c r="F82" s="10"/>
      <c r="G82" s="10"/>
      <c r="H82" s="10"/>
      <c r="I82" s="10"/>
      <c r="J82" s="10"/>
      <c r="K82" s="10"/>
      <c r="L82" s="10"/>
      <c r="M82" s="10"/>
      <c r="N82" s="10"/>
      <c r="O82" s="10"/>
      <c r="P82" s="10"/>
      <c r="Q82" s="10"/>
      <c r="R82" s="10"/>
      <c r="S82" s="10"/>
      <c r="T82" s="10"/>
    </row>
    <row r="83" spans="1:20" ht="15.75" customHeight="1">
      <c r="A83" s="10"/>
      <c r="B83" s="10"/>
      <c r="C83" s="10"/>
      <c r="D83" s="10"/>
      <c r="E83" s="10"/>
      <c r="F83" s="10"/>
      <c r="G83" s="10"/>
      <c r="H83" s="10"/>
      <c r="I83" s="10"/>
      <c r="J83" s="10"/>
      <c r="K83" s="10"/>
      <c r="L83" s="10"/>
      <c r="M83" s="10"/>
      <c r="N83" s="10"/>
      <c r="O83" s="10"/>
      <c r="P83" s="10"/>
      <c r="Q83" s="10"/>
      <c r="R83" s="10"/>
      <c r="S83" s="10"/>
      <c r="T83" s="10"/>
    </row>
    <row r="84" spans="1:20" ht="15.75" customHeight="1">
      <c r="A84" s="10"/>
      <c r="B84" s="10"/>
      <c r="C84" s="10"/>
      <c r="D84" s="10"/>
      <c r="E84" s="10"/>
      <c r="F84" s="10"/>
      <c r="G84" s="10"/>
      <c r="H84" s="10"/>
      <c r="I84" s="10"/>
      <c r="J84" s="10"/>
      <c r="K84" s="10"/>
      <c r="L84" s="10"/>
      <c r="M84" s="10"/>
      <c r="N84" s="10"/>
      <c r="O84" s="10"/>
      <c r="P84" s="10"/>
      <c r="Q84" s="10"/>
      <c r="R84" s="10"/>
      <c r="S84" s="10"/>
      <c r="T84" s="10"/>
    </row>
    <row r="85" spans="1:20" ht="15.75" customHeight="1">
      <c r="A85" s="10"/>
      <c r="B85" s="10"/>
      <c r="C85" s="10"/>
      <c r="D85" s="10"/>
      <c r="E85" s="10"/>
      <c r="F85" s="10"/>
      <c r="G85" s="10"/>
      <c r="H85" s="10"/>
      <c r="I85" s="10"/>
      <c r="J85" s="10"/>
      <c r="K85" s="10"/>
      <c r="L85" s="10"/>
      <c r="M85" s="10"/>
      <c r="N85" s="10"/>
      <c r="O85" s="10"/>
      <c r="P85" s="10"/>
      <c r="Q85" s="10"/>
      <c r="R85" s="10"/>
      <c r="S85" s="10"/>
      <c r="T85" s="10"/>
    </row>
    <row r="86" spans="1:20" ht="15.75" customHeight="1">
      <c r="A86" s="10"/>
      <c r="B86" s="10"/>
      <c r="C86" s="10"/>
      <c r="D86" s="10"/>
      <c r="E86" s="10"/>
      <c r="F86" s="10"/>
      <c r="G86" s="10"/>
      <c r="H86" s="10"/>
      <c r="I86" s="10"/>
      <c r="J86" s="10"/>
      <c r="K86" s="10"/>
      <c r="L86" s="10"/>
      <c r="M86" s="10"/>
      <c r="N86" s="10"/>
      <c r="O86" s="10"/>
      <c r="P86" s="10"/>
      <c r="Q86" s="10"/>
      <c r="R86" s="10"/>
      <c r="S86" s="10"/>
      <c r="T86" s="10"/>
    </row>
    <row r="87" spans="1:20" ht="15.75" customHeight="1">
      <c r="A87" s="10"/>
      <c r="B87" s="10"/>
      <c r="C87" s="10"/>
      <c r="D87" s="10"/>
      <c r="E87" s="10"/>
      <c r="F87" s="10"/>
      <c r="G87" s="10"/>
      <c r="H87" s="10"/>
      <c r="I87" s="10"/>
      <c r="J87" s="10"/>
      <c r="K87" s="10"/>
      <c r="L87" s="10"/>
      <c r="M87" s="10"/>
      <c r="N87" s="10"/>
      <c r="O87" s="10"/>
      <c r="P87" s="10"/>
      <c r="Q87" s="10"/>
      <c r="R87" s="10"/>
      <c r="S87" s="10"/>
      <c r="T87" s="10"/>
    </row>
    <row r="88" spans="1:20" ht="15.75" customHeight="1">
      <c r="A88" s="10"/>
      <c r="B88" s="10"/>
      <c r="C88" s="10"/>
      <c r="D88" s="10"/>
      <c r="E88" s="10"/>
      <c r="F88" s="10"/>
      <c r="G88" s="10"/>
      <c r="H88" s="10"/>
      <c r="I88" s="10"/>
      <c r="J88" s="10"/>
      <c r="K88" s="10"/>
      <c r="L88" s="10"/>
      <c r="M88" s="10"/>
      <c r="N88" s="10"/>
      <c r="O88" s="10"/>
      <c r="P88" s="10"/>
      <c r="Q88" s="10"/>
      <c r="R88" s="10"/>
      <c r="S88" s="10"/>
      <c r="T88" s="10"/>
    </row>
    <row r="89" spans="1:20" ht="15.75" customHeight="1">
      <c r="A89" s="10"/>
      <c r="B89" s="10"/>
      <c r="C89" s="10"/>
      <c r="D89" s="10"/>
      <c r="E89" s="10"/>
      <c r="F89" s="10"/>
      <c r="G89" s="10"/>
      <c r="H89" s="10"/>
      <c r="I89" s="10"/>
      <c r="J89" s="10"/>
      <c r="K89" s="10"/>
      <c r="L89" s="10"/>
      <c r="M89" s="10"/>
      <c r="N89" s="10"/>
      <c r="O89" s="10"/>
      <c r="P89" s="10"/>
      <c r="Q89" s="10"/>
      <c r="R89" s="10"/>
      <c r="S89" s="10"/>
      <c r="T89" s="10"/>
    </row>
    <row r="90" spans="1:20" ht="15.75" customHeight="1">
      <c r="A90" s="10"/>
      <c r="B90" s="10"/>
      <c r="C90" s="10"/>
      <c r="D90" s="10"/>
      <c r="E90" s="10"/>
      <c r="F90" s="10"/>
      <c r="G90" s="10"/>
      <c r="H90" s="10"/>
      <c r="I90" s="10"/>
      <c r="J90" s="10"/>
      <c r="K90" s="10"/>
      <c r="L90" s="10"/>
      <c r="M90" s="10"/>
      <c r="N90" s="10"/>
      <c r="O90" s="10"/>
      <c r="P90" s="10"/>
      <c r="Q90" s="10"/>
      <c r="R90" s="10"/>
      <c r="S90" s="10"/>
      <c r="T90" s="10"/>
    </row>
    <row r="91" spans="1:20" ht="15.75" customHeight="1">
      <c r="A91" s="10"/>
      <c r="B91" s="10"/>
      <c r="C91" s="10"/>
      <c r="D91" s="10"/>
      <c r="E91" s="10"/>
      <c r="F91" s="10"/>
      <c r="G91" s="10"/>
      <c r="H91" s="10"/>
      <c r="I91" s="10"/>
      <c r="J91" s="10"/>
      <c r="K91" s="10"/>
      <c r="L91" s="10"/>
      <c r="M91" s="10"/>
      <c r="N91" s="10"/>
      <c r="O91" s="10"/>
      <c r="P91" s="10"/>
      <c r="Q91" s="10"/>
      <c r="R91" s="10"/>
      <c r="S91" s="10"/>
      <c r="T91" s="10"/>
    </row>
    <row r="92" spans="1:20" ht="15.75" customHeight="1">
      <c r="A92" s="10"/>
      <c r="B92" s="10"/>
      <c r="C92" s="10"/>
      <c r="D92" s="10"/>
      <c r="E92" s="10"/>
      <c r="F92" s="10"/>
      <c r="G92" s="10"/>
      <c r="H92" s="10"/>
      <c r="I92" s="10"/>
      <c r="J92" s="10"/>
      <c r="K92" s="10"/>
      <c r="L92" s="10"/>
      <c r="M92" s="10"/>
      <c r="N92" s="10"/>
      <c r="O92" s="10"/>
      <c r="P92" s="10"/>
      <c r="Q92" s="10"/>
      <c r="R92" s="10"/>
      <c r="S92" s="10"/>
      <c r="T92" s="10"/>
    </row>
    <row r="93" spans="1:20" ht="15.75" customHeight="1">
      <c r="A93" s="10"/>
      <c r="B93" s="10"/>
      <c r="C93" s="10"/>
      <c r="D93" s="10"/>
      <c r="E93" s="10"/>
      <c r="F93" s="10"/>
      <c r="G93" s="10"/>
      <c r="H93" s="10"/>
      <c r="I93" s="10"/>
      <c r="J93" s="10"/>
      <c r="K93" s="10"/>
      <c r="L93" s="10"/>
      <c r="M93" s="10"/>
      <c r="N93" s="10"/>
      <c r="O93" s="10"/>
      <c r="P93" s="10"/>
      <c r="Q93" s="10"/>
      <c r="R93" s="10"/>
      <c r="S93" s="10"/>
      <c r="T93" s="10"/>
    </row>
    <row r="94" spans="1:20" ht="15.75" customHeight="1">
      <c r="A94" s="10"/>
      <c r="B94" s="10"/>
      <c r="C94" s="10"/>
      <c r="D94" s="10"/>
      <c r="E94" s="10"/>
      <c r="F94" s="10"/>
      <c r="G94" s="10"/>
      <c r="H94" s="10"/>
      <c r="I94" s="10"/>
      <c r="J94" s="10"/>
      <c r="K94" s="10"/>
      <c r="L94" s="10"/>
      <c r="M94" s="10"/>
      <c r="N94" s="10"/>
      <c r="O94" s="10"/>
      <c r="P94" s="10"/>
      <c r="Q94" s="10"/>
      <c r="R94" s="10"/>
      <c r="S94" s="10"/>
      <c r="T94" s="10"/>
    </row>
    <row r="95" spans="1:20" ht="15.75" customHeight="1">
      <c r="A95" s="10"/>
      <c r="B95" s="10"/>
      <c r="C95" s="10"/>
      <c r="D95" s="10"/>
      <c r="E95" s="10"/>
      <c r="F95" s="10"/>
      <c r="G95" s="10"/>
      <c r="H95" s="10"/>
      <c r="I95" s="10"/>
      <c r="J95" s="10"/>
      <c r="K95" s="10"/>
      <c r="L95" s="10"/>
      <c r="M95" s="10"/>
      <c r="N95" s="10"/>
      <c r="O95" s="10"/>
      <c r="P95" s="10"/>
      <c r="Q95" s="10"/>
      <c r="R95" s="10"/>
      <c r="S95" s="10"/>
      <c r="T95" s="10"/>
    </row>
    <row r="96" spans="1:20" ht="15.75" customHeight="1">
      <c r="A96" s="10"/>
      <c r="B96" s="10"/>
      <c r="C96" s="10"/>
      <c r="D96" s="10"/>
      <c r="E96" s="10"/>
      <c r="F96" s="10"/>
      <c r="G96" s="10"/>
      <c r="H96" s="10"/>
      <c r="I96" s="10"/>
      <c r="J96" s="10"/>
      <c r="K96" s="10"/>
      <c r="L96" s="10"/>
      <c r="M96" s="10"/>
      <c r="N96" s="10"/>
      <c r="O96" s="10"/>
      <c r="P96" s="10"/>
      <c r="Q96" s="10"/>
      <c r="R96" s="10"/>
      <c r="S96" s="10"/>
      <c r="T96" s="10"/>
    </row>
    <row r="97" spans="1:20" ht="15.75" customHeight="1">
      <c r="A97" s="10"/>
      <c r="B97" s="10"/>
      <c r="C97" s="10"/>
      <c r="D97" s="10"/>
      <c r="E97" s="10"/>
      <c r="F97" s="10"/>
      <c r="G97" s="10"/>
      <c r="H97" s="10"/>
      <c r="I97" s="10"/>
      <c r="J97" s="10"/>
      <c r="K97" s="10"/>
      <c r="L97" s="10"/>
      <c r="M97" s="10"/>
      <c r="N97" s="10"/>
      <c r="O97" s="10"/>
      <c r="P97" s="10"/>
      <c r="Q97" s="10"/>
      <c r="R97" s="10"/>
      <c r="S97" s="10"/>
      <c r="T97" s="10"/>
    </row>
    <row r="98" spans="1:20" ht="15.75" customHeight="1">
      <c r="A98" s="10"/>
      <c r="B98" s="10"/>
      <c r="C98" s="10"/>
      <c r="D98" s="10"/>
      <c r="E98" s="10"/>
      <c r="F98" s="10"/>
      <c r="G98" s="10"/>
      <c r="H98" s="10"/>
      <c r="I98" s="10"/>
      <c r="J98" s="10"/>
      <c r="K98" s="10"/>
      <c r="L98" s="10"/>
      <c r="M98" s="10"/>
      <c r="N98" s="10"/>
      <c r="O98" s="10"/>
      <c r="P98" s="10"/>
      <c r="Q98" s="10"/>
      <c r="R98" s="10"/>
      <c r="S98" s="10"/>
      <c r="T98" s="10"/>
    </row>
    <row r="99" spans="1:20" ht="15.75" customHeight="1">
      <c r="A99" s="10"/>
      <c r="B99" s="10"/>
      <c r="C99" s="10"/>
      <c r="D99" s="10"/>
      <c r="E99" s="10"/>
      <c r="F99" s="10"/>
      <c r="G99" s="10"/>
      <c r="H99" s="10"/>
      <c r="I99" s="10"/>
      <c r="J99" s="10"/>
      <c r="K99" s="10"/>
      <c r="L99" s="10"/>
      <c r="M99" s="10"/>
      <c r="N99" s="10"/>
      <c r="O99" s="10"/>
      <c r="P99" s="10"/>
      <c r="Q99" s="10"/>
      <c r="R99" s="10"/>
      <c r="S99" s="10"/>
      <c r="T99" s="10"/>
    </row>
    <row r="100" spans="1:20" ht="15.75" customHeight="1">
      <c r="A100" s="10"/>
      <c r="B100" s="10"/>
      <c r="C100" s="10"/>
      <c r="D100" s="10"/>
      <c r="E100" s="10"/>
      <c r="F100" s="10"/>
      <c r="G100" s="10"/>
      <c r="H100" s="10"/>
      <c r="I100" s="10"/>
      <c r="J100" s="10"/>
      <c r="K100" s="10"/>
      <c r="L100" s="10"/>
      <c r="M100" s="10"/>
      <c r="N100" s="10"/>
      <c r="O100" s="10"/>
      <c r="P100" s="10"/>
      <c r="Q100" s="10"/>
      <c r="R100" s="10"/>
      <c r="S100" s="10"/>
      <c r="T100" s="10"/>
    </row>
    <row r="101" spans="1:20" ht="15.75" customHeight="1">
      <c r="A101" s="10"/>
      <c r="B101" s="10"/>
      <c r="C101" s="10"/>
      <c r="D101" s="10"/>
      <c r="E101" s="10"/>
      <c r="F101" s="10"/>
      <c r="G101" s="10"/>
      <c r="H101" s="10"/>
      <c r="I101" s="10"/>
      <c r="J101" s="10"/>
      <c r="K101" s="10"/>
      <c r="L101" s="10"/>
      <c r="M101" s="10"/>
      <c r="N101" s="10"/>
      <c r="O101" s="10"/>
      <c r="P101" s="10"/>
      <c r="Q101" s="10"/>
      <c r="R101" s="10"/>
      <c r="S101" s="10"/>
      <c r="T101" s="10"/>
    </row>
    <row r="102" spans="1:20" ht="15.75" customHeight="1">
      <c r="A102" s="10"/>
      <c r="B102" s="10"/>
      <c r="C102" s="10"/>
      <c r="D102" s="10"/>
      <c r="E102" s="10"/>
      <c r="F102" s="10"/>
      <c r="G102" s="10"/>
      <c r="H102" s="10"/>
      <c r="I102" s="10"/>
      <c r="J102" s="10"/>
      <c r="K102" s="10"/>
      <c r="L102" s="10"/>
      <c r="M102" s="10"/>
      <c r="N102" s="10"/>
      <c r="O102" s="10"/>
      <c r="P102" s="10"/>
      <c r="Q102" s="10"/>
      <c r="R102" s="10"/>
      <c r="S102" s="10"/>
      <c r="T102" s="10"/>
    </row>
    <row r="103" spans="1:20" ht="15.75" customHeight="1">
      <c r="A103" s="10"/>
      <c r="B103" s="10"/>
      <c r="C103" s="10"/>
      <c r="D103" s="10"/>
      <c r="E103" s="10"/>
      <c r="F103" s="10"/>
      <c r="G103" s="10"/>
      <c r="H103" s="10"/>
      <c r="I103" s="10"/>
      <c r="J103" s="10"/>
      <c r="K103" s="10"/>
      <c r="L103" s="10"/>
      <c r="M103" s="10"/>
      <c r="N103" s="10"/>
      <c r="O103" s="10"/>
      <c r="P103" s="10"/>
      <c r="Q103" s="10"/>
      <c r="R103" s="10"/>
      <c r="S103" s="10"/>
      <c r="T103" s="10"/>
    </row>
    <row r="104" spans="1:20" ht="15.75" customHeight="1">
      <c r="A104" s="10"/>
      <c r="B104" s="10"/>
      <c r="C104" s="10"/>
      <c r="D104" s="10"/>
      <c r="E104" s="10"/>
      <c r="F104" s="10"/>
      <c r="G104" s="10"/>
      <c r="H104" s="10"/>
      <c r="I104" s="10"/>
      <c r="J104" s="10"/>
      <c r="K104" s="10"/>
      <c r="L104" s="10"/>
      <c r="M104" s="10"/>
      <c r="N104" s="10"/>
      <c r="O104" s="10"/>
      <c r="P104" s="10"/>
      <c r="Q104" s="10"/>
      <c r="R104" s="10"/>
      <c r="S104" s="10"/>
      <c r="T104" s="10"/>
    </row>
    <row r="105" spans="1:20" ht="15.75" customHeight="1">
      <c r="A105" s="10"/>
      <c r="B105" s="10"/>
      <c r="C105" s="10"/>
      <c r="D105" s="10"/>
      <c r="E105" s="10"/>
      <c r="F105" s="10"/>
      <c r="G105" s="10"/>
      <c r="H105" s="10"/>
      <c r="I105" s="10"/>
      <c r="J105" s="10"/>
      <c r="K105" s="10"/>
      <c r="L105" s="10"/>
      <c r="M105" s="10"/>
      <c r="N105" s="10"/>
      <c r="O105" s="10"/>
      <c r="P105" s="10"/>
      <c r="Q105" s="10"/>
      <c r="R105" s="10"/>
      <c r="S105" s="10"/>
      <c r="T105" s="10"/>
    </row>
    <row r="106" spans="1:20" ht="15.75" customHeight="1">
      <c r="A106" s="10"/>
      <c r="B106" s="10"/>
      <c r="C106" s="10"/>
      <c r="D106" s="10"/>
      <c r="E106" s="10"/>
      <c r="F106" s="10"/>
      <c r="G106" s="10"/>
      <c r="H106" s="10"/>
      <c r="I106" s="10"/>
      <c r="J106" s="10"/>
      <c r="K106" s="10"/>
      <c r="L106" s="10"/>
      <c r="M106" s="10"/>
      <c r="N106" s="10"/>
      <c r="O106" s="10"/>
      <c r="P106" s="10"/>
      <c r="Q106" s="10"/>
      <c r="R106" s="10"/>
      <c r="S106" s="10"/>
      <c r="T106" s="10"/>
    </row>
    <row r="107" spans="1:20" ht="15.75" customHeight="1">
      <c r="A107" s="10"/>
      <c r="B107" s="10"/>
      <c r="C107" s="10"/>
      <c r="D107" s="10"/>
      <c r="E107" s="10"/>
      <c r="F107" s="10"/>
      <c r="G107" s="10"/>
      <c r="H107" s="10"/>
      <c r="I107" s="10"/>
      <c r="J107" s="10"/>
      <c r="K107" s="10"/>
      <c r="L107" s="10"/>
      <c r="M107" s="10"/>
      <c r="N107" s="10"/>
      <c r="O107" s="10"/>
      <c r="P107" s="10"/>
      <c r="Q107" s="10"/>
      <c r="R107" s="10"/>
      <c r="S107" s="10"/>
      <c r="T107" s="10"/>
    </row>
    <row r="108" spans="1:20" ht="15.75" customHeight="1">
      <c r="A108" s="10"/>
      <c r="B108" s="10"/>
      <c r="C108" s="10"/>
      <c r="D108" s="10"/>
      <c r="E108" s="10"/>
      <c r="F108" s="10"/>
      <c r="G108" s="10"/>
      <c r="H108" s="10"/>
      <c r="I108" s="10"/>
      <c r="J108" s="10"/>
      <c r="K108" s="10"/>
      <c r="L108" s="10"/>
      <c r="M108" s="10"/>
      <c r="N108" s="10"/>
      <c r="O108" s="10"/>
      <c r="P108" s="10"/>
      <c r="Q108" s="10"/>
      <c r="R108" s="10"/>
      <c r="S108" s="10"/>
      <c r="T108" s="10"/>
    </row>
    <row r="109" spans="1:20" ht="15.75" customHeight="1">
      <c r="A109" s="10"/>
      <c r="B109" s="10"/>
      <c r="C109" s="10"/>
      <c r="D109" s="10"/>
      <c r="E109" s="10"/>
      <c r="F109" s="10"/>
      <c r="G109" s="10"/>
      <c r="H109" s="10"/>
      <c r="I109" s="10"/>
      <c r="J109" s="10"/>
      <c r="K109" s="10"/>
      <c r="L109" s="10"/>
      <c r="M109" s="10"/>
      <c r="N109" s="10"/>
      <c r="O109" s="10"/>
      <c r="P109" s="10"/>
      <c r="Q109" s="10"/>
      <c r="R109" s="10"/>
      <c r="S109" s="10"/>
      <c r="T109" s="10"/>
    </row>
    <row r="110" spans="1:20" ht="15.75" customHeight="1">
      <c r="A110" s="10"/>
      <c r="B110" s="10"/>
      <c r="C110" s="10"/>
      <c r="D110" s="10"/>
      <c r="E110" s="10"/>
      <c r="F110" s="10"/>
      <c r="G110" s="10"/>
      <c r="H110" s="10"/>
      <c r="I110" s="10"/>
      <c r="J110" s="10"/>
      <c r="K110" s="10"/>
      <c r="L110" s="10"/>
      <c r="M110" s="10"/>
      <c r="N110" s="10"/>
      <c r="O110" s="10"/>
      <c r="P110" s="10"/>
      <c r="Q110" s="10"/>
      <c r="R110" s="10"/>
      <c r="S110" s="10"/>
      <c r="T110" s="10"/>
    </row>
    <row r="111" spans="1:20" ht="15.75" customHeight="1"/>
    <row r="112" spans="1:20"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mergeCells count="126">
    <mergeCell ref="H11:H12"/>
    <mergeCell ref="J2:J3"/>
    <mergeCell ref="J4:J8"/>
    <mergeCell ref="E2:E3"/>
    <mergeCell ref="H2:H3"/>
    <mergeCell ref="B4:B8"/>
    <mergeCell ref="A4:A8"/>
    <mergeCell ref="B2:B3"/>
    <mergeCell ref="A2:A3"/>
    <mergeCell ref="C11:C12"/>
    <mergeCell ref="D11:D12"/>
    <mergeCell ref="E9:E10"/>
    <mergeCell ref="D9:D10"/>
    <mergeCell ref="A9:A10"/>
    <mergeCell ref="A11:A12"/>
    <mergeCell ref="E11:E12"/>
    <mergeCell ref="C9:C10"/>
    <mergeCell ref="B9:B10"/>
    <mergeCell ref="B11:B12"/>
    <mergeCell ref="H4:H8"/>
    <mergeCell ref="H9:H10"/>
    <mergeCell ref="G9:G10"/>
    <mergeCell ref="W1:AB1"/>
    <mergeCell ref="S2:S3"/>
    <mergeCell ref="D2:D3"/>
    <mergeCell ref="E4:E8"/>
    <mergeCell ref="I2:I3"/>
    <mergeCell ref="C2:C3"/>
    <mergeCell ref="C4:C8"/>
    <mergeCell ref="F9:F10"/>
    <mergeCell ref="T33:T34"/>
    <mergeCell ref="T26:T28"/>
    <mergeCell ref="S26:S28"/>
    <mergeCell ref="S24:S25"/>
    <mergeCell ref="S35:S40"/>
    <mergeCell ref="S9:S10"/>
    <mergeCell ref="S11:S12"/>
    <mergeCell ref="T11:T12"/>
    <mergeCell ref="I4:I8"/>
    <mergeCell ref="S4:S8"/>
    <mergeCell ref="T4:T8"/>
    <mergeCell ref="I24:I25"/>
    <mergeCell ref="I26:I28"/>
    <mergeCell ref="J26:J28"/>
    <mergeCell ref="J24:J25"/>
    <mergeCell ref="J11:J12"/>
    <mergeCell ref="J9:J10"/>
    <mergeCell ref="J15:J17"/>
    <mergeCell ref="I18:I21"/>
    <mergeCell ref="I11:I12"/>
    <mergeCell ref="I9:I10"/>
    <mergeCell ref="I15:I17"/>
    <mergeCell ref="S18:S21"/>
    <mergeCell ref="S29:S32"/>
    <mergeCell ref="S15:S17"/>
    <mergeCell ref="J29:J32"/>
    <mergeCell ref="J33:J34"/>
    <mergeCell ref="J35:J40"/>
    <mergeCell ref="H29:H32"/>
    <mergeCell ref="H26:H28"/>
    <mergeCell ref="J18:J21"/>
    <mergeCell ref="I29:I32"/>
    <mergeCell ref="S33:S34"/>
    <mergeCell ref="F4:F8"/>
    <mergeCell ref="F2:F3"/>
    <mergeCell ref="G2:G3"/>
    <mergeCell ref="E15:E17"/>
    <mergeCell ref="D15:D17"/>
    <mergeCell ref="G11:G12"/>
    <mergeCell ref="G4:G8"/>
    <mergeCell ref="D4:D8"/>
    <mergeCell ref="G15:G17"/>
    <mergeCell ref="F11:F12"/>
    <mergeCell ref="C29:C32"/>
    <mergeCell ref="A29:A32"/>
    <mergeCell ref="C15:C17"/>
    <mergeCell ref="H15:H17"/>
    <mergeCell ref="D18:D21"/>
    <mergeCell ref="E18:E21"/>
    <mergeCell ref="A18:A21"/>
    <mergeCell ref="B18:B21"/>
    <mergeCell ref="A15:A17"/>
    <mergeCell ref="B15:B17"/>
    <mergeCell ref="C18:C21"/>
    <mergeCell ref="H18:H21"/>
    <mergeCell ref="A24:A25"/>
    <mergeCell ref="A26:A28"/>
    <mergeCell ref="B26:B28"/>
    <mergeCell ref="C26:C28"/>
    <mergeCell ref="B24:B25"/>
    <mergeCell ref="B29:B32"/>
    <mergeCell ref="E29:E32"/>
    <mergeCell ref="E26:E28"/>
    <mergeCell ref="C24:C25"/>
    <mergeCell ref="G18:G21"/>
    <mergeCell ref="G29:G32"/>
    <mergeCell ref="D33:D34"/>
    <mergeCell ref="F35:F40"/>
    <mergeCell ref="G33:G34"/>
    <mergeCell ref="H33:H34"/>
    <mergeCell ref="F15:F17"/>
    <mergeCell ref="F18:F21"/>
    <mergeCell ref="F29:F32"/>
    <mergeCell ref="F26:F28"/>
    <mergeCell ref="H24:H25"/>
    <mergeCell ref="G24:G25"/>
    <mergeCell ref="F24:F25"/>
    <mergeCell ref="G26:G28"/>
    <mergeCell ref="D26:D28"/>
    <mergeCell ref="D24:D25"/>
    <mergeCell ref="E24:E25"/>
    <mergeCell ref="D29:D32"/>
    <mergeCell ref="D35:D40"/>
    <mergeCell ref="E33:E34"/>
    <mergeCell ref="E35:E40"/>
    <mergeCell ref="A35:A40"/>
    <mergeCell ref="B35:B40"/>
    <mergeCell ref="I35:I40"/>
    <mergeCell ref="I33:I34"/>
    <mergeCell ref="H35:H40"/>
    <mergeCell ref="G35:G40"/>
    <mergeCell ref="F33:F34"/>
    <mergeCell ref="B33:B34"/>
    <mergeCell ref="A33:A34"/>
    <mergeCell ref="C33:C34"/>
    <mergeCell ref="C35:C40"/>
  </mergeCells>
  <conditionalFormatting sqref="C41:H110">
    <cfRule type="cellIs" dxfId="4" priority="1" operator="greaterThan">
      <formula>0</formula>
    </cfRule>
  </conditionalFormatting>
  <hyperlinks>
    <hyperlink ref="B43" r:id="rId1"/>
  </hyperlinks>
  <pageMargins left="0.7" right="0.7" top="0.75" bottom="0.75" header="0" footer="0"/>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election sqref="A1:A2"/>
    </sheetView>
  </sheetViews>
  <sheetFormatPr baseColWidth="10" defaultColWidth="14.42578125" defaultRowHeight="15" customHeight="1"/>
  <cols>
    <col min="1" max="26" width="10.7109375" customWidth="1"/>
  </cols>
  <sheetData>
    <row r="1" spans="1:23">
      <c r="A1" s="106" t="s">
        <v>2</v>
      </c>
      <c r="B1" s="105" t="s">
        <v>16</v>
      </c>
      <c r="C1" s="103"/>
      <c r="D1" s="103"/>
      <c r="E1" s="103"/>
      <c r="F1" s="104"/>
      <c r="G1" s="105" t="s">
        <v>17</v>
      </c>
      <c r="H1" s="103"/>
      <c r="I1" s="103"/>
      <c r="J1" s="103"/>
      <c r="K1" s="104"/>
      <c r="L1" s="105" t="s">
        <v>18</v>
      </c>
      <c r="M1" s="103"/>
      <c r="N1" s="103"/>
      <c r="O1" s="103"/>
      <c r="P1" s="104"/>
    </row>
    <row r="2" spans="1:23">
      <c r="A2" s="93"/>
      <c r="B2" s="15" t="s">
        <v>33</v>
      </c>
      <c r="C2" s="15" t="s">
        <v>35</v>
      </c>
      <c r="D2" s="15" t="s">
        <v>36</v>
      </c>
      <c r="E2" s="15" t="s">
        <v>37</v>
      </c>
      <c r="F2" s="15" t="s">
        <v>38</v>
      </c>
      <c r="G2" s="15" t="s">
        <v>33</v>
      </c>
      <c r="H2" s="15" t="s">
        <v>35</v>
      </c>
      <c r="I2" s="15" t="s">
        <v>36</v>
      </c>
      <c r="J2" s="15" t="s">
        <v>37</v>
      </c>
      <c r="K2" s="15" t="s">
        <v>38</v>
      </c>
      <c r="L2" s="15" t="s">
        <v>33</v>
      </c>
      <c r="M2" s="15" t="s">
        <v>35</v>
      </c>
      <c r="N2" s="15" t="s">
        <v>36</v>
      </c>
      <c r="O2" s="15" t="s">
        <v>37</v>
      </c>
      <c r="P2" s="15" t="s">
        <v>38</v>
      </c>
      <c r="R2" s="17"/>
      <c r="S2" s="15" t="s">
        <v>33</v>
      </c>
      <c r="T2" s="15" t="s">
        <v>35</v>
      </c>
      <c r="U2" s="15" t="s">
        <v>36</v>
      </c>
      <c r="V2" s="15" t="s">
        <v>37</v>
      </c>
      <c r="W2" s="15" t="s">
        <v>38</v>
      </c>
    </row>
    <row r="3" spans="1:23">
      <c r="A3" s="18" t="s">
        <v>25</v>
      </c>
      <c r="B3" s="11">
        <v>1</v>
      </c>
      <c r="C3" s="11">
        <v>0</v>
      </c>
      <c r="D3" s="11">
        <v>0</v>
      </c>
      <c r="E3" s="11">
        <v>1</v>
      </c>
      <c r="F3" s="11">
        <v>0</v>
      </c>
      <c r="G3" s="11">
        <v>0</v>
      </c>
      <c r="H3" s="11">
        <v>0</v>
      </c>
      <c r="I3" s="11">
        <v>0</v>
      </c>
      <c r="J3" s="11">
        <v>0</v>
      </c>
      <c r="K3" s="11">
        <v>0</v>
      </c>
      <c r="L3" s="11">
        <v>0</v>
      </c>
      <c r="M3" s="11">
        <v>0</v>
      </c>
      <c r="N3" s="11">
        <v>0</v>
      </c>
      <c r="O3" s="11">
        <v>0</v>
      </c>
      <c r="P3" s="11">
        <v>0</v>
      </c>
      <c r="R3" s="15" t="s">
        <v>16</v>
      </c>
      <c r="S3" s="11">
        <f t="shared" ref="S3:W3" si="0">SUM(B3:B100)</f>
        <v>3</v>
      </c>
      <c r="T3" s="11">
        <f t="shared" si="0"/>
        <v>3</v>
      </c>
      <c r="U3" s="11">
        <f t="shared" si="0"/>
        <v>4</v>
      </c>
      <c r="V3" s="11">
        <f t="shared" si="0"/>
        <v>4</v>
      </c>
      <c r="W3" s="11">
        <f t="shared" si="0"/>
        <v>1</v>
      </c>
    </row>
    <row r="4" spans="1:23">
      <c r="A4" s="18" t="s">
        <v>40</v>
      </c>
      <c r="B4" s="11">
        <v>0</v>
      </c>
      <c r="C4" s="11">
        <v>0</v>
      </c>
      <c r="D4" s="11">
        <v>0</v>
      </c>
      <c r="E4" s="11">
        <v>2</v>
      </c>
      <c r="F4" s="11">
        <v>1</v>
      </c>
      <c r="G4" s="11">
        <v>0</v>
      </c>
      <c r="H4" s="11">
        <v>0</v>
      </c>
      <c r="I4" s="11">
        <v>0</v>
      </c>
      <c r="J4" s="11">
        <v>0</v>
      </c>
      <c r="K4" s="11">
        <v>0</v>
      </c>
      <c r="L4" s="11">
        <v>0</v>
      </c>
      <c r="M4" s="11">
        <v>0</v>
      </c>
      <c r="N4" s="11">
        <v>0</v>
      </c>
      <c r="O4" s="11">
        <v>0</v>
      </c>
      <c r="P4" s="11">
        <v>0</v>
      </c>
      <c r="R4" s="15" t="s">
        <v>17</v>
      </c>
      <c r="S4" s="11">
        <f t="shared" ref="S4:W4" si="1">SUM(G3:G100)</f>
        <v>1</v>
      </c>
      <c r="T4" s="11">
        <f t="shared" si="1"/>
        <v>0</v>
      </c>
      <c r="U4" s="11">
        <f t="shared" si="1"/>
        <v>6</v>
      </c>
      <c r="V4" s="11">
        <f t="shared" si="1"/>
        <v>0</v>
      </c>
      <c r="W4" s="11">
        <f t="shared" si="1"/>
        <v>0</v>
      </c>
    </row>
    <row r="5" spans="1:23">
      <c r="A5" s="18" t="s">
        <v>47</v>
      </c>
      <c r="B5" s="11">
        <v>0</v>
      </c>
      <c r="C5" s="11">
        <v>0</v>
      </c>
      <c r="D5" s="11">
        <v>2</v>
      </c>
      <c r="E5" s="11">
        <v>0</v>
      </c>
      <c r="F5" s="11">
        <v>0</v>
      </c>
      <c r="G5" s="11">
        <v>0</v>
      </c>
      <c r="H5" s="11">
        <v>0</v>
      </c>
      <c r="I5" s="11">
        <v>0</v>
      </c>
      <c r="J5" s="11">
        <v>0</v>
      </c>
      <c r="K5" s="11">
        <v>0</v>
      </c>
      <c r="L5" s="11">
        <v>0</v>
      </c>
      <c r="M5" s="11">
        <v>0</v>
      </c>
      <c r="N5" s="11">
        <v>0</v>
      </c>
      <c r="O5" s="11">
        <v>0</v>
      </c>
      <c r="P5" s="11">
        <v>0</v>
      </c>
      <c r="R5" s="15" t="s">
        <v>18</v>
      </c>
      <c r="S5" s="11">
        <f t="shared" ref="S5:W5" si="2">SUM(L3:L17)</f>
        <v>0</v>
      </c>
      <c r="T5" s="11">
        <f t="shared" si="2"/>
        <v>0</v>
      </c>
      <c r="U5" s="11">
        <f t="shared" si="2"/>
        <v>1</v>
      </c>
      <c r="V5" s="11">
        <f t="shared" si="2"/>
        <v>0</v>
      </c>
      <c r="W5" s="11">
        <f t="shared" si="2"/>
        <v>0</v>
      </c>
    </row>
    <row r="6" spans="1:23">
      <c r="A6" s="18" t="s">
        <v>48</v>
      </c>
      <c r="B6" s="11">
        <v>0</v>
      </c>
      <c r="C6" s="11">
        <v>0</v>
      </c>
      <c r="D6" s="11">
        <v>0</v>
      </c>
      <c r="E6" s="11">
        <v>0</v>
      </c>
      <c r="F6" s="11">
        <v>0</v>
      </c>
      <c r="G6" s="11">
        <v>0</v>
      </c>
      <c r="H6" s="11">
        <v>0</v>
      </c>
      <c r="I6" s="11">
        <v>0</v>
      </c>
      <c r="J6" s="11">
        <v>0</v>
      </c>
      <c r="K6" s="11">
        <v>0</v>
      </c>
      <c r="L6" s="11">
        <v>0</v>
      </c>
      <c r="M6" s="11">
        <v>0</v>
      </c>
      <c r="N6" s="11">
        <v>0</v>
      </c>
      <c r="O6" s="11">
        <v>0</v>
      </c>
      <c r="P6" s="11">
        <v>0</v>
      </c>
    </row>
    <row r="7" spans="1:23">
      <c r="A7" s="18" t="s">
        <v>49</v>
      </c>
      <c r="B7" s="11">
        <v>0</v>
      </c>
      <c r="C7" s="11">
        <v>0</v>
      </c>
      <c r="D7" s="11">
        <v>1</v>
      </c>
      <c r="E7" s="11">
        <v>0</v>
      </c>
      <c r="F7" s="11">
        <v>0</v>
      </c>
      <c r="G7" s="11">
        <v>0</v>
      </c>
      <c r="H7" s="11">
        <v>0</v>
      </c>
      <c r="I7" s="11">
        <v>0</v>
      </c>
      <c r="J7" s="11">
        <v>0</v>
      </c>
      <c r="K7" s="11">
        <v>0</v>
      </c>
      <c r="L7" s="11">
        <v>0</v>
      </c>
      <c r="M7" s="11">
        <v>0</v>
      </c>
      <c r="N7" s="11">
        <v>0</v>
      </c>
      <c r="O7" s="11">
        <v>0</v>
      </c>
      <c r="P7" s="11">
        <v>0</v>
      </c>
    </row>
    <row r="8" spans="1:23">
      <c r="A8" s="18" t="s">
        <v>50</v>
      </c>
      <c r="B8" s="11">
        <v>0</v>
      </c>
      <c r="C8" s="11">
        <v>1</v>
      </c>
      <c r="D8" s="11">
        <v>0</v>
      </c>
      <c r="E8" s="11">
        <v>0</v>
      </c>
      <c r="F8" s="11">
        <v>0</v>
      </c>
      <c r="G8" s="11">
        <v>0</v>
      </c>
      <c r="H8" s="11">
        <v>0</v>
      </c>
      <c r="I8" s="11">
        <v>0</v>
      </c>
      <c r="J8" s="11">
        <v>0</v>
      </c>
      <c r="K8" s="11">
        <v>0</v>
      </c>
      <c r="L8" s="11">
        <v>0</v>
      </c>
      <c r="M8" s="11">
        <v>0</v>
      </c>
      <c r="N8" s="11">
        <v>0</v>
      </c>
      <c r="O8" s="11">
        <v>0</v>
      </c>
      <c r="P8" s="11">
        <v>0</v>
      </c>
    </row>
    <row r="9" spans="1:23">
      <c r="A9" s="18" t="s">
        <v>51</v>
      </c>
      <c r="B9" s="11">
        <v>1</v>
      </c>
      <c r="C9" s="11">
        <v>0</v>
      </c>
      <c r="D9" s="11">
        <v>0</v>
      </c>
      <c r="E9" s="11">
        <v>1</v>
      </c>
      <c r="F9" s="11">
        <v>0</v>
      </c>
      <c r="G9" s="11">
        <v>0</v>
      </c>
      <c r="H9" s="11">
        <v>0</v>
      </c>
      <c r="I9" s="11">
        <v>0</v>
      </c>
      <c r="J9" s="11">
        <v>0</v>
      </c>
      <c r="K9" s="11">
        <v>0</v>
      </c>
      <c r="L9" s="11">
        <v>0</v>
      </c>
      <c r="M9" s="11">
        <v>0</v>
      </c>
      <c r="N9" s="11">
        <v>0</v>
      </c>
      <c r="O9" s="11">
        <v>0</v>
      </c>
      <c r="P9" s="11">
        <v>0</v>
      </c>
    </row>
    <row r="10" spans="1:23">
      <c r="A10" s="18" t="s">
        <v>52</v>
      </c>
      <c r="B10" s="11">
        <v>1</v>
      </c>
      <c r="C10" s="11">
        <v>0</v>
      </c>
      <c r="D10" s="11">
        <v>0</v>
      </c>
      <c r="E10" s="11">
        <v>0</v>
      </c>
      <c r="F10" s="11">
        <v>0</v>
      </c>
      <c r="G10" s="11">
        <v>1</v>
      </c>
      <c r="H10" s="11">
        <v>0</v>
      </c>
      <c r="I10" s="11">
        <v>2</v>
      </c>
      <c r="J10" s="11">
        <v>0</v>
      </c>
      <c r="K10" s="11">
        <v>0</v>
      </c>
      <c r="L10" s="11">
        <v>0</v>
      </c>
      <c r="M10" s="11">
        <v>0</v>
      </c>
      <c r="N10" s="11">
        <v>1</v>
      </c>
      <c r="O10" s="11">
        <v>0</v>
      </c>
      <c r="P10" s="11">
        <v>0</v>
      </c>
    </row>
    <row r="11" spans="1:23">
      <c r="A11" s="18" t="s">
        <v>53</v>
      </c>
      <c r="B11" s="11">
        <v>0</v>
      </c>
      <c r="C11" s="11">
        <v>0</v>
      </c>
      <c r="D11" s="11">
        <v>0</v>
      </c>
      <c r="E11" s="11">
        <v>0</v>
      </c>
      <c r="F11" s="11">
        <v>0</v>
      </c>
      <c r="G11" s="11">
        <v>0</v>
      </c>
      <c r="H11" s="11">
        <v>0</v>
      </c>
      <c r="I11" s="11">
        <v>0</v>
      </c>
      <c r="J11" s="11">
        <v>0</v>
      </c>
      <c r="K11" s="11">
        <v>0</v>
      </c>
      <c r="L11" s="11">
        <v>0</v>
      </c>
      <c r="M11" s="11">
        <v>0</v>
      </c>
      <c r="N11" s="11">
        <v>0</v>
      </c>
      <c r="O11" s="11">
        <v>0</v>
      </c>
      <c r="P11" s="11">
        <v>0</v>
      </c>
    </row>
    <row r="12" spans="1:23">
      <c r="A12" s="18" t="s">
        <v>54</v>
      </c>
      <c r="B12" s="11">
        <v>0</v>
      </c>
      <c r="C12" s="11">
        <v>1</v>
      </c>
      <c r="D12" s="11">
        <v>0</v>
      </c>
      <c r="E12" s="11">
        <v>0</v>
      </c>
      <c r="F12" s="11">
        <v>0</v>
      </c>
      <c r="G12" s="11">
        <v>0</v>
      </c>
      <c r="H12" s="11">
        <v>0</v>
      </c>
      <c r="I12" s="11">
        <v>0</v>
      </c>
      <c r="J12" s="11">
        <v>0</v>
      </c>
      <c r="K12" s="11">
        <v>0</v>
      </c>
      <c r="L12" s="11">
        <v>0</v>
      </c>
      <c r="M12" s="11">
        <v>0</v>
      </c>
      <c r="N12" s="11">
        <v>0</v>
      </c>
      <c r="O12" s="11">
        <v>0</v>
      </c>
      <c r="P12" s="11">
        <v>0</v>
      </c>
    </row>
    <row r="13" spans="1:23">
      <c r="A13" s="18" t="s">
        <v>55</v>
      </c>
      <c r="B13" s="11">
        <v>0</v>
      </c>
      <c r="C13" s="11">
        <v>0</v>
      </c>
      <c r="D13" s="11">
        <v>0</v>
      </c>
      <c r="E13" s="11">
        <v>0</v>
      </c>
      <c r="F13" s="11">
        <v>0</v>
      </c>
      <c r="G13" s="11">
        <v>0</v>
      </c>
      <c r="H13" s="11">
        <v>0</v>
      </c>
      <c r="I13" s="11">
        <v>0</v>
      </c>
      <c r="J13" s="11">
        <v>0</v>
      </c>
      <c r="K13" s="11">
        <v>0</v>
      </c>
      <c r="L13" s="11">
        <v>0</v>
      </c>
      <c r="M13" s="11">
        <v>0</v>
      </c>
      <c r="N13" s="11">
        <v>0</v>
      </c>
      <c r="O13" s="11">
        <v>0</v>
      </c>
      <c r="P13" s="11">
        <v>0</v>
      </c>
    </row>
    <row r="14" spans="1:23">
      <c r="A14" s="18" t="s">
        <v>56</v>
      </c>
      <c r="B14" s="11">
        <v>0</v>
      </c>
      <c r="C14" s="11">
        <v>0</v>
      </c>
      <c r="D14" s="11">
        <v>0</v>
      </c>
      <c r="E14" s="11">
        <v>0</v>
      </c>
      <c r="F14" s="11">
        <v>0</v>
      </c>
      <c r="G14" s="11">
        <v>0</v>
      </c>
      <c r="H14" s="11">
        <v>0</v>
      </c>
      <c r="I14" s="11">
        <v>1</v>
      </c>
      <c r="J14" s="11">
        <v>0</v>
      </c>
      <c r="K14" s="11">
        <v>0</v>
      </c>
      <c r="L14" s="11">
        <v>0</v>
      </c>
      <c r="M14" s="11">
        <v>0</v>
      </c>
      <c r="N14" s="11">
        <v>0</v>
      </c>
      <c r="O14" s="11">
        <v>0</v>
      </c>
      <c r="P14" s="11">
        <v>0</v>
      </c>
    </row>
    <row r="15" spans="1:23">
      <c r="A15" s="18" t="s">
        <v>57</v>
      </c>
      <c r="B15" s="11">
        <v>0</v>
      </c>
      <c r="C15" s="11">
        <v>0</v>
      </c>
      <c r="D15" s="11">
        <v>1</v>
      </c>
      <c r="E15" s="11">
        <v>0</v>
      </c>
      <c r="F15" s="11">
        <v>0</v>
      </c>
      <c r="G15" s="11">
        <v>0</v>
      </c>
      <c r="H15" s="11">
        <v>0</v>
      </c>
      <c r="I15" s="11">
        <v>1</v>
      </c>
      <c r="J15" s="11">
        <v>0</v>
      </c>
      <c r="K15" s="11">
        <v>0</v>
      </c>
      <c r="L15" s="11">
        <v>0</v>
      </c>
      <c r="M15" s="11">
        <v>0</v>
      </c>
      <c r="N15" s="11">
        <v>0</v>
      </c>
      <c r="O15" s="11">
        <v>0</v>
      </c>
      <c r="P15" s="11">
        <v>0</v>
      </c>
    </row>
    <row r="16" spans="1:23">
      <c r="A16" s="18" t="s">
        <v>58</v>
      </c>
      <c r="B16" s="11">
        <v>0</v>
      </c>
      <c r="C16" s="11">
        <v>1</v>
      </c>
      <c r="D16" s="11">
        <v>0</v>
      </c>
      <c r="E16" s="11">
        <v>0</v>
      </c>
      <c r="F16" s="11">
        <v>0</v>
      </c>
      <c r="G16" s="11">
        <v>0</v>
      </c>
      <c r="H16" s="11">
        <v>0</v>
      </c>
      <c r="I16" s="11">
        <v>0</v>
      </c>
      <c r="J16" s="11">
        <v>0</v>
      </c>
      <c r="K16" s="11">
        <v>0</v>
      </c>
      <c r="L16" s="11">
        <v>0</v>
      </c>
      <c r="M16" s="11">
        <v>0</v>
      </c>
      <c r="N16" s="11">
        <v>0</v>
      </c>
      <c r="O16" s="11">
        <v>0</v>
      </c>
      <c r="P16" s="11">
        <v>0</v>
      </c>
    </row>
    <row r="17" spans="1:16">
      <c r="A17" s="18" t="s">
        <v>59</v>
      </c>
      <c r="B17" s="11">
        <v>0</v>
      </c>
      <c r="C17" s="11">
        <v>0</v>
      </c>
      <c r="D17" s="11">
        <v>0</v>
      </c>
      <c r="E17" s="11">
        <v>0</v>
      </c>
      <c r="F17" s="11">
        <v>0</v>
      </c>
      <c r="G17" s="11">
        <v>0</v>
      </c>
      <c r="H17" s="11">
        <v>0</v>
      </c>
      <c r="I17" s="11">
        <v>2</v>
      </c>
      <c r="J17" s="11">
        <v>0</v>
      </c>
      <c r="K17" s="11">
        <v>0</v>
      </c>
      <c r="L17" s="11">
        <v>0</v>
      </c>
      <c r="M17" s="11">
        <v>0</v>
      </c>
      <c r="N17" s="11">
        <v>0</v>
      </c>
      <c r="O17" s="11">
        <v>0</v>
      </c>
      <c r="P17" s="11">
        <v>0</v>
      </c>
    </row>
    <row r="21" spans="1:16" ht="15.75" customHeight="1"/>
    <row r="22" spans="1:16" ht="15.75" customHeight="1"/>
    <row r="23" spans="1:16" ht="15.75" customHeight="1"/>
    <row r="24" spans="1:16" ht="15.75" customHeight="1"/>
    <row r="25" spans="1:16" ht="15.75" customHeight="1"/>
    <row r="26" spans="1:16" ht="15.75" customHeight="1"/>
    <row r="27" spans="1:16" ht="15.75" customHeight="1"/>
    <row r="28" spans="1:16" ht="15.75" customHeight="1"/>
    <row r="29" spans="1:16" ht="15.75" customHeight="1"/>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G1:K1"/>
    <mergeCell ref="L1:P1"/>
    <mergeCell ref="B1:F1"/>
    <mergeCell ref="A1:A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2"/>
  <sheetViews>
    <sheetView workbookViewId="0">
      <pane xSplit="1" topLeftCell="B1" activePane="topRight" state="frozen"/>
      <selection pane="topRight" activeCell="C2" sqref="C2:C3"/>
    </sheetView>
  </sheetViews>
  <sheetFormatPr baseColWidth="10" defaultColWidth="14.42578125" defaultRowHeight="15" customHeight="1"/>
  <cols>
    <col min="1" max="1" width="10.7109375" customWidth="1"/>
    <col min="2" max="2" width="78.42578125" customWidth="1"/>
    <col min="3" max="3" width="11" customWidth="1"/>
    <col min="4" max="4" width="13.140625" hidden="1" customWidth="1"/>
    <col min="5" max="5" width="14.140625" hidden="1" customWidth="1"/>
    <col min="6" max="6" width="13.7109375" hidden="1" customWidth="1"/>
    <col min="7" max="7" width="14" hidden="1" customWidth="1"/>
    <col min="8" max="8" width="18.28515625" hidden="1" customWidth="1"/>
    <col min="9" max="9" width="12.42578125" customWidth="1"/>
    <col min="10" max="10" width="13.28515625" customWidth="1"/>
    <col min="11" max="11" width="45.42578125" customWidth="1"/>
    <col min="12" max="12" width="29.85546875" customWidth="1"/>
    <col min="13" max="13" width="26.5703125" customWidth="1"/>
    <col min="14" max="19" width="12.85546875" customWidth="1"/>
    <col min="20" max="20" width="31.42578125" customWidth="1"/>
    <col min="21" max="21" width="10.7109375" customWidth="1"/>
    <col min="22" max="22" width="6.42578125" customWidth="1"/>
    <col min="23" max="23" width="19.7109375" customWidth="1"/>
    <col min="24" max="24" width="11.85546875" customWidth="1"/>
    <col min="25" max="29" width="10.7109375" customWidth="1"/>
    <col min="30" max="30" width="19.7109375" customWidth="1"/>
    <col min="31" max="31" width="10.7109375" customWidth="1"/>
  </cols>
  <sheetData>
    <row r="1" spans="1:31" ht="33.75" customHeight="1">
      <c r="A1" s="2" t="s">
        <v>3</v>
      </c>
      <c r="B1" s="2" t="s">
        <v>4</v>
      </c>
      <c r="C1" s="3" t="s">
        <v>5</v>
      </c>
      <c r="D1" s="3" t="s">
        <v>6</v>
      </c>
      <c r="E1" s="3" t="s">
        <v>7</v>
      </c>
      <c r="F1" s="3" t="s">
        <v>8</v>
      </c>
      <c r="G1" s="3" t="s">
        <v>9</v>
      </c>
      <c r="H1" s="3" t="s">
        <v>10</v>
      </c>
      <c r="I1" s="3" t="s">
        <v>11</v>
      </c>
      <c r="J1" s="3" t="s">
        <v>12</v>
      </c>
      <c r="K1" s="3" t="s">
        <v>43</v>
      </c>
      <c r="L1" s="3" t="s">
        <v>14</v>
      </c>
      <c r="M1" s="3" t="s">
        <v>15</v>
      </c>
      <c r="N1" s="4" t="s">
        <v>16</v>
      </c>
      <c r="O1" s="4" t="s">
        <v>17</v>
      </c>
      <c r="P1" s="4" t="s">
        <v>18</v>
      </c>
      <c r="Q1" s="4" t="s">
        <v>19</v>
      </c>
      <c r="R1" s="4" t="s">
        <v>20</v>
      </c>
      <c r="S1" s="3" t="s">
        <v>21</v>
      </c>
      <c r="T1" s="3" t="s">
        <v>22</v>
      </c>
      <c r="W1" s="102" t="s">
        <v>23</v>
      </c>
      <c r="X1" s="103"/>
      <c r="Y1" s="103"/>
      <c r="Z1" s="103"/>
      <c r="AA1" s="103"/>
      <c r="AB1" s="104"/>
      <c r="AD1" s="6" t="s">
        <v>24</v>
      </c>
      <c r="AE1">
        <f>SUM(D2:D301)</f>
        <v>11</v>
      </c>
    </row>
    <row r="2" spans="1:31" ht="19.5" customHeight="1">
      <c r="A2" s="94" t="s">
        <v>25</v>
      </c>
      <c r="B2" s="91" t="s">
        <v>44</v>
      </c>
      <c r="C2" s="91">
        <v>2</v>
      </c>
      <c r="D2" s="91">
        <v>0</v>
      </c>
      <c r="E2" s="91">
        <v>0</v>
      </c>
      <c r="F2" s="91">
        <v>1</v>
      </c>
      <c r="G2" s="91">
        <v>0</v>
      </c>
      <c r="H2" s="91">
        <v>1</v>
      </c>
      <c r="I2" s="91">
        <v>1</v>
      </c>
      <c r="J2" s="91">
        <v>1</v>
      </c>
      <c r="K2" s="8" t="s">
        <v>45</v>
      </c>
      <c r="L2" s="9" t="s">
        <v>46</v>
      </c>
      <c r="M2" s="9" t="s">
        <v>46</v>
      </c>
      <c r="N2" s="19">
        <f t="shared" ref="N2:N16" si="0">IF(AND(L2="yes",M2="yes",K2&lt;&gt;"NONE"),1,0)</f>
        <v>0</v>
      </c>
      <c r="O2" s="19">
        <f t="shared" ref="O2:O16" si="1">IF(AND(L2="no",M2="no"),1,0)</f>
        <v>1</v>
      </c>
      <c r="P2" s="19">
        <f t="shared" ref="P2:P16" si="2">IF(AND(K2="undetected",OR(L2="yes",M2="yes")),1,0)</f>
        <v>0</v>
      </c>
      <c r="Q2" s="19">
        <f t="shared" ref="Q2:Q16" si="3">IF(AND(L2="no",OR(K2="undetected",M2="yes")),1,0)</f>
        <v>0</v>
      </c>
      <c r="R2" s="19">
        <f t="shared" ref="R2:R16" si="4">IF(AND(OR(L2="yes",K2="undetected"),M2="no"),1,0)</f>
        <v>0</v>
      </c>
      <c r="S2" s="91">
        <v>0</v>
      </c>
      <c r="T2" s="10"/>
      <c r="W2" s="11" t="s">
        <v>29</v>
      </c>
      <c r="X2" s="11">
        <f>COUNTA(A2:A310)</f>
        <v>44</v>
      </c>
      <c r="Y2" s="11" t="s">
        <v>16</v>
      </c>
      <c r="Z2" s="11">
        <f>SUM(J2:J311)</f>
        <v>352.39296066252587</v>
      </c>
      <c r="AA2" s="11"/>
      <c r="AB2" s="5"/>
      <c r="AD2" s="6" t="s">
        <v>31</v>
      </c>
      <c r="AE2">
        <f>SUM(E2:E301)</f>
        <v>12</v>
      </c>
    </row>
    <row r="3" spans="1:31">
      <c r="A3" s="93"/>
      <c r="B3" s="93"/>
      <c r="C3" s="93"/>
      <c r="D3" s="93"/>
      <c r="E3" s="93"/>
      <c r="F3" s="93"/>
      <c r="G3" s="93"/>
      <c r="H3" s="93"/>
      <c r="I3" s="93"/>
      <c r="J3" s="93"/>
      <c r="K3" s="20" t="s">
        <v>60</v>
      </c>
      <c r="L3" s="21" t="s">
        <v>28</v>
      </c>
      <c r="M3" s="21" t="s">
        <v>28</v>
      </c>
      <c r="N3" s="19">
        <f t="shared" si="0"/>
        <v>1</v>
      </c>
      <c r="O3" s="19">
        <f t="shared" si="1"/>
        <v>0</v>
      </c>
      <c r="P3" s="19">
        <f t="shared" si="2"/>
        <v>0</v>
      </c>
      <c r="Q3" s="19">
        <f t="shared" si="3"/>
        <v>0</v>
      </c>
      <c r="R3" s="19">
        <f t="shared" si="4"/>
        <v>0</v>
      </c>
      <c r="S3" s="93"/>
      <c r="T3" s="10"/>
      <c r="W3" s="11" t="s">
        <v>34</v>
      </c>
      <c r="X3" s="11">
        <f>SUM(C2:C310)</f>
        <v>106</v>
      </c>
      <c r="Y3" s="11" t="s">
        <v>17</v>
      </c>
      <c r="Z3" s="11">
        <f>SUM(S2:S310)</f>
        <v>22</v>
      </c>
      <c r="AA3" s="11" t="s">
        <v>0</v>
      </c>
      <c r="AB3" s="12">
        <f>Z2/(Z2+Z3)</f>
        <v>0.9412382114207789</v>
      </c>
      <c r="AD3" s="1" t="s">
        <v>39</v>
      </c>
      <c r="AE3">
        <f>SUM(F2:F301)</f>
        <v>73</v>
      </c>
    </row>
    <row r="4" spans="1:31">
      <c r="A4" s="94" t="s">
        <v>40</v>
      </c>
      <c r="B4" s="91" t="s">
        <v>61</v>
      </c>
      <c r="C4" s="91">
        <v>1</v>
      </c>
      <c r="D4" s="91">
        <v>0</v>
      </c>
      <c r="E4" s="91">
        <v>0</v>
      </c>
      <c r="F4" s="91">
        <v>1</v>
      </c>
      <c r="G4" s="91">
        <v>1</v>
      </c>
      <c r="H4" s="91">
        <v>0</v>
      </c>
      <c r="I4" s="91">
        <v>2</v>
      </c>
      <c r="J4" s="91">
        <v>2</v>
      </c>
      <c r="K4" s="8" t="s">
        <v>72</v>
      </c>
      <c r="L4" s="9" t="s">
        <v>28</v>
      </c>
      <c r="M4" s="9" t="s">
        <v>28</v>
      </c>
      <c r="N4" s="19">
        <f t="shared" si="0"/>
        <v>1</v>
      </c>
      <c r="O4" s="19">
        <f t="shared" si="1"/>
        <v>0</v>
      </c>
      <c r="P4" s="19">
        <f t="shared" si="2"/>
        <v>0</v>
      </c>
      <c r="Q4" s="19">
        <f t="shared" si="3"/>
        <v>0</v>
      </c>
      <c r="R4" s="19">
        <f t="shared" si="4"/>
        <v>0</v>
      </c>
      <c r="S4" s="91">
        <v>0</v>
      </c>
      <c r="T4" s="10"/>
      <c r="W4" s="11"/>
      <c r="X4" s="11"/>
      <c r="Y4" s="11" t="s">
        <v>74</v>
      </c>
      <c r="Z4" s="11"/>
      <c r="AA4" s="11" t="s">
        <v>1</v>
      </c>
      <c r="AB4" s="12">
        <f>Z2/(Z2+Z5)</f>
        <v>6.5257955678245532</v>
      </c>
      <c r="AD4" s="1" t="s">
        <v>76</v>
      </c>
      <c r="AE4">
        <f>SUM(G2:G301)</f>
        <v>41</v>
      </c>
    </row>
    <row r="5" spans="1:31">
      <c r="A5" s="92"/>
      <c r="B5" s="92"/>
      <c r="C5" s="92"/>
      <c r="D5" s="92"/>
      <c r="E5" s="92"/>
      <c r="F5" s="92"/>
      <c r="G5" s="92"/>
      <c r="H5" s="92"/>
      <c r="I5" s="92"/>
      <c r="J5" s="92"/>
      <c r="K5" s="13" t="s">
        <v>77</v>
      </c>
      <c r="L5" s="14" t="s">
        <v>28</v>
      </c>
      <c r="M5" s="14" t="s">
        <v>46</v>
      </c>
      <c r="N5" s="19">
        <f t="shared" si="0"/>
        <v>0</v>
      </c>
      <c r="O5" s="19">
        <f t="shared" si="1"/>
        <v>0</v>
      </c>
      <c r="P5" s="19">
        <f t="shared" si="2"/>
        <v>0</v>
      </c>
      <c r="Q5" s="19">
        <f t="shared" si="3"/>
        <v>0</v>
      </c>
      <c r="R5" s="19">
        <f t="shared" si="4"/>
        <v>1</v>
      </c>
      <c r="S5" s="92"/>
      <c r="T5" s="10"/>
      <c r="W5" s="11" t="s">
        <v>62</v>
      </c>
      <c r="X5" s="11">
        <f>SUM(I2:I310)</f>
        <v>54</v>
      </c>
      <c r="Y5" s="11" t="s">
        <v>18</v>
      </c>
      <c r="Z5" s="11">
        <f>SUM(I2:I310)-SUM(J2:J310)</f>
        <v>-298.39296066252587</v>
      </c>
      <c r="AA5" s="23"/>
      <c r="AB5" s="11"/>
      <c r="AD5" s="1" t="s">
        <v>64</v>
      </c>
      <c r="AE5">
        <f>SUM(H2:H301)</f>
        <v>1</v>
      </c>
    </row>
    <row r="6" spans="1:31" ht="21.75" customHeight="1">
      <c r="A6" s="94" t="s">
        <v>47</v>
      </c>
      <c r="B6" s="91" t="s">
        <v>82</v>
      </c>
      <c r="C6" s="91">
        <v>3</v>
      </c>
      <c r="D6" s="91">
        <v>1</v>
      </c>
      <c r="E6" s="91">
        <v>1</v>
      </c>
      <c r="F6" s="91">
        <v>2</v>
      </c>
      <c r="G6" s="91">
        <v>1</v>
      </c>
      <c r="H6" s="91">
        <v>0</v>
      </c>
      <c r="I6" s="91">
        <v>2</v>
      </c>
      <c r="J6" s="91">
        <v>2</v>
      </c>
      <c r="K6" s="8" t="s">
        <v>84</v>
      </c>
      <c r="L6" s="9" t="s">
        <v>28</v>
      </c>
      <c r="M6" s="9" t="s">
        <v>28</v>
      </c>
      <c r="N6" s="19">
        <f t="shared" si="0"/>
        <v>1</v>
      </c>
      <c r="O6" s="19">
        <f t="shared" si="1"/>
        <v>0</v>
      </c>
      <c r="P6" s="19">
        <f t="shared" si="2"/>
        <v>0</v>
      </c>
      <c r="Q6" s="19">
        <f t="shared" si="3"/>
        <v>0</v>
      </c>
      <c r="R6" s="19">
        <f t="shared" si="4"/>
        <v>0</v>
      </c>
      <c r="S6" s="91">
        <v>0</v>
      </c>
      <c r="T6" s="10"/>
    </row>
    <row r="7" spans="1:31">
      <c r="A7" s="92"/>
      <c r="B7" s="92"/>
      <c r="C7" s="92"/>
      <c r="D7" s="92"/>
      <c r="E7" s="92"/>
      <c r="F7" s="92"/>
      <c r="G7" s="92"/>
      <c r="H7" s="92"/>
      <c r="I7" s="92"/>
      <c r="J7" s="92"/>
      <c r="K7" s="13" t="s">
        <v>91</v>
      </c>
      <c r="L7" s="14" t="s">
        <v>28</v>
      </c>
      <c r="M7" s="14" t="s">
        <v>28</v>
      </c>
      <c r="N7" s="19">
        <f t="shared" si="0"/>
        <v>1</v>
      </c>
      <c r="O7" s="19">
        <f t="shared" si="1"/>
        <v>0</v>
      </c>
      <c r="P7" s="19">
        <f t="shared" si="2"/>
        <v>0</v>
      </c>
      <c r="Q7" s="19">
        <f t="shared" si="3"/>
        <v>0</v>
      </c>
      <c r="R7" s="19">
        <f t="shared" si="4"/>
        <v>0</v>
      </c>
      <c r="S7" s="92"/>
      <c r="T7" s="10"/>
    </row>
    <row r="8" spans="1:31" ht="19.5" customHeight="1">
      <c r="A8" s="93"/>
      <c r="B8" s="93"/>
      <c r="C8" s="93"/>
      <c r="D8" s="93"/>
      <c r="E8" s="93"/>
      <c r="F8" s="93"/>
      <c r="G8" s="93"/>
      <c r="H8" s="93"/>
      <c r="I8" s="93"/>
      <c r="J8" s="93"/>
      <c r="K8" s="20" t="s">
        <v>94</v>
      </c>
      <c r="L8" s="21" t="s">
        <v>28</v>
      </c>
      <c r="M8" s="21" t="s">
        <v>28</v>
      </c>
      <c r="N8" s="19">
        <f t="shared" si="0"/>
        <v>1</v>
      </c>
      <c r="O8" s="19">
        <f t="shared" si="1"/>
        <v>0</v>
      </c>
      <c r="P8" s="19">
        <f t="shared" si="2"/>
        <v>0</v>
      </c>
      <c r="Q8" s="19">
        <f t="shared" si="3"/>
        <v>0</v>
      </c>
      <c r="R8" s="19">
        <f t="shared" si="4"/>
        <v>0</v>
      </c>
      <c r="S8" s="93"/>
      <c r="T8" s="10"/>
    </row>
    <row r="9" spans="1:31" ht="96.75" customHeight="1">
      <c r="A9" s="7" t="s">
        <v>48</v>
      </c>
      <c r="B9" s="8" t="s">
        <v>101</v>
      </c>
      <c r="C9" s="8">
        <v>1</v>
      </c>
      <c r="D9" s="8">
        <v>0</v>
      </c>
      <c r="E9" s="8">
        <v>1</v>
      </c>
      <c r="F9" s="8">
        <v>0</v>
      </c>
      <c r="G9" s="8">
        <v>0</v>
      </c>
      <c r="H9" s="8">
        <v>0</v>
      </c>
      <c r="I9" s="8">
        <v>0</v>
      </c>
      <c r="J9" s="8">
        <v>0</v>
      </c>
      <c r="K9" s="8" t="s">
        <v>103</v>
      </c>
      <c r="L9" s="9" t="s">
        <v>28</v>
      </c>
      <c r="M9" s="9" t="s">
        <v>28</v>
      </c>
      <c r="N9" s="19">
        <f t="shared" si="0"/>
        <v>1</v>
      </c>
      <c r="O9" s="19">
        <f t="shared" si="1"/>
        <v>0</v>
      </c>
      <c r="P9" s="19">
        <f t="shared" si="2"/>
        <v>0</v>
      </c>
      <c r="Q9" s="19">
        <f t="shared" si="3"/>
        <v>0</v>
      </c>
      <c r="R9" s="19">
        <f t="shared" si="4"/>
        <v>0</v>
      </c>
      <c r="S9" s="30">
        <v>1</v>
      </c>
      <c r="T9" s="10"/>
    </row>
    <row r="10" spans="1:31" ht="45" customHeight="1">
      <c r="A10" s="27" t="s">
        <v>49</v>
      </c>
      <c r="B10" s="31" t="s">
        <v>111</v>
      </c>
      <c r="C10" s="10">
        <v>2</v>
      </c>
      <c r="D10" s="10">
        <v>0</v>
      </c>
      <c r="E10" s="10">
        <v>0</v>
      </c>
      <c r="F10" s="10">
        <v>1</v>
      </c>
      <c r="G10" s="10">
        <v>1</v>
      </c>
      <c r="H10" s="10">
        <v>0</v>
      </c>
      <c r="I10" s="10">
        <v>0</v>
      </c>
      <c r="J10" s="10">
        <v>0</v>
      </c>
      <c r="K10" s="28" t="s">
        <v>65</v>
      </c>
      <c r="L10" s="29" t="s">
        <v>116</v>
      </c>
      <c r="M10" s="29" t="s">
        <v>28</v>
      </c>
      <c r="N10" s="19">
        <f t="shared" si="0"/>
        <v>0</v>
      </c>
      <c r="O10" s="19">
        <f t="shared" si="1"/>
        <v>0</v>
      </c>
      <c r="P10" s="19">
        <f t="shared" si="2"/>
        <v>1</v>
      </c>
      <c r="Q10" s="19">
        <f t="shared" si="3"/>
        <v>0</v>
      </c>
      <c r="R10" s="19">
        <f t="shared" si="4"/>
        <v>0</v>
      </c>
      <c r="S10" s="10">
        <v>0</v>
      </c>
      <c r="T10" s="10"/>
    </row>
    <row r="11" spans="1:31" ht="45">
      <c r="A11" s="7" t="s">
        <v>50</v>
      </c>
      <c r="B11" s="8" t="s">
        <v>119</v>
      </c>
      <c r="C11" s="8">
        <v>2</v>
      </c>
      <c r="D11" s="8">
        <v>1</v>
      </c>
      <c r="E11" s="8">
        <v>0</v>
      </c>
      <c r="F11" s="8">
        <v>1</v>
      </c>
      <c r="G11" s="8">
        <v>0</v>
      </c>
      <c r="H11" s="8">
        <v>0</v>
      </c>
      <c r="I11" s="8">
        <v>0</v>
      </c>
      <c r="J11" s="8">
        <v>0</v>
      </c>
      <c r="K11" s="8" t="s">
        <v>121</v>
      </c>
      <c r="L11" s="9" t="s">
        <v>28</v>
      </c>
      <c r="M11" s="9" t="s">
        <v>46</v>
      </c>
      <c r="N11" s="19">
        <f t="shared" si="0"/>
        <v>0</v>
      </c>
      <c r="O11" s="19">
        <f t="shared" si="1"/>
        <v>0</v>
      </c>
      <c r="P11" s="19">
        <f t="shared" si="2"/>
        <v>0</v>
      </c>
      <c r="Q11" s="19">
        <f t="shared" si="3"/>
        <v>0</v>
      </c>
      <c r="R11" s="19">
        <f t="shared" si="4"/>
        <v>1</v>
      </c>
      <c r="S11" s="8">
        <v>0</v>
      </c>
      <c r="T11" s="10"/>
    </row>
    <row r="12" spans="1:31" ht="30">
      <c r="A12" s="7" t="s">
        <v>51</v>
      </c>
      <c r="B12" s="8" t="s">
        <v>126</v>
      </c>
      <c r="C12" s="8">
        <v>1</v>
      </c>
      <c r="D12" s="8">
        <v>0</v>
      </c>
      <c r="E12" s="8">
        <v>1</v>
      </c>
      <c r="F12" s="8">
        <v>0</v>
      </c>
      <c r="G12" s="8">
        <v>1</v>
      </c>
      <c r="H12" s="8">
        <v>0</v>
      </c>
      <c r="I12" s="8">
        <v>1</v>
      </c>
      <c r="J12" s="8">
        <v>1</v>
      </c>
      <c r="K12" s="8" t="s">
        <v>121</v>
      </c>
      <c r="L12" s="9" t="s">
        <v>28</v>
      </c>
      <c r="M12" s="9" t="s">
        <v>28</v>
      </c>
      <c r="N12" s="19">
        <f t="shared" si="0"/>
        <v>0</v>
      </c>
      <c r="O12" s="19">
        <f t="shared" si="1"/>
        <v>0</v>
      </c>
      <c r="P12" s="19">
        <f t="shared" si="2"/>
        <v>0</v>
      </c>
      <c r="Q12" s="19">
        <f t="shared" si="3"/>
        <v>0</v>
      </c>
      <c r="R12" s="19">
        <f t="shared" si="4"/>
        <v>0</v>
      </c>
      <c r="S12" s="8">
        <v>0</v>
      </c>
      <c r="T12" s="10"/>
    </row>
    <row r="13" spans="1:31" ht="30">
      <c r="A13" s="7" t="s">
        <v>52</v>
      </c>
      <c r="B13" s="8" t="s">
        <v>131</v>
      </c>
      <c r="C13" s="8">
        <v>2</v>
      </c>
      <c r="D13" s="8">
        <v>0</v>
      </c>
      <c r="E13" s="8">
        <v>0</v>
      </c>
      <c r="F13" s="8">
        <v>0</v>
      </c>
      <c r="G13" s="8">
        <v>1</v>
      </c>
      <c r="H13" s="8">
        <v>0</v>
      </c>
      <c r="I13" s="8">
        <v>0</v>
      </c>
      <c r="J13" s="8">
        <v>0</v>
      </c>
      <c r="K13" s="8" t="s">
        <v>121</v>
      </c>
      <c r="L13" s="9" t="s">
        <v>28</v>
      </c>
      <c r="M13" s="9" t="s">
        <v>28</v>
      </c>
      <c r="N13" s="19">
        <f t="shared" si="0"/>
        <v>0</v>
      </c>
      <c r="O13" s="19">
        <f t="shared" si="1"/>
        <v>0</v>
      </c>
      <c r="P13" s="19">
        <f t="shared" si="2"/>
        <v>0</v>
      </c>
      <c r="Q13" s="19">
        <f t="shared" si="3"/>
        <v>0</v>
      </c>
      <c r="R13" s="19">
        <f t="shared" si="4"/>
        <v>0</v>
      </c>
      <c r="S13" s="8">
        <v>0</v>
      </c>
      <c r="T13" s="10"/>
    </row>
    <row r="14" spans="1:31">
      <c r="A14" s="94" t="s">
        <v>53</v>
      </c>
      <c r="B14" s="91" t="s">
        <v>134</v>
      </c>
      <c r="C14" s="91">
        <v>1</v>
      </c>
      <c r="D14" s="91">
        <v>0</v>
      </c>
      <c r="E14" s="91">
        <v>0</v>
      </c>
      <c r="F14" s="91">
        <v>2</v>
      </c>
      <c r="G14" s="91">
        <v>0</v>
      </c>
      <c r="H14" s="91">
        <v>0</v>
      </c>
      <c r="I14" s="91">
        <v>2</v>
      </c>
      <c r="J14" s="91">
        <v>2</v>
      </c>
      <c r="K14" s="8" t="s">
        <v>72</v>
      </c>
      <c r="L14" s="9" t="s">
        <v>28</v>
      </c>
      <c r="M14" s="9" t="s">
        <v>28</v>
      </c>
      <c r="N14" s="19">
        <f t="shared" si="0"/>
        <v>1</v>
      </c>
      <c r="O14" s="19">
        <f t="shared" si="1"/>
        <v>0</v>
      </c>
      <c r="P14" s="19">
        <f t="shared" si="2"/>
        <v>0</v>
      </c>
      <c r="Q14" s="19">
        <f t="shared" si="3"/>
        <v>0</v>
      </c>
      <c r="R14" s="19">
        <f t="shared" si="4"/>
        <v>0</v>
      </c>
      <c r="S14" s="91">
        <v>0</v>
      </c>
      <c r="T14" s="10"/>
    </row>
    <row r="15" spans="1:31">
      <c r="A15" s="92"/>
      <c r="B15" s="92"/>
      <c r="C15" s="92"/>
      <c r="D15" s="92"/>
      <c r="E15" s="92"/>
      <c r="F15" s="92"/>
      <c r="G15" s="92"/>
      <c r="H15" s="92"/>
      <c r="I15" s="92"/>
      <c r="J15" s="92"/>
      <c r="K15" s="13" t="s">
        <v>77</v>
      </c>
      <c r="L15" s="14" t="s">
        <v>28</v>
      </c>
      <c r="M15" s="14" t="s">
        <v>46</v>
      </c>
      <c r="N15" s="19">
        <f t="shared" si="0"/>
        <v>0</v>
      </c>
      <c r="O15" s="19">
        <f t="shared" si="1"/>
        <v>0</v>
      </c>
      <c r="P15" s="19">
        <f t="shared" si="2"/>
        <v>0</v>
      </c>
      <c r="Q15" s="19">
        <f t="shared" si="3"/>
        <v>0</v>
      </c>
      <c r="R15" s="19">
        <f t="shared" si="4"/>
        <v>1</v>
      </c>
      <c r="S15" s="92"/>
      <c r="T15" s="10"/>
    </row>
    <row r="16" spans="1:31">
      <c r="A16" s="94" t="s">
        <v>54</v>
      </c>
      <c r="B16" s="91" t="s">
        <v>140</v>
      </c>
      <c r="C16" s="91">
        <v>3</v>
      </c>
      <c r="D16" s="91">
        <v>0</v>
      </c>
      <c r="E16" s="91">
        <v>1</v>
      </c>
      <c r="F16" s="91">
        <v>1</v>
      </c>
      <c r="G16" s="91">
        <v>2</v>
      </c>
      <c r="H16" s="91">
        <v>0</v>
      </c>
      <c r="I16" s="91">
        <v>3</v>
      </c>
      <c r="J16" s="91">
        <v>2</v>
      </c>
      <c r="K16" s="8" t="s">
        <v>141</v>
      </c>
      <c r="L16" s="9" t="s">
        <v>46</v>
      </c>
      <c r="M16" s="9" t="s">
        <v>46</v>
      </c>
      <c r="N16" s="19">
        <f t="shared" si="0"/>
        <v>0</v>
      </c>
      <c r="O16" s="19">
        <f t="shared" si="1"/>
        <v>1</v>
      </c>
      <c r="P16" s="19">
        <f t="shared" si="2"/>
        <v>0</v>
      </c>
      <c r="Q16" s="19">
        <f t="shared" si="3"/>
        <v>0</v>
      </c>
      <c r="R16" s="19">
        <f t="shared" si="4"/>
        <v>0</v>
      </c>
      <c r="S16" s="91">
        <v>0</v>
      </c>
      <c r="T16" s="31"/>
    </row>
    <row r="17" spans="1:20" ht="37.5" customHeight="1">
      <c r="A17" s="92"/>
      <c r="B17" s="92"/>
      <c r="C17" s="92"/>
      <c r="D17" s="92"/>
      <c r="E17" s="92"/>
      <c r="F17" s="92"/>
      <c r="G17" s="92"/>
      <c r="H17" s="92"/>
      <c r="I17" s="92"/>
      <c r="J17" s="92"/>
      <c r="K17" s="37" t="s">
        <v>65</v>
      </c>
      <c r="L17" s="14" t="s">
        <v>181</v>
      </c>
      <c r="M17" s="14" t="s">
        <v>28</v>
      </c>
      <c r="N17" s="19"/>
      <c r="O17" s="19"/>
      <c r="P17" s="19"/>
      <c r="Q17" s="19"/>
      <c r="R17" s="19"/>
      <c r="S17" s="92"/>
      <c r="T17" s="10"/>
    </row>
    <row r="18" spans="1:20" ht="37.5" customHeight="1">
      <c r="A18" s="92"/>
      <c r="B18" s="92"/>
      <c r="C18" s="92"/>
      <c r="D18" s="92"/>
      <c r="E18" s="92"/>
      <c r="F18" s="92"/>
      <c r="G18" s="92"/>
      <c r="H18" s="92"/>
      <c r="I18" s="92"/>
      <c r="J18" s="92"/>
      <c r="K18" s="13" t="s">
        <v>182</v>
      </c>
      <c r="L18" s="14" t="s">
        <v>28</v>
      </c>
      <c r="M18" s="14" t="s">
        <v>28</v>
      </c>
      <c r="N18" s="19">
        <f t="shared" ref="N18:N128" si="5">IF(AND(L18="yes",M18="yes",K18&lt;&gt;"NONE"),1,0)</f>
        <v>1</v>
      </c>
      <c r="O18" s="19">
        <f t="shared" ref="O18:O128" si="6">IF(AND(L18="no",M18="no"),1,0)</f>
        <v>0</v>
      </c>
      <c r="P18" s="19">
        <f t="shared" ref="P18:P88" si="7">IF(AND(K18="undetected",OR(L18="yes",M18="yes")),1,0)</f>
        <v>0</v>
      </c>
      <c r="Q18" s="19">
        <f t="shared" ref="Q18:Q128" si="8">IF(AND(L18="no",OR(K18="undetected",M18="yes")),1,0)</f>
        <v>0</v>
      </c>
      <c r="R18" s="19">
        <f t="shared" ref="R18:R128" si="9">IF(AND(OR(L18="yes",K18="undetected"),M18="no"),1,0)</f>
        <v>0</v>
      </c>
      <c r="S18" s="92"/>
      <c r="T18" s="10"/>
    </row>
    <row r="19" spans="1:20" ht="18.75" customHeight="1">
      <c r="A19" s="94" t="s">
        <v>55</v>
      </c>
      <c r="B19" s="91" t="s">
        <v>185</v>
      </c>
      <c r="C19" s="91">
        <v>5</v>
      </c>
      <c r="D19" s="91">
        <v>3</v>
      </c>
      <c r="E19" s="91">
        <v>0</v>
      </c>
      <c r="F19" s="91">
        <v>6</v>
      </c>
      <c r="G19" s="91">
        <v>3</v>
      </c>
      <c r="H19" s="91">
        <v>0</v>
      </c>
      <c r="I19" s="91">
        <v>4</v>
      </c>
      <c r="J19" s="91">
        <v>1</v>
      </c>
      <c r="K19" s="8" t="s">
        <v>187</v>
      </c>
      <c r="L19" s="9" t="s">
        <v>28</v>
      </c>
      <c r="M19" s="9" t="s">
        <v>28</v>
      </c>
      <c r="N19" s="19">
        <f t="shared" si="5"/>
        <v>1</v>
      </c>
      <c r="O19" s="19">
        <f t="shared" si="6"/>
        <v>0</v>
      </c>
      <c r="P19" s="19">
        <f t="shared" si="7"/>
        <v>0</v>
      </c>
      <c r="Q19" s="19">
        <f t="shared" si="8"/>
        <v>0</v>
      </c>
      <c r="R19" s="19">
        <f t="shared" si="9"/>
        <v>0</v>
      </c>
      <c r="S19" s="98">
        <v>5</v>
      </c>
      <c r="T19" s="10" t="s">
        <v>188</v>
      </c>
    </row>
    <row r="20" spans="1:20">
      <c r="A20" s="92"/>
      <c r="B20" s="92"/>
      <c r="C20" s="92"/>
      <c r="D20" s="92"/>
      <c r="E20" s="92"/>
      <c r="F20" s="92"/>
      <c r="G20" s="92"/>
      <c r="H20" s="92"/>
      <c r="I20" s="92"/>
      <c r="J20" s="92"/>
      <c r="K20" s="13" t="s">
        <v>189</v>
      </c>
      <c r="L20" s="14" t="s">
        <v>46</v>
      </c>
      <c r="M20" s="14" t="s">
        <v>46</v>
      </c>
      <c r="N20" s="19">
        <f t="shared" si="5"/>
        <v>0</v>
      </c>
      <c r="O20" s="19">
        <f t="shared" si="6"/>
        <v>1</v>
      </c>
      <c r="P20" s="19">
        <f t="shared" si="7"/>
        <v>0</v>
      </c>
      <c r="Q20" s="19">
        <f t="shared" si="8"/>
        <v>0</v>
      </c>
      <c r="R20" s="19">
        <f t="shared" si="9"/>
        <v>0</v>
      </c>
      <c r="S20" s="92"/>
      <c r="T20" s="10"/>
    </row>
    <row r="21" spans="1:20">
      <c r="A21" s="92"/>
      <c r="B21" s="92"/>
      <c r="C21" s="92"/>
      <c r="D21" s="92"/>
      <c r="E21" s="92"/>
      <c r="F21" s="92"/>
      <c r="G21" s="92"/>
      <c r="H21" s="92"/>
      <c r="I21" s="92"/>
      <c r="J21" s="92"/>
      <c r="K21" s="13" t="s">
        <v>191</v>
      </c>
      <c r="L21" s="14" t="s">
        <v>46</v>
      </c>
      <c r="M21" s="14" t="s">
        <v>46</v>
      </c>
      <c r="N21" s="19">
        <f t="shared" si="5"/>
        <v>0</v>
      </c>
      <c r="O21" s="19">
        <f t="shared" si="6"/>
        <v>1</v>
      </c>
      <c r="P21" s="19">
        <f t="shared" si="7"/>
        <v>0</v>
      </c>
      <c r="Q21" s="19">
        <f t="shared" si="8"/>
        <v>0</v>
      </c>
      <c r="R21" s="19">
        <f t="shared" si="9"/>
        <v>0</v>
      </c>
      <c r="S21" s="92"/>
      <c r="T21" s="10"/>
    </row>
    <row r="22" spans="1:20" ht="15.75" customHeight="1">
      <c r="A22" s="92"/>
      <c r="B22" s="92"/>
      <c r="C22" s="92"/>
      <c r="D22" s="92"/>
      <c r="E22" s="92"/>
      <c r="F22" s="92"/>
      <c r="G22" s="92"/>
      <c r="H22" s="92"/>
      <c r="I22" s="92"/>
      <c r="J22" s="92"/>
      <c r="K22" s="13" t="s">
        <v>193</v>
      </c>
      <c r="L22" s="14" t="s">
        <v>46</v>
      </c>
      <c r="M22" s="14" t="s">
        <v>46</v>
      </c>
      <c r="N22" s="19">
        <f t="shared" si="5"/>
        <v>0</v>
      </c>
      <c r="O22" s="19">
        <f t="shared" si="6"/>
        <v>1</v>
      </c>
      <c r="P22" s="19">
        <f t="shared" si="7"/>
        <v>0</v>
      </c>
      <c r="Q22" s="19">
        <f t="shared" si="8"/>
        <v>0</v>
      </c>
      <c r="R22" s="19">
        <f t="shared" si="9"/>
        <v>0</v>
      </c>
      <c r="S22" s="92"/>
      <c r="T22" s="10"/>
    </row>
    <row r="23" spans="1:20" ht="15.75" customHeight="1">
      <c r="A23" s="92"/>
      <c r="B23" s="92"/>
      <c r="C23" s="92"/>
      <c r="D23" s="92"/>
      <c r="E23" s="92"/>
      <c r="F23" s="92"/>
      <c r="G23" s="92"/>
      <c r="H23" s="92"/>
      <c r="I23" s="92"/>
      <c r="J23" s="92"/>
      <c r="K23" s="13" t="s">
        <v>191</v>
      </c>
      <c r="L23" s="14" t="s">
        <v>46</v>
      </c>
      <c r="M23" s="14" t="s">
        <v>46</v>
      </c>
      <c r="N23" s="19">
        <f t="shared" si="5"/>
        <v>0</v>
      </c>
      <c r="O23" s="19">
        <f t="shared" si="6"/>
        <v>1</v>
      </c>
      <c r="P23" s="19">
        <f t="shared" si="7"/>
        <v>0</v>
      </c>
      <c r="Q23" s="19">
        <f t="shared" si="8"/>
        <v>0</v>
      </c>
      <c r="R23" s="19">
        <f t="shared" si="9"/>
        <v>0</v>
      </c>
      <c r="S23" s="92"/>
      <c r="T23" s="10"/>
    </row>
    <row r="24" spans="1:20" ht="15.75" customHeight="1">
      <c r="A24" s="92"/>
      <c r="B24" s="92"/>
      <c r="C24" s="92"/>
      <c r="D24" s="92"/>
      <c r="E24" s="92"/>
      <c r="F24" s="92"/>
      <c r="G24" s="92"/>
      <c r="H24" s="92"/>
      <c r="I24" s="92"/>
      <c r="J24" s="92"/>
      <c r="K24" s="13" t="s">
        <v>193</v>
      </c>
      <c r="L24" s="14" t="s">
        <v>46</v>
      </c>
      <c r="M24" s="14" t="s">
        <v>46</v>
      </c>
      <c r="N24" s="19">
        <f t="shared" si="5"/>
        <v>0</v>
      </c>
      <c r="O24" s="19">
        <f t="shared" si="6"/>
        <v>1</v>
      </c>
      <c r="P24" s="19">
        <f t="shared" si="7"/>
        <v>0</v>
      </c>
      <c r="Q24" s="19">
        <f t="shared" si="8"/>
        <v>0</v>
      </c>
      <c r="R24" s="19">
        <f t="shared" si="9"/>
        <v>0</v>
      </c>
      <c r="S24" s="92"/>
      <c r="T24" s="10"/>
    </row>
    <row r="25" spans="1:20" ht="15.75" customHeight="1">
      <c r="A25" s="92"/>
      <c r="B25" s="92"/>
      <c r="C25" s="92"/>
      <c r="D25" s="92"/>
      <c r="E25" s="92"/>
      <c r="F25" s="92"/>
      <c r="G25" s="92"/>
      <c r="H25" s="92"/>
      <c r="I25" s="92"/>
      <c r="J25" s="92"/>
      <c r="K25" s="13" t="s">
        <v>195</v>
      </c>
      <c r="L25" s="14" t="s">
        <v>46</v>
      </c>
      <c r="M25" s="14" t="s">
        <v>46</v>
      </c>
      <c r="N25" s="19">
        <f t="shared" si="5"/>
        <v>0</v>
      </c>
      <c r="O25" s="19">
        <f t="shared" si="6"/>
        <v>1</v>
      </c>
      <c r="P25" s="19">
        <f t="shared" si="7"/>
        <v>0</v>
      </c>
      <c r="Q25" s="19">
        <f t="shared" si="8"/>
        <v>0</v>
      </c>
      <c r="R25" s="19">
        <f t="shared" si="9"/>
        <v>0</v>
      </c>
      <c r="S25" s="92"/>
      <c r="T25" s="10"/>
    </row>
    <row r="26" spans="1:20" ht="15.75" customHeight="1">
      <c r="A26" s="92"/>
      <c r="B26" s="92"/>
      <c r="C26" s="92"/>
      <c r="D26" s="92"/>
      <c r="E26" s="92"/>
      <c r="F26" s="92"/>
      <c r="G26" s="92"/>
      <c r="H26" s="92"/>
      <c r="I26" s="92"/>
      <c r="J26" s="92"/>
      <c r="K26" s="13" t="s">
        <v>197</v>
      </c>
      <c r="L26" s="14" t="s">
        <v>46</v>
      </c>
      <c r="M26" s="14" t="s">
        <v>46</v>
      </c>
      <c r="N26" s="19">
        <f t="shared" si="5"/>
        <v>0</v>
      </c>
      <c r="O26" s="19">
        <f t="shared" si="6"/>
        <v>1</v>
      </c>
      <c r="P26" s="19">
        <f t="shared" si="7"/>
        <v>0</v>
      </c>
      <c r="Q26" s="19">
        <f t="shared" si="8"/>
        <v>0</v>
      </c>
      <c r="R26" s="19">
        <f t="shared" si="9"/>
        <v>0</v>
      </c>
      <c r="S26" s="92"/>
      <c r="T26" s="10"/>
    </row>
    <row r="27" spans="1:20" ht="15.75" customHeight="1">
      <c r="A27" s="92"/>
      <c r="B27" s="92"/>
      <c r="C27" s="92"/>
      <c r="D27" s="92"/>
      <c r="E27" s="92"/>
      <c r="F27" s="92"/>
      <c r="G27" s="92"/>
      <c r="H27" s="92"/>
      <c r="I27" s="92"/>
      <c r="J27" s="92"/>
      <c r="K27" s="13" t="s">
        <v>197</v>
      </c>
      <c r="L27" s="14" t="s">
        <v>46</v>
      </c>
      <c r="M27" s="14" t="s">
        <v>46</v>
      </c>
      <c r="N27" s="19">
        <f t="shared" si="5"/>
        <v>0</v>
      </c>
      <c r="O27" s="19">
        <f t="shared" si="6"/>
        <v>1</v>
      </c>
      <c r="P27" s="19">
        <f t="shared" si="7"/>
        <v>0</v>
      </c>
      <c r="Q27" s="19">
        <f t="shared" si="8"/>
        <v>0</v>
      </c>
      <c r="R27" s="19">
        <f t="shared" si="9"/>
        <v>0</v>
      </c>
      <c r="S27" s="92"/>
      <c r="T27" s="10"/>
    </row>
    <row r="28" spans="1:20" ht="15.75" customHeight="1">
      <c r="A28" s="92"/>
      <c r="B28" s="92"/>
      <c r="C28" s="92"/>
      <c r="D28" s="92"/>
      <c r="E28" s="92"/>
      <c r="F28" s="92"/>
      <c r="G28" s="92"/>
      <c r="H28" s="92"/>
      <c r="I28" s="92"/>
      <c r="J28" s="92"/>
      <c r="K28" s="13" t="s">
        <v>200</v>
      </c>
      <c r="L28" s="14" t="s">
        <v>46</v>
      </c>
      <c r="M28" s="14" t="s">
        <v>46</v>
      </c>
      <c r="N28" s="19">
        <f t="shared" si="5"/>
        <v>0</v>
      </c>
      <c r="O28" s="19">
        <f t="shared" si="6"/>
        <v>1</v>
      </c>
      <c r="P28" s="19">
        <f t="shared" si="7"/>
        <v>0</v>
      </c>
      <c r="Q28" s="19">
        <f t="shared" si="8"/>
        <v>0</v>
      </c>
      <c r="R28" s="19">
        <f t="shared" si="9"/>
        <v>0</v>
      </c>
      <c r="S28" s="92"/>
      <c r="T28" s="10"/>
    </row>
    <row r="29" spans="1:20" ht="15.75" customHeight="1">
      <c r="A29" s="93"/>
      <c r="B29" s="93"/>
      <c r="C29" s="93"/>
      <c r="D29" s="93"/>
      <c r="E29" s="93"/>
      <c r="F29" s="93"/>
      <c r="G29" s="93"/>
      <c r="H29" s="93"/>
      <c r="I29" s="93"/>
      <c r="J29" s="93"/>
      <c r="K29" s="20" t="s">
        <v>200</v>
      </c>
      <c r="L29" s="21" t="s">
        <v>46</v>
      </c>
      <c r="M29" s="21" t="s">
        <v>46</v>
      </c>
      <c r="N29" s="19">
        <f t="shared" si="5"/>
        <v>0</v>
      </c>
      <c r="O29" s="19">
        <f t="shared" si="6"/>
        <v>1</v>
      </c>
      <c r="P29" s="19">
        <f t="shared" si="7"/>
        <v>0</v>
      </c>
      <c r="Q29" s="19">
        <f t="shared" si="8"/>
        <v>0</v>
      </c>
      <c r="R29" s="19">
        <f t="shared" si="9"/>
        <v>0</v>
      </c>
      <c r="S29" s="93"/>
      <c r="T29" s="10"/>
    </row>
    <row r="30" spans="1:20" ht="15.75" customHeight="1">
      <c r="A30" s="94" t="s">
        <v>56</v>
      </c>
      <c r="B30" s="91" t="s">
        <v>201</v>
      </c>
      <c r="C30" s="91">
        <v>2</v>
      </c>
      <c r="D30" s="91">
        <v>1</v>
      </c>
      <c r="E30" s="91">
        <v>0</v>
      </c>
      <c r="F30" s="94">
        <v>3</v>
      </c>
      <c r="G30" s="91">
        <v>2</v>
      </c>
      <c r="H30" s="91">
        <v>0</v>
      </c>
      <c r="I30" s="91">
        <v>2</v>
      </c>
      <c r="J30" s="91">
        <v>2</v>
      </c>
      <c r="K30" s="8" t="s">
        <v>203</v>
      </c>
      <c r="L30" s="9" t="s">
        <v>28</v>
      </c>
      <c r="M30" s="9" t="s">
        <v>28</v>
      </c>
      <c r="N30" s="19">
        <f t="shared" si="5"/>
        <v>1</v>
      </c>
      <c r="O30" s="19">
        <f t="shared" si="6"/>
        <v>0</v>
      </c>
      <c r="P30" s="19">
        <f t="shared" si="7"/>
        <v>0</v>
      </c>
      <c r="Q30" s="19">
        <f t="shared" si="8"/>
        <v>0</v>
      </c>
      <c r="R30" s="19">
        <f t="shared" si="9"/>
        <v>0</v>
      </c>
      <c r="S30" s="98">
        <v>2</v>
      </c>
      <c r="T30" s="10"/>
    </row>
    <row r="31" spans="1:20" ht="15.75" customHeight="1">
      <c r="A31" s="92"/>
      <c r="B31" s="92"/>
      <c r="C31" s="92"/>
      <c r="D31" s="92"/>
      <c r="E31" s="92"/>
      <c r="F31" s="92"/>
      <c r="G31" s="92"/>
      <c r="H31" s="92"/>
      <c r="I31" s="92"/>
      <c r="J31" s="92"/>
      <c r="K31" s="13" t="s">
        <v>204</v>
      </c>
      <c r="L31" s="14" t="s">
        <v>28</v>
      </c>
      <c r="M31" s="14" t="s">
        <v>28</v>
      </c>
      <c r="N31" s="19">
        <f t="shared" si="5"/>
        <v>1</v>
      </c>
      <c r="O31" s="19">
        <f t="shared" si="6"/>
        <v>0</v>
      </c>
      <c r="P31" s="19">
        <f t="shared" si="7"/>
        <v>0</v>
      </c>
      <c r="Q31" s="19">
        <f t="shared" si="8"/>
        <v>0</v>
      </c>
      <c r="R31" s="19">
        <f t="shared" si="9"/>
        <v>0</v>
      </c>
      <c r="S31" s="92"/>
      <c r="T31" s="10"/>
    </row>
    <row r="32" spans="1:20" ht="15.75" customHeight="1">
      <c r="A32" s="92"/>
      <c r="B32" s="92"/>
      <c r="C32" s="92"/>
      <c r="D32" s="92"/>
      <c r="E32" s="92"/>
      <c r="F32" s="92"/>
      <c r="G32" s="92"/>
      <c r="H32" s="92"/>
      <c r="I32" s="92"/>
      <c r="J32" s="92"/>
      <c r="K32" s="13" t="s">
        <v>208</v>
      </c>
      <c r="L32" s="14" t="s">
        <v>46</v>
      </c>
      <c r="M32" s="14" t="s">
        <v>46</v>
      </c>
      <c r="N32" s="19">
        <f t="shared" si="5"/>
        <v>0</v>
      </c>
      <c r="O32" s="19">
        <f t="shared" si="6"/>
        <v>1</v>
      </c>
      <c r="P32" s="19">
        <f t="shared" si="7"/>
        <v>0</v>
      </c>
      <c r="Q32" s="19">
        <f t="shared" si="8"/>
        <v>0</v>
      </c>
      <c r="R32" s="19">
        <f t="shared" si="9"/>
        <v>0</v>
      </c>
      <c r="S32" s="92"/>
      <c r="T32" s="10"/>
    </row>
    <row r="33" spans="1:20" ht="15.75" customHeight="1">
      <c r="A33" s="92"/>
      <c r="B33" s="92"/>
      <c r="C33" s="92"/>
      <c r="D33" s="92"/>
      <c r="E33" s="92"/>
      <c r="F33" s="92"/>
      <c r="G33" s="92"/>
      <c r="H33" s="92"/>
      <c r="I33" s="92"/>
      <c r="J33" s="92"/>
      <c r="K33" s="13" t="s">
        <v>209</v>
      </c>
      <c r="L33" s="14" t="s">
        <v>46</v>
      </c>
      <c r="M33" s="14" t="s">
        <v>46</v>
      </c>
      <c r="N33" s="19">
        <f t="shared" si="5"/>
        <v>0</v>
      </c>
      <c r="O33" s="19">
        <f t="shared" si="6"/>
        <v>1</v>
      </c>
      <c r="P33" s="19">
        <f t="shared" si="7"/>
        <v>0</v>
      </c>
      <c r="Q33" s="19">
        <f t="shared" si="8"/>
        <v>0</v>
      </c>
      <c r="R33" s="19">
        <f t="shared" si="9"/>
        <v>0</v>
      </c>
      <c r="S33" s="92"/>
      <c r="T33" s="10"/>
    </row>
    <row r="34" spans="1:20" ht="15.75" customHeight="1">
      <c r="A34" s="92"/>
      <c r="B34" s="92"/>
      <c r="C34" s="92"/>
      <c r="D34" s="92"/>
      <c r="E34" s="92"/>
      <c r="F34" s="92"/>
      <c r="G34" s="92"/>
      <c r="H34" s="92"/>
      <c r="I34" s="92"/>
      <c r="J34" s="92"/>
      <c r="K34" s="13" t="s">
        <v>210</v>
      </c>
      <c r="L34" s="14" t="s">
        <v>46</v>
      </c>
      <c r="M34" s="14" t="s">
        <v>46</v>
      </c>
      <c r="N34" s="19">
        <f t="shared" si="5"/>
        <v>0</v>
      </c>
      <c r="O34" s="19">
        <f t="shared" si="6"/>
        <v>1</v>
      </c>
      <c r="P34" s="19">
        <f t="shared" si="7"/>
        <v>0</v>
      </c>
      <c r="Q34" s="19">
        <f t="shared" si="8"/>
        <v>0</v>
      </c>
      <c r="R34" s="19">
        <f t="shared" si="9"/>
        <v>0</v>
      </c>
      <c r="S34" s="92"/>
      <c r="T34" s="10"/>
    </row>
    <row r="35" spans="1:20" ht="15.75" customHeight="1">
      <c r="A35" s="92"/>
      <c r="B35" s="92"/>
      <c r="C35" s="92"/>
      <c r="D35" s="92"/>
      <c r="E35" s="92"/>
      <c r="F35" s="92"/>
      <c r="G35" s="92"/>
      <c r="H35" s="92"/>
      <c r="I35" s="92"/>
      <c r="J35" s="92"/>
      <c r="K35" s="13" t="s">
        <v>211</v>
      </c>
      <c r="L35" s="14" t="s">
        <v>28</v>
      </c>
      <c r="M35" s="14" t="s">
        <v>28</v>
      </c>
      <c r="N35" s="19">
        <f t="shared" si="5"/>
        <v>1</v>
      </c>
      <c r="O35" s="19">
        <f t="shared" si="6"/>
        <v>0</v>
      </c>
      <c r="P35" s="19">
        <f t="shared" si="7"/>
        <v>0</v>
      </c>
      <c r="Q35" s="19">
        <f t="shared" si="8"/>
        <v>0</v>
      </c>
      <c r="R35" s="19">
        <f t="shared" si="9"/>
        <v>0</v>
      </c>
      <c r="S35" s="92"/>
      <c r="T35" s="10"/>
    </row>
    <row r="36" spans="1:20" ht="15.75" customHeight="1">
      <c r="A36" s="93"/>
      <c r="B36" s="93"/>
      <c r="C36" s="93"/>
      <c r="D36" s="93"/>
      <c r="E36" s="93"/>
      <c r="F36" s="93"/>
      <c r="G36" s="93"/>
      <c r="H36" s="93"/>
      <c r="I36" s="93"/>
      <c r="J36" s="93"/>
      <c r="K36" s="20" t="s">
        <v>212</v>
      </c>
      <c r="L36" s="21" t="s">
        <v>46</v>
      </c>
      <c r="M36" s="21" t="s">
        <v>46</v>
      </c>
      <c r="N36" s="19">
        <f t="shared" si="5"/>
        <v>0</v>
      </c>
      <c r="O36" s="19">
        <f t="shared" si="6"/>
        <v>1</v>
      </c>
      <c r="P36" s="19">
        <f t="shared" si="7"/>
        <v>0</v>
      </c>
      <c r="Q36" s="19">
        <f t="shared" si="8"/>
        <v>0</v>
      </c>
      <c r="R36" s="19">
        <f t="shared" si="9"/>
        <v>0</v>
      </c>
      <c r="S36" s="93"/>
      <c r="T36" s="10"/>
    </row>
    <row r="37" spans="1:20" ht="15.75" customHeight="1">
      <c r="A37" s="94" t="s">
        <v>57</v>
      </c>
      <c r="B37" s="91" t="s">
        <v>213</v>
      </c>
      <c r="C37" s="91">
        <v>1</v>
      </c>
      <c r="D37" s="91">
        <v>0</v>
      </c>
      <c r="E37" s="91">
        <v>0</v>
      </c>
      <c r="F37" s="91">
        <v>0</v>
      </c>
      <c r="G37" s="91">
        <v>0</v>
      </c>
      <c r="H37" s="91">
        <v>0</v>
      </c>
      <c r="I37" s="91">
        <v>0</v>
      </c>
      <c r="J37" s="91">
        <v>0</v>
      </c>
      <c r="K37" s="8" t="s">
        <v>214</v>
      </c>
      <c r="L37" s="9" t="s">
        <v>46</v>
      </c>
      <c r="M37" s="9" t="s">
        <v>46</v>
      </c>
      <c r="N37" s="19">
        <f t="shared" si="5"/>
        <v>0</v>
      </c>
      <c r="O37" s="19">
        <f t="shared" si="6"/>
        <v>1</v>
      </c>
      <c r="P37" s="19">
        <f t="shared" si="7"/>
        <v>0</v>
      </c>
      <c r="Q37" s="19">
        <f t="shared" si="8"/>
        <v>0</v>
      </c>
      <c r="R37" s="19">
        <f t="shared" si="9"/>
        <v>0</v>
      </c>
      <c r="S37" s="91">
        <v>0</v>
      </c>
      <c r="T37" s="10"/>
    </row>
    <row r="38" spans="1:20" ht="15.75" customHeight="1">
      <c r="A38" s="93"/>
      <c r="B38" s="93"/>
      <c r="C38" s="93"/>
      <c r="D38" s="93"/>
      <c r="E38" s="93"/>
      <c r="F38" s="93"/>
      <c r="G38" s="93"/>
      <c r="H38" s="93"/>
      <c r="I38" s="93"/>
      <c r="J38" s="93"/>
      <c r="K38" s="20" t="s">
        <v>215</v>
      </c>
      <c r="L38" s="21" t="s">
        <v>46</v>
      </c>
      <c r="M38" s="21" t="s">
        <v>46</v>
      </c>
      <c r="N38" s="19">
        <f t="shared" si="5"/>
        <v>0</v>
      </c>
      <c r="O38" s="19">
        <f t="shared" si="6"/>
        <v>1</v>
      </c>
      <c r="P38" s="19">
        <f t="shared" si="7"/>
        <v>0</v>
      </c>
      <c r="Q38" s="19">
        <f t="shared" si="8"/>
        <v>0</v>
      </c>
      <c r="R38" s="19">
        <f t="shared" si="9"/>
        <v>0</v>
      </c>
      <c r="S38" s="93"/>
      <c r="T38" s="10"/>
    </row>
    <row r="39" spans="1:20" ht="15.75" customHeight="1">
      <c r="A39" s="95" t="s">
        <v>58</v>
      </c>
      <c r="B39" s="91" t="s">
        <v>216</v>
      </c>
      <c r="C39" s="91">
        <v>1</v>
      </c>
      <c r="D39" s="91">
        <v>1</v>
      </c>
      <c r="E39" s="91">
        <v>0</v>
      </c>
      <c r="F39" s="91">
        <v>1</v>
      </c>
      <c r="G39" s="91">
        <v>0</v>
      </c>
      <c r="H39" s="91">
        <v>0</v>
      </c>
      <c r="I39" s="91">
        <v>1</v>
      </c>
      <c r="J39" s="91">
        <v>1</v>
      </c>
      <c r="K39" s="91" t="s">
        <v>121</v>
      </c>
      <c r="L39" s="91" t="s">
        <v>28</v>
      </c>
      <c r="M39" s="91" t="s">
        <v>28</v>
      </c>
      <c r="N39" s="19">
        <f t="shared" si="5"/>
        <v>0</v>
      </c>
      <c r="O39" s="19">
        <f t="shared" si="6"/>
        <v>0</v>
      </c>
      <c r="P39" s="19">
        <f t="shared" si="7"/>
        <v>0</v>
      </c>
      <c r="Q39" s="19">
        <f t="shared" si="8"/>
        <v>0</v>
      </c>
      <c r="R39" s="19">
        <f t="shared" si="9"/>
        <v>0</v>
      </c>
      <c r="S39" s="91">
        <v>0</v>
      </c>
      <c r="T39" s="10"/>
    </row>
    <row r="40" spans="1:20" ht="15.75" customHeight="1">
      <c r="A40" s="97"/>
      <c r="B40" s="93"/>
      <c r="C40" s="93"/>
      <c r="D40" s="93"/>
      <c r="E40" s="93"/>
      <c r="F40" s="93"/>
      <c r="G40" s="93"/>
      <c r="H40" s="93"/>
      <c r="I40" s="93"/>
      <c r="J40" s="93"/>
      <c r="K40" s="93"/>
      <c r="L40" s="93"/>
      <c r="M40" s="93"/>
      <c r="N40" s="19">
        <f t="shared" si="5"/>
        <v>0</v>
      </c>
      <c r="O40" s="19">
        <f t="shared" si="6"/>
        <v>0</v>
      </c>
      <c r="P40" s="19">
        <f t="shared" si="7"/>
        <v>0</v>
      </c>
      <c r="Q40" s="19">
        <f t="shared" si="8"/>
        <v>0</v>
      </c>
      <c r="R40" s="19">
        <f t="shared" si="9"/>
        <v>0</v>
      </c>
      <c r="S40" s="93"/>
      <c r="T40" s="10"/>
    </row>
    <row r="41" spans="1:20" ht="15.75" customHeight="1">
      <c r="A41" s="94" t="s">
        <v>59</v>
      </c>
      <c r="B41" s="91" t="s">
        <v>217</v>
      </c>
      <c r="C41" s="91">
        <v>3</v>
      </c>
      <c r="D41" s="91">
        <v>0</v>
      </c>
      <c r="E41" s="91">
        <v>0</v>
      </c>
      <c r="F41" s="91">
        <v>2</v>
      </c>
      <c r="G41" s="91">
        <v>2</v>
      </c>
      <c r="H41" s="91">
        <v>0</v>
      </c>
      <c r="I41" s="91">
        <v>1</v>
      </c>
      <c r="J41" s="91">
        <v>1</v>
      </c>
      <c r="K41" s="8" t="s">
        <v>218</v>
      </c>
      <c r="L41" s="9" t="s">
        <v>28</v>
      </c>
      <c r="M41" s="9" t="s">
        <v>46</v>
      </c>
      <c r="N41" s="19">
        <f t="shared" si="5"/>
        <v>0</v>
      </c>
      <c r="O41" s="19">
        <f t="shared" si="6"/>
        <v>0</v>
      </c>
      <c r="P41" s="19">
        <f t="shared" si="7"/>
        <v>0</v>
      </c>
      <c r="Q41" s="19">
        <f t="shared" si="8"/>
        <v>0</v>
      </c>
      <c r="R41" s="19">
        <f t="shared" si="9"/>
        <v>1</v>
      </c>
      <c r="S41" s="91">
        <v>0</v>
      </c>
      <c r="T41" s="10"/>
    </row>
    <row r="42" spans="1:20" ht="15.75" customHeight="1">
      <c r="A42" s="92"/>
      <c r="B42" s="92"/>
      <c r="C42" s="92"/>
      <c r="D42" s="92"/>
      <c r="E42" s="92"/>
      <c r="F42" s="92"/>
      <c r="G42" s="92"/>
      <c r="H42" s="92"/>
      <c r="I42" s="92"/>
      <c r="J42" s="92"/>
      <c r="K42" s="37" t="s">
        <v>65</v>
      </c>
      <c r="L42" s="14" t="s">
        <v>28</v>
      </c>
      <c r="M42" s="54" t="s">
        <v>219</v>
      </c>
      <c r="N42" s="19">
        <f t="shared" si="5"/>
        <v>0</v>
      </c>
      <c r="O42" s="19">
        <f t="shared" si="6"/>
        <v>0</v>
      </c>
      <c r="P42" s="19">
        <f t="shared" si="7"/>
        <v>1</v>
      </c>
      <c r="Q42" s="19">
        <f t="shared" si="8"/>
        <v>0</v>
      </c>
      <c r="R42" s="19">
        <f t="shared" si="9"/>
        <v>0</v>
      </c>
      <c r="S42" s="92"/>
      <c r="T42" s="10"/>
    </row>
    <row r="43" spans="1:20" ht="15.75" customHeight="1">
      <c r="A43" s="92"/>
      <c r="B43" s="92"/>
      <c r="C43" s="92"/>
      <c r="D43" s="92"/>
      <c r="E43" s="92"/>
      <c r="F43" s="92"/>
      <c r="G43" s="92"/>
      <c r="H43" s="92"/>
      <c r="I43" s="92"/>
      <c r="J43" s="92"/>
      <c r="K43" s="37" t="s">
        <v>65</v>
      </c>
      <c r="L43" s="14" t="s">
        <v>220</v>
      </c>
      <c r="M43" s="13"/>
      <c r="N43" s="19">
        <f t="shared" si="5"/>
        <v>0</v>
      </c>
      <c r="O43" s="19">
        <f t="shared" si="6"/>
        <v>0</v>
      </c>
      <c r="P43" s="19">
        <f t="shared" si="7"/>
        <v>0</v>
      </c>
      <c r="Q43" s="19">
        <f t="shared" si="8"/>
        <v>0</v>
      </c>
      <c r="R43" s="19">
        <f t="shared" si="9"/>
        <v>0</v>
      </c>
      <c r="S43" s="92"/>
      <c r="T43" s="10"/>
    </row>
    <row r="44" spans="1:20" ht="15.75" customHeight="1">
      <c r="A44" s="93"/>
      <c r="B44" s="93"/>
      <c r="C44" s="93"/>
      <c r="D44" s="93"/>
      <c r="E44" s="93"/>
      <c r="F44" s="93"/>
      <c r="G44" s="93"/>
      <c r="H44" s="93"/>
      <c r="I44" s="93"/>
      <c r="J44" s="93"/>
      <c r="K44" s="20"/>
      <c r="L44" s="20"/>
      <c r="M44" s="20"/>
      <c r="N44" s="19">
        <f t="shared" si="5"/>
        <v>0</v>
      </c>
      <c r="O44" s="19">
        <f t="shared" si="6"/>
        <v>0</v>
      </c>
      <c r="P44" s="19">
        <f t="shared" si="7"/>
        <v>0</v>
      </c>
      <c r="Q44" s="19">
        <f t="shared" si="8"/>
        <v>0</v>
      </c>
      <c r="R44" s="19">
        <f t="shared" si="9"/>
        <v>0</v>
      </c>
      <c r="S44" s="93"/>
      <c r="T44" s="10"/>
    </row>
    <row r="45" spans="1:20" ht="15.75" customHeight="1">
      <c r="A45" s="27" t="s">
        <v>87</v>
      </c>
      <c r="B45" s="10" t="s">
        <v>221</v>
      </c>
      <c r="C45" s="10">
        <v>4</v>
      </c>
      <c r="D45" s="10">
        <v>0</v>
      </c>
      <c r="E45" s="10">
        <v>0</v>
      </c>
      <c r="F45" s="10">
        <v>2</v>
      </c>
      <c r="G45" s="10">
        <v>0</v>
      </c>
      <c r="H45" s="10">
        <v>0</v>
      </c>
      <c r="I45" s="10">
        <v>1</v>
      </c>
      <c r="J45" s="10">
        <v>1</v>
      </c>
      <c r="K45" s="10" t="s">
        <v>222</v>
      </c>
      <c r="L45" s="29" t="s">
        <v>28</v>
      </c>
      <c r="M45" s="29" t="s">
        <v>28</v>
      </c>
      <c r="N45" s="19">
        <f t="shared" si="5"/>
        <v>1</v>
      </c>
      <c r="O45" s="19">
        <f t="shared" si="6"/>
        <v>0</v>
      </c>
      <c r="P45" s="19">
        <f t="shared" si="7"/>
        <v>0</v>
      </c>
      <c r="Q45" s="19">
        <f t="shared" si="8"/>
        <v>0</v>
      </c>
      <c r="R45" s="19">
        <f t="shared" si="9"/>
        <v>0</v>
      </c>
      <c r="S45" s="10">
        <v>0</v>
      </c>
      <c r="T45" s="10"/>
    </row>
    <row r="46" spans="1:20" ht="15.75" customHeight="1">
      <c r="A46" s="94" t="s">
        <v>89</v>
      </c>
      <c r="B46" s="91" t="s">
        <v>223</v>
      </c>
      <c r="C46" s="91">
        <v>4</v>
      </c>
      <c r="D46" s="91">
        <v>1</v>
      </c>
      <c r="E46" s="91">
        <v>1</v>
      </c>
      <c r="F46" s="91">
        <v>2</v>
      </c>
      <c r="G46" s="91">
        <v>0</v>
      </c>
      <c r="H46" s="91">
        <v>0</v>
      </c>
      <c r="I46" s="91">
        <v>3</v>
      </c>
      <c r="J46" s="91">
        <v>3</v>
      </c>
      <c r="K46" s="8" t="s">
        <v>224</v>
      </c>
      <c r="L46" s="9" t="s">
        <v>28</v>
      </c>
      <c r="M46" s="9" t="s">
        <v>28</v>
      </c>
      <c r="N46" s="19">
        <f t="shared" si="5"/>
        <v>1</v>
      </c>
      <c r="O46" s="19">
        <f t="shared" si="6"/>
        <v>0</v>
      </c>
      <c r="P46" s="19">
        <f t="shared" si="7"/>
        <v>0</v>
      </c>
      <c r="Q46" s="19">
        <f t="shared" si="8"/>
        <v>0</v>
      </c>
      <c r="R46" s="19">
        <f t="shared" si="9"/>
        <v>0</v>
      </c>
      <c r="S46" s="98">
        <v>2</v>
      </c>
      <c r="T46" s="10"/>
    </row>
    <row r="47" spans="1:20" ht="15.75" customHeight="1">
      <c r="A47" s="92"/>
      <c r="B47" s="92"/>
      <c r="C47" s="92"/>
      <c r="D47" s="92"/>
      <c r="E47" s="92"/>
      <c r="F47" s="92"/>
      <c r="G47" s="92"/>
      <c r="H47" s="92"/>
      <c r="I47" s="92"/>
      <c r="J47" s="92"/>
      <c r="K47" s="13" t="s">
        <v>91</v>
      </c>
      <c r="L47" s="14" t="s">
        <v>28</v>
      </c>
      <c r="M47" s="14" t="s">
        <v>28</v>
      </c>
      <c r="N47" s="19">
        <f t="shared" si="5"/>
        <v>1</v>
      </c>
      <c r="O47" s="19">
        <f t="shared" si="6"/>
        <v>0</v>
      </c>
      <c r="P47" s="19">
        <f t="shared" si="7"/>
        <v>0</v>
      </c>
      <c r="Q47" s="19">
        <f t="shared" si="8"/>
        <v>0</v>
      </c>
      <c r="R47" s="19">
        <f t="shared" si="9"/>
        <v>0</v>
      </c>
      <c r="S47" s="92"/>
      <c r="T47" s="10"/>
    </row>
    <row r="48" spans="1:20" ht="15.75" customHeight="1">
      <c r="A48" s="92"/>
      <c r="B48" s="92"/>
      <c r="C48" s="92"/>
      <c r="D48" s="92"/>
      <c r="E48" s="92"/>
      <c r="F48" s="92"/>
      <c r="G48" s="92"/>
      <c r="H48" s="92"/>
      <c r="I48" s="92"/>
      <c r="J48" s="92"/>
      <c r="K48" s="13" t="s">
        <v>225</v>
      </c>
      <c r="L48" s="14" t="s">
        <v>28</v>
      </c>
      <c r="M48" s="14" t="s">
        <v>28</v>
      </c>
      <c r="N48" s="19">
        <f t="shared" si="5"/>
        <v>1</v>
      </c>
      <c r="O48" s="19">
        <f t="shared" si="6"/>
        <v>0</v>
      </c>
      <c r="P48" s="19">
        <f t="shared" si="7"/>
        <v>0</v>
      </c>
      <c r="Q48" s="19">
        <f t="shared" si="8"/>
        <v>0</v>
      </c>
      <c r="R48" s="19">
        <f t="shared" si="9"/>
        <v>0</v>
      </c>
      <c r="S48" s="92"/>
      <c r="T48" s="10"/>
    </row>
    <row r="49" spans="1:20" ht="15.75" customHeight="1">
      <c r="A49" s="92"/>
      <c r="B49" s="92"/>
      <c r="C49" s="92"/>
      <c r="D49" s="92"/>
      <c r="E49" s="92"/>
      <c r="F49" s="92"/>
      <c r="G49" s="92"/>
      <c r="H49" s="92"/>
      <c r="I49" s="92"/>
      <c r="J49" s="92"/>
      <c r="K49" s="13" t="s">
        <v>208</v>
      </c>
      <c r="L49" s="14" t="s">
        <v>46</v>
      </c>
      <c r="M49" s="14" t="s">
        <v>46</v>
      </c>
      <c r="N49" s="19">
        <f t="shared" si="5"/>
        <v>0</v>
      </c>
      <c r="O49" s="19">
        <f t="shared" si="6"/>
        <v>1</v>
      </c>
      <c r="P49" s="19">
        <f t="shared" si="7"/>
        <v>0</v>
      </c>
      <c r="Q49" s="19">
        <f t="shared" si="8"/>
        <v>0</v>
      </c>
      <c r="R49" s="19">
        <f t="shared" si="9"/>
        <v>0</v>
      </c>
      <c r="S49" s="92"/>
      <c r="T49" s="10"/>
    </row>
    <row r="50" spans="1:20" ht="15.75" customHeight="1">
      <c r="A50" s="92"/>
      <c r="B50" s="92"/>
      <c r="C50" s="92"/>
      <c r="D50" s="92"/>
      <c r="E50" s="92"/>
      <c r="F50" s="92"/>
      <c r="G50" s="92"/>
      <c r="H50" s="92"/>
      <c r="I50" s="92"/>
      <c r="J50" s="92"/>
      <c r="K50" s="13" t="s">
        <v>209</v>
      </c>
      <c r="L50" s="14" t="s">
        <v>46</v>
      </c>
      <c r="M50" s="14" t="s">
        <v>46</v>
      </c>
      <c r="N50" s="19">
        <f t="shared" si="5"/>
        <v>0</v>
      </c>
      <c r="O50" s="19">
        <f t="shared" si="6"/>
        <v>1</v>
      </c>
      <c r="P50" s="19">
        <f t="shared" si="7"/>
        <v>0</v>
      </c>
      <c r="Q50" s="19">
        <f t="shared" si="8"/>
        <v>0</v>
      </c>
      <c r="R50" s="19">
        <f t="shared" si="9"/>
        <v>0</v>
      </c>
      <c r="S50" s="92"/>
      <c r="T50" s="10"/>
    </row>
    <row r="51" spans="1:20" ht="15.75" customHeight="1">
      <c r="A51" s="92"/>
      <c r="B51" s="92"/>
      <c r="C51" s="92"/>
      <c r="D51" s="92"/>
      <c r="E51" s="92"/>
      <c r="F51" s="92"/>
      <c r="G51" s="92"/>
      <c r="H51" s="92"/>
      <c r="I51" s="92"/>
      <c r="J51" s="92"/>
      <c r="K51" s="13" t="s">
        <v>210</v>
      </c>
      <c r="L51" s="14" t="s">
        <v>46</v>
      </c>
      <c r="M51" s="14" t="s">
        <v>46</v>
      </c>
      <c r="N51" s="19">
        <f t="shared" si="5"/>
        <v>0</v>
      </c>
      <c r="O51" s="19">
        <f t="shared" si="6"/>
        <v>1</v>
      </c>
      <c r="P51" s="19">
        <f t="shared" si="7"/>
        <v>0</v>
      </c>
      <c r="Q51" s="19">
        <f t="shared" si="8"/>
        <v>0</v>
      </c>
      <c r="R51" s="19">
        <f t="shared" si="9"/>
        <v>0</v>
      </c>
      <c r="S51" s="92"/>
      <c r="T51" s="10"/>
    </row>
    <row r="52" spans="1:20" ht="15.75" customHeight="1">
      <c r="A52" s="92"/>
      <c r="B52" s="92"/>
      <c r="C52" s="92"/>
      <c r="D52" s="92"/>
      <c r="E52" s="92"/>
      <c r="F52" s="92"/>
      <c r="G52" s="92"/>
      <c r="H52" s="92"/>
      <c r="I52" s="92"/>
      <c r="J52" s="92"/>
      <c r="K52" s="13" t="s">
        <v>211</v>
      </c>
      <c r="L52" s="14" t="s">
        <v>28</v>
      </c>
      <c r="M52" s="14" t="s">
        <v>28</v>
      </c>
      <c r="N52" s="19">
        <f t="shared" si="5"/>
        <v>1</v>
      </c>
      <c r="O52" s="19">
        <f t="shared" si="6"/>
        <v>0</v>
      </c>
      <c r="P52" s="19">
        <f t="shared" si="7"/>
        <v>0</v>
      </c>
      <c r="Q52" s="19">
        <f t="shared" si="8"/>
        <v>0</v>
      </c>
      <c r="R52" s="19">
        <f t="shared" si="9"/>
        <v>0</v>
      </c>
      <c r="S52" s="92"/>
      <c r="T52" s="10"/>
    </row>
    <row r="53" spans="1:20" ht="16.5" customHeight="1">
      <c r="A53" s="93"/>
      <c r="B53" s="93"/>
      <c r="C53" s="93"/>
      <c r="D53" s="93"/>
      <c r="E53" s="93"/>
      <c r="F53" s="93"/>
      <c r="G53" s="93"/>
      <c r="H53" s="93"/>
      <c r="I53" s="93"/>
      <c r="J53" s="93"/>
      <c r="K53" s="20" t="s">
        <v>212</v>
      </c>
      <c r="L53" s="21" t="s">
        <v>46</v>
      </c>
      <c r="M53" s="21" t="s">
        <v>46</v>
      </c>
      <c r="N53" s="19">
        <f t="shared" si="5"/>
        <v>0</v>
      </c>
      <c r="O53" s="19">
        <f t="shared" si="6"/>
        <v>1</v>
      </c>
      <c r="P53" s="19">
        <f t="shared" si="7"/>
        <v>0</v>
      </c>
      <c r="Q53" s="19">
        <f t="shared" si="8"/>
        <v>0</v>
      </c>
      <c r="R53" s="19">
        <f t="shared" si="9"/>
        <v>0</v>
      </c>
      <c r="S53" s="93"/>
      <c r="T53" s="10"/>
    </row>
    <row r="54" spans="1:20" ht="15.75" customHeight="1">
      <c r="A54" s="94" t="s">
        <v>92</v>
      </c>
      <c r="B54" s="91" t="s">
        <v>226</v>
      </c>
      <c r="C54" s="91">
        <v>3</v>
      </c>
      <c r="D54" s="91">
        <v>2</v>
      </c>
      <c r="E54" s="91">
        <v>0</v>
      </c>
      <c r="F54" s="91">
        <v>3</v>
      </c>
      <c r="G54" s="91">
        <v>1</v>
      </c>
      <c r="H54" s="91">
        <v>0</v>
      </c>
      <c r="I54" s="91">
        <v>1</v>
      </c>
      <c r="J54" s="91">
        <v>1</v>
      </c>
      <c r="K54" s="8" t="s">
        <v>227</v>
      </c>
      <c r="L54" s="9" t="s">
        <v>46</v>
      </c>
      <c r="M54" s="9" t="s">
        <v>46</v>
      </c>
      <c r="N54" s="19">
        <f t="shared" si="5"/>
        <v>0</v>
      </c>
      <c r="O54" s="19">
        <f t="shared" si="6"/>
        <v>1</v>
      </c>
      <c r="P54" s="19">
        <f t="shared" si="7"/>
        <v>0</v>
      </c>
      <c r="Q54" s="19">
        <f t="shared" si="8"/>
        <v>0</v>
      </c>
      <c r="R54" s="19">
        <f t="shared" si="9"/>
        <v>0</v>
      </c>
      <c r="S54" s="91">
        <v>0</v>
      </c>
      <c r="T54" s="10"/>
    </row>
    <row r="55" spans="1:20" ht="15.75" customHeight="1">
      <c r="A55" s="92"/>
      <c r="B55" s="92"/>
      <c r="C55" s="92"/>
      <c r="D55" s="92"/>
      <c r="E55" s="92"/>
      <c r="F55" s="92"/>
      <c r="G55" s="92"/>
      <c r="H55" s="92"/>
      <c r="I55" s="92"/>
      <c r="J55" s="92"/>
      <c r="K55" s="13" t="s">
        <v>233</v>
      </c>
      <c r="L55" s="14" t="s">
        <v>46</v>
      </c>
      <c r="M55" s="14" t="s">
        <v>46</v>
      </c>
      <c r="N55" s="19">
        <f t="shared" si="5"/>
        <v>0</v>
      </c>
      <c r="O55" s="19">
        <f t="shared" si="6"/>
        <v>1</v>
      </c>
      <c r="P55" s="19">
        <f t="shared" si="7"/>
        <v>0</v>
      </c>
      <c r="Q55" s="19">
        <f t="shared" si="8"/>
        <v>0</v>
      </c>
      <c r="R55" s="19">
        <f t="shared" si="9"/>
        <v>0</v>
      </c>
      <c r="S55" s="92"/>
      <c r="T55" s="10"/>
    </row>
    <row r="56" spans="1:20" ht="15.75" customHeight="1">
      <c r="A56" s="92"/>
      <c r="B56" s="92"/>
      <c r="C56" s="92"/>
      <c r="D56" s="92"/>
      <c r="E56" s="92"/>
      <c r="F56" s="92"/>
      <c r="G56" s="92"/>
      <c r="H56" s="92"/>
      <c r="I56" s="92"/>
      <c r="J56" s="92"/>
      <c r="K56" s="108" t="s">
        <v>65</v>
      </c>
      <c r="L56" s="109" t="s">
        <v>237</v>
      </c>
      <c r="M56" s="109" t="s">
        <v>28</v>
      </c>
      <c r="N56" s="19">
        <f t="shared" si="5"/>
        <v>0</v>
      </c>
      <c r="O56" s="19">
        <f t="shared" si="6"/>
        <v>0</v>
      </c>
      <c r="P56" s="19">
        <f t="shared" si="7"/>
        <v>1</v>
      </c>
      <c r="Q56" s="19">
        <f t="shared" si="8"/>
        <v>0</v>
      </c>
      <c r="R56" s="19">
        <f t="shared" si="9"/>
        <v>0</v>
      </c>
      <c r="S56" s="92"/>
      <c r="T56" s="10"/>
    </row>
    <row r="57" spans="1:20" ht="15.75" customHeight="1">
      <c r="A57" s="92"/>
      <c r="B57" s="92"/>
      <c r="C57" s="92"/>
      <c r="D57" s="92"/>
      <c r="E57" s="92"/>
      <c r="F57" s="92"/>
      <c r="G57" s="92"/>
      <c r="H57" s="92"/>
      <c r="I57" s="92"/>
      <c r="J57" s="92"/>
      <c r="K57" s="96"/>
      <c r="L57" s="92"/>
      <c r="M57" s="92"/>
      <c r="N57" s="19">
        <f t="shared" si="5"/>
        <v>0</v>
      </c>
      <c r="O57" s="19">
        <f t="shared" si="6"/>
        <v>0</v>
      </c>
      <c r="P57" s="19">
        <f t="shared" si="7"/>
        <v>0</v>
      </c>
      <c r="Q57" s="19">
        <f t="shared" si="8"/>
        <v>0</v>
      </c>
      <c r="R57" s="19">
        <f t="shared" si="9"/>
        <v>0</v>
      </c>
      <c r="S57" s="92"/>
      <c r="T57" s="10"/>
    </row>
    <row r="58" spans="1:20" ht="15.75" customHeight="1">
      <c r="A58" s="92"/>
      <c r="B58" s="92"/>
      <c r="C58" s="92"/>
      <c r="D58" s="92"/>
      <c r="E58" s="92"/>
      <c r="F58" s="92"/>
      <c r="G58" s="92"/>
      <c r="H58" s="92"/>
      <c r="I58" s="92"/>
      <c r="J58" s="92"/>
      <c r="K58" s="96"/>
      <c r="L58" s="92"/>
      <c r="M58" s="92"/>
      <c r="N58" s="19">
        <f t="shared" si="5"/>
        <v>0</v>
      </c>
      <c r="O58" s="19">
        <f t="shared" si="6"/>
        <v>0</v>
      </c>
      <c r="P58" s="19">
        <f t="shared" si="7"/>
        <v>0</v>
      </c>
      <c r="Q58" s="19">
        <f t="shared" si="8"/>
        <v>0</v>
      </c>
      <c r="R58" s="19">
        <f t="shared" si="9"/>
        <v>0</v>
      </c>
      <c r="S58" s="92"/>
      <c r="T58" s="10"/>
    </row>
    <row r="59" spans="1:20" ht="1.5" customHeight="1">
      <c r="A59" s="93"/>
      <c r="B59" s="93"/>
      <c r="C59" s="93"/>
      <c r="D59" s="93"/>
      <c r="E59" s="93"/>
      <c r="F59" s="93"/>
      <c r="G59" s="93"/>
      <c r="H59" s="93"/>
      <c r="I59" s="93"/>
      <c r="J59" s="93"/>
      <c r="K59" s="97"/>
      <c r="L59" s="93"/>
      <c r="M59" s="93"/>
      <c r="N59" s="19">
        <f t="shared" si="5"/>
        <v>0</v>
      </c>
      <c r="O59" s="19">
        <f t="shared" si="6"/>
        <v>0</v>
      </c>
      <c r="P59" s="19">
        <f t="shared" si="7"/>
        <v>0</v>
      </c>
      <c r="Q59" s="19">
        <f t="shared" si="8"/>
        <v>0</v>
      </c>
      <c r="R59" s="19">
        <f t="shared" si="9"/>
        <v>0</v>
      </c>
      <c r="S59" s="93"/>
      <c r="T59" s="10"/>
    </row>
    <row r="60" spans="1:20" ht="15.75" customHeight="1">
      <c r="A60" s="94" t="s">
        <v>93</v>
      </c>
      <c r="B60" s="91" t="s">
        <v>240</v>
      </c>
      <c r="C60" s="91">
        <v>2</v>
      </c>
      <c r="D60" s="91">
        <v>0</v>
      </c>
      <c r="E60" s="91">
        <v>0</v>
      </c>
      <c r="F60" s="91">
        <v>1</v>
      </c>
      <c r="G60" s="91">
        <v>1</v>
      </c>
      <c r="H60" s="91">
        <v>0</v>
      </c>
      <c r="I60" s="91">
        <v>0</v>
      </c>
      <c r="J60" s="91">
        <v>0</v>
      </c>
      <c r="K60" s="8" t="s">
        <v>242</v>
      </c>
      <c r="L60" s="9" t="s">
        <v>46</v>
      </c>
      <c r="M60" s="9" t="s">
        <v>46</v>
      </c>
      <c r="N60" s="19">
        <f t="shared" si="5"/>
        <v>0</v>
      </c>
      <c r="O60" s="19">
        <f t="shared" si="6"/>
        <v>1</v>
      </c>
      <c r="P60" s="19">
        <f t="shared" si="7"/>
        <v>0</v>
      </c>
      <c r="Q60" s="19">
        <f t="shared" si="8"/>
        <v>0</v>
      </c>
      <c r="R60" s="19">
        <f t="shared" si="9"/>
        <v>0</v>
      </c>
      <c r="S60" s="98">
        <v>1</v>
      </c>
      <c r="T60" s="10"/>
    </row>
    <row r="61" spans="1:20" ht="15.75" customHeight="1">
      <c r="A61" s="92"/>
      <c r="B61" s="92"/>
      <c r="C61" s="92"/>
      <c r="D61" s="92"/>
      <c r="E61" s="92"/>
      <c r="F61" s="92"/>
      <c r="G61" s="92"/>
      <c r="H61" s="92"/>
      <c r="I61" s="92"/>
      <c r="J61" s="92"/>
      <c r="K61" s="13" t="s">
        <v>245</v>
      </c>
      <c r="L61" s="14" t="s">
        <v>46</v>
      </c>
      <c r="M61" s="14" t="s">
        <v>46</v>
      </c>
      <c r="N61" s="19">
        <f t="shared" si="5"/>
        <v>0</v>
      </c>
      <c r="O61" s="19">
        <f t="shared" si="6"/>
        <v>1</v>
      </c>
      <c r="P61" s="19">
        <f t="shared" si="7"/>
        <v>0</v>
      </c>
      <c r="Q61" s="19">
        <f t="shared" si="8"/>
        <v>0</v>
      </c>
      <c r="R61" s="19">
        <f t="shared" si="9"/>
        <v>0</v>
      </c>
      <c r="S61" s="92"/>
      <c r="T61" s="10"/>
    </row>
    <row r="62" spans="1:20" ht="15.75" customHeight="1">
      <c r="A62" s="93"/>
      <c r="B62" s="93"/>
      <c r="C62" s="93"/>
      <c r="D62" s="93"/>
      <c r="E62" s="93"/>
      <c r="F62" s="93"/>
      <c r="G62" s="93"/>
      <c r="H62" s="93"/>
      <c r="I62" s="93"/>
      <c r="J62" s="93"/>
      <c r="K62" s="33" t="s">
        <v>65</v>
      </c>
      <c r="L62" s="21" t="s">
        <v>248</v>
      </c>
      <c r="M62" s="21" t="s">
        <v>28</v>
      </c>
      <c r="N62" s="19">
        <f t="shared" si="5"/>
        <v>0</v>
      </c>
      <c r="O62" s="19">
        <f t="shared" si="6"/>
        <v>0</v>
      </c>
      <c r="P62" s="19">
        <f t="shared" si="7"/>
        <v>1</v>
      </c>
      <c r="Q62" s="19">
        <f t="shared" si="8"/>
        <v>0</v>
      </c>
      <c r="R62" s="19">
        <f t="shared" si="9"/>
        <v>0</v>
      </c>
      <c r="S62" s="93"/>
      <c r="T62" s="10"/>
    </row>
    <row r="63" spans="1:20" ht="15.75" customHeight="1">
      <c r="A63" s="94" t="s">
        <v>95</v>
      </c>
      <c r="B63" s="91" t="s">
        <v>249</v>
      </c>
      <c r="C63" s="91">
        <v>1</v>
      </c>
      <c r="D63" s="91">
        <v>0</v>
      </c>
      <c r="E63" s="91">
        <v>1</v>
      </c>
      <c r="F63" s="91">
        <v>0</v>
      </c>
      <c r="G63" s="91">
        <v>1</v>
      </c>
      <c r="H63" s="91">
        <v>0</v>
      </c>
      <c r="I63" s="91">
        <v>2</v>
      </c>
      <c r="J63" s="91">
        <v>2</v>
      </c>
      <c r="K63" s="56" t="s">
        <v>65</v>
      </c>
      <c r="L63" s="9" t="s">
        <v>253</v>
      </c>
      <c r="M63" s="8"/>
      <c r="N63" s="19">
        <f t="shared" si="5"/>
        <v>0</v>
      </c>
      <c r="O63" s="19">
        <f t="shared" si="6"/>
        <v>0</v>
      </c>
      <c r="P63" s="19">
        <f t="shared" si="7"/>
        <v>0</v>
      </c>
      <c r="Q63" s="19">
        <f t="shared" si="8"/>
        <v>0</v>
      </c>
      <c r="R63" s="19">
        <f t="shared" si="9"/>
        <v>0</v>
      </c>
      <c r="S63" s="91">
        <v>0</v>
      </c>
      <c r="T63" s="10"/>
    </row>
    <row r="64" spans="1:20" ht="15.75" customHeight="1">
      <c r="A64" s="93"/>
      <c r="B64" s="93"/>
      <c r="C64" s="93"/>
      <c r="D64" s="93"/>
      <c r="E64" s="93"/>
      <c r="F64" s="93"/>
      <c r="G64" s="93"/>
      <c r="H64" s="93"/>
      <c r="I64" s="93"/>
      <c r="J64" s="93"/>
      <c r="K64" s="56" t="s">
        <v>65</v>
      </c>
      <c r="L64" s="21" t="s">
        <v>46</v>
      </c>
      <c r="M64" s="21" t="s">
        <v>254</v>
      </c>
      <c r="N64" s="19">
        <f t="shared" si="5"/>
        <v>0</v>
      </c>
      <c r="O64" s="19">
        <f t="shared" si="6"/>
        <v>0</v>
      </c>
      <c r="P64" s="19">
        <f t="shared" si="7"/>
        <v>0</v>
      </c>
      <c r="Q64" s="19">
        <f t="shared" si="8"/>
        <v>1</v>
      </c>
      <c r="R64" s="19">
        <f t="shared" si="9"/>
        <v>0</v>
      </c>
      <c r="S64" s="93"/>
      <c r="T64" s="10"/>
    </row>
    <row r="65" spans="1:20" ht="15.75" customHeight="1">
      <c r="A65" s="94" t="s">
        <v>98</v>
      </c>
      <c r="B65" s="91" t="s">
        <v>256</v>
      </c>
      <c r="C65" s="91">
        <v>2</v>
      </c>
      <c r="D65" s="91">
        <v>0</v>
      </c>
      <c r="E65" s="91">
        <v>0</v>
      </c>
      <c r="F65" s="91">
        <v>2</v>
      </c>
      <c r="G65" s="91">
        <v>0</v>
      </c>
      <c r="H65" s="91">
        <v>0</v>
      </c>
      <c r="I65" s="91">
        <v>0</v>
      </c>
      <c r="J65" s="91">
        <v>0</v>
      </c>
      <c r="K65" s="8" t="s">
        <v>259</v>
      </c>
      <c r="L65" s="9" t="s">
        <v>46</v>
      </c>
      <c r="M65" s="9" t="s">
        <v>46</v>
      </c>
      <c r="N65" s="19">
        <f t="shared" si="5"/>
        <v>0</v>
      </c>
      <c r="O65" s="19">
        <f t="shared" si="6"/>
        <v>1</v>
      </c>
      <c r="P65" s="19">
        <f t="shared" si="7"/>
        <v>0</v>
      </c>
      <c r="Q65" s="19">
        <f t="shared" si="8"/>
        <v>0</v>
      </c>
      <c r="R65" s="19">
        <f t="shared" si="9"/>
        <v>0</v>
      </c>
      <c r="S65" s="98">
        <v>1</v>
      </c>
      <c r="T65" s="91" t="s">
        <v>260</v>
      </c>
    </row>
    <row r="66" spans="1:20" ht="15.75" customHeight="1">
      <c r="A66" s="92"/>
      <c r="B66" s="92"/>
      <c r="C66" s="92"/>
      <c r="D66" s="92"/>
      <c r="E66" s="92"/>
      <c r="F66" s="92"/>
      <c r="G66" s="92"/>
      <c r="H66" s="92"/>
      <c r="I66" s="92"/>
      <c r="J66" s="92"/>
      <c r="K66" s="13" t="s">
        <v>262</v>
      </c>
      <c r="L66" s="14" t="s">
        <v>28</v>
      </c>
      <c r="M66" s="14" t="s">
        <v>28</v>
      </c>
      <c r="N66" s="19">
        <f t="shared" si="5"/>
        <v>1</v>
      </c>
      <c r="O66" s="19">
        <f t="shared" si="6"/>
        <v>0</v>
      </c>
      <c r="P66" s="19">
        <f t="shared" si="7"/>
        <v>0</v>
      </c>
      <c r="Q66" s="19">
        <f t="shared" si="8"/>
        <v>0</v>
      </c>
      <c r="R66" s="19">
        <f t="shared" si="9"/>
        <v>0</v>
      </c>
      <c r="S66" s="92"/>
      <c r="T66" s="92"/>
    </row>
    <row r="67" spans="1:20" ht="15.75" customHeight="1">
      <c r="A67" s="93"/>
      <c r="B67" s="93"/>
      <c r="C67" s="93"/>
      <c r="D67" s="93"/>
      <c r="E67" s="93"/>
      <c r="F67" s="93"/>
      <c r="G67" s="93"/>
      <c r="H67" s="93"/>
      <c r="I67" s="93"/>
      <c r="J67" s="93"/>
      <c r="K67" s="20" t="s">
        <v>264</v>
      </c>
      <c r="L67" s="21" t="s">
        <v>46</v>
      </c>
      <c r="M67" s="21" t="s">
        <v>46</v>
      </c>
      <c r="N67" s="19">
        <f t="shared" si="5"/>
        <v>0</v>
      </c>
      <c r="O67" s="19">
        <f t="shared" si="6"/>
        <v>1</v>
      </c>
      <c r="P67" s="19">
        <f t="shared" si="7"/>
        <v>0</v>
      </c>
      <c r="Q67" s="19">
        <f t="shared" si="8"/>
        <v>0</v>
      </c>
      <c r="R67" s="19">
        <f t="shared" si="9"/>
        <v>0</v>
      </c>
      <c r="S67" s="93"/>
      <c r="T67" s="93"/>
    </row>
    <row r="68" spans="1:20" ht="15.75" customHeight="1">
      <c r="A68" s="94" t="s">
        <v>99</v>
      </c>
      <c r="B68" s="91" t="s">
        <v>266</v>
      </c>
      <c r="C68" s="91">
        <v>4</v>
      </c>
      <c r="D68" s="91">
        <v>1</v>
      </c>
      <c r="E68" s="91">
        <v>1</v>
      </c>
      <c r="F68" s="91">
        <v>5</v>
      </c>
      <c r="G68" s="91">
        <v>1</v>
      </c>
      <c r="H68" s="91">
        <v>0</v>
      </c>
      <c r="I68" s="91">
        <v>2</v>
      </c>
      <c r="J68" s="91">
        <v>2</v>
      </c>
      <c r="K68" s="8" t="s">
        <v>268</v>
      </c>
      <c r="L68" s="9" t="s">
        <v>28</v>
      </c>
      <c r="M68" s="9" t="s">
        <v>28</v>
      </c>
      <c r="N68" s="19">
        <f t="shared" si="5"/>
        <v>1</v>
      </c>
      <c r="O68" s="19">
        <f t="shared" si="6"/>
        <v>0</v>
      </c>
      <c r="P68" s="19">
        <f t="shared" si="7"/>
        <v>0</v>
      </c>
      <c r="Q68" s="19">
        <f t="shared" si="8"/>
        <v>0</v>
      </c>
      <c r="R68" s="19">
        <f t="shared" si="9"/>
        <v>0</v>
      </c>
      <c r="S68" s="98">
        <v>1</v>
      </c>
      <c r="T68" s="91" t="s">
        <v>260</v>
      </c>
    </row>
    <row r="69" spans="1:20" ht="15.75" customHeight="1">
      <c r="A69" s="92"/>
      <c r="B69" s="92"/>
      <c r="C69" s="92"/>
      <c r="D69" s="92"/>
      <c r="E69" s="92"/>
      <c r="F69" s="92"/>
      <c r="G69" s="92"/>
      <c r="H69" s="92"/>
      <c r="I69" s="92"/>
      <c r="J69" s="92"/>
      <c r="K69" s="13" t="s">
        <v>224</v>
      </c>
      <c r="L69" s="14" t="s">
        <v>28</v>
      </c>
      <c r="M69" s="14" t="s">
        <v>28</v>
      </c>
      <c r="N69" s="19">
        <f t="shared" si="5"/>
        <v>1</v>
      </c>
      <c r="O69" s="19">
        <f t="shared" si="6"/>
        <v>0</v>
      </c>
      <c r="P69" s="19">
        <f t="shared" si="7"/>
        <v>0</v>
      </c>
      <c r="Q69" s="19">
        <f t="shared" si="8"/>
        <v>0</v>
      </c>
      <c r="R69" s="19">
        <f t="shared" si="9"/>
        <v>0</v>
      </c>
      <c r="S69" s="92"/>
      <c r="T69" s="92"/>
    </row>
    <row r="70" spans="1:20" ht="15.75" customHeight="1">
      <c r="A70" s="92"/>
      <c r="B70" s="92"/>
      <c r="C70" s="92"/>
      <c r="D70" s="92"/>
      <c r="E70" s="92"/>
      <c r="F70" s="92"/>
      <c r="G70" s="92"/>
      <c r="H70" s="92"/>
      <c r="I70" s="92"/>
      <c r="J70" s="92"/>
      <c r="K70" s="13" t="s">
        <v>91</v>
      </c>
      <c r="L70" s="14" t="s">
        <v>28</v>
      </c>
      <c r="M70" s="14" t="s">
        <v>28</v>
      </c>
      <c r="N70" s="19">
        <f t="shared" si="5"/>
        <v>1</v>
      </c>
      <c r="O70" s="19">
        <f t="shared" si="6"/>
        <v>0</v>
      </c>
      <c r="P70" s="19">
        <f t="shared" si="7"/>
        <v>0</v>
      </c>
      <c r="Q70" s="19">
        <f t="shared" si="8"/>
        <v>0</v>
      </c>
      <c r="R70" s="19">
        <f t="shared" si="9"/>
        <v>0</v>
      </c>
      <c r="S70" s="92"/>
      <c r="T70" s="92"/>
    </row>
    <row r="71" spans="1:20" ht="15.75" customHeight="1">
      <c r="A71" s="92"/>
      <c r="B71" s="92"/>
      <c r="C71" s="92"/>
      <c r="D71" s="92"/>
      <c r="E71" s="92"/>
      <c r="F71" s="92"/>
      <c r="G71" s="92"/>
      <c r="H71" s="92"/>
      <c r="I71" s="92"/>
      <c r="J71" s="92"/>
      <c r="K71" s="13" t="s">
        <v>225</v>
      </c>
      <c r="L71" s="14" t="s">
        <v>28</v>
      </c>
      <c r="M71" s="14" t="s">
        <v>28</v>
      </c>
      <c r="N71" s="19">
        <f t="shared" si="5"/>
        <v>1</v>
      </c>
      <c r="O71" s="19">
        <f t="shared" si="6"/>
        <v>0</v>
      </c>
      <c r="P71" s="19">
        <f t="shared" si="7"/>
        <v>0</v>
      </c>
      <c r="Q71" s="19">
        <f t="shared" si="8"/>
        <v>0</v>
      </c>
      <c r="R71" s="19">
        <f t="shared" si="9"/>
        <v>0</v>
      </c>
      <c r="S71" s="92"/>
      <c r="T71" s="92"/>
    </row>
    <row r="72" spans="1:20" ht="15.75" customHeight="1">
      <c r="A72" s="92"/>
      <c r="B72" s="92"/>
      <c r="C72" s="92"/>
      <c r="D72" s="92"/>
      <c r="E72" s="92"/>
      <c r="F72" s="92"/>
      <c r="G72" s="92"/>
      <c r="H72" s="92"/>
      <c r="I72" s="92"/>
      <c r="J72" s="92"/>
      <c r="K72" s="13" t="s">
        <v>262</v>
      </c>
      <c r="L72" s="14" t="s">
        <v>28</v>
      </c>
      <c r="M72" s="14" t="s">
        <v>28</v>
      </c>
      <c r="N72" s="19">
        <f t="shared" si="5"/>
        <v>1</v>
      </c>
      <c r="O72" s="19">
        <f t="shared" si="6"/>
        <v>0</v>
      </c>
      <c r="P72" s="19">
        <f t="shared" si="7"/>
        <v>0</v>
      </c>
      <c r="Q72" s="19">
        <f t="shared" si="8"/>
        <v>0</v>
      </c>
      <c r="R72" s="19">
        <f t="shared" si="9"/>
        <v>0</v>
      </c>
      <c r="S72" s="92"/>
      <c r="T72" s="92"/>
    </row>
    <row r="73" spans="1:20" ht="33.75" customHeight="1">
      <c r="A73" s="93"/>
      <c r="B73" s="93"/>
      <c r="C73" s="93"/>
      <c r="D73" s="93"/>
      <c r="E73" s="93"/>
      <c r="F73" s="93"/>
      <c r="G73" s="93"/>
      <c r="H73" s="93"/>
      <c r="I73" s="93"/>
      <c r="J73" s="93"/>
      <c r="K73" s="20" t="s">
        <v>264</v>
      </c>
      <c r="L73" s="21" t="s">
        <v>46</v>
      </c>
      <c r="M73" s="21" t="s">
        <v>46</v>
      </c>
      <c r="N73" s="19">
        <f t="shared" si="5"/>
        <v>0</v>
      </c>
      <c r="O73" s="19">
        <f t="shared" si="6"/>
        <v>1</v>
      </c>
      <c r="P73" s="19">
        <f t="shared" si="7"/>
        <v>0</v>
      </c>
      <c r="Q73" s="19">
        <f t="shared" si="8"/>
        <v>0</v>
      </c>
      <c r="R73" s="19">
        <f t="shared" si="9"/>
        <v>0</v>
      </c>
      <c r="S73" s="93"/>
      <c r="T73" s="93"/>
    </row>
    <row r="74" spans="1:20" ht="15.75" customHeight="1">
      <c r="A74" s="94" t="s">
        <v>102</v>
      </c>
      <c r="B74" s="91" t="s">
        <v>273</v>
      </c>
      <c r="C74" s="91">
        <v>2</v>
      </c>
      <c r="D74" s="91">
        <v>0</v>
      </c>
      <c r="E74" s="91">
        <v>0</v>
      </c>
      <c r="F74" s="91">
        <v>1</v>
      </c>
      <c r="G74" s="91">
        <v>0</v>
      </c>
      <c r="H74" s="91">
        <v>0</v>
      </c>
      <c r="I74" s="91">
        <v>0</v>
      </c>
      <c r="J74" s="91">
        <v>0</v>
      </c>
      <c r="K74" s="91" t="s">
        <v>121</v>
      </c>
      <c r="L74" s="91" t="s">
        <v>28</v>
      </c>
      <c r="M74" s="91" t="s">
        <v>28</v>
      </c>
      <c r="N74" s="19">
        <f t="shared" si="5"/>
        <v>0</v>
      </c>
      <c r="O74" s="19">
        <f t="shared" si="6"/>
        <v>0</v>
      </c>
      <c r="P74" s="19">
        <f t="shared" si="7"/>
        <v>0</v>
      </c>
      <c r="Q74" s="19">
        <f t="shared" si="8"/>
        <v>0</v>
      </c>
      <c r="R74" s="19">
        <f t="shared" si="9"/>
        <v>0</v>
      </c>
      <c r="S74" s="91">
        <v>0</v>
      </c>
      <c r="T74" s="10"/>
    </row>
    <row r="75" spans="1:20" ht="15.75" customHeight="1">
      <c r="A75" s="92"/>
      <c r="B75" s="92"/>
      <c r="C75" s="92"/>
      <c r="D75" s="92"/>
      <c r="E75" s="92"/>
      <c r="F75" s="92"/>
      <c r="G75" s="92"/>
      <c r="H75" s="92"/>
      <c r="I75" s="92"/>
      <c r="J75" s="92"/>
      <c r="K75" s="92"/>
      <c r="L75" s="92"/>
      <c r="M75" s="92"/>
      <c r="N75" s="19">
        <f t="shared" si="5"/>
        <v>0</v>
      </c>
      <c r="O75" s="19">
        <f t="shared" si="6"/>
        <v>0</v>
      </c>
      <c r="P75" s="19">
        <f t="shared" si="7"/>
        <v>0</v>
      </c>
      <c r="Q75" s="19">
        <f t="shared" si="8"/>
        <v>0</v>
      </c>
      <c r="R75" s="19">
        <f t="shared" si="9"/>
        <v>0</v>
      </c>
      <c r="S75" s="92"/>
      <c r="T75" s="10"/>
    </row>
    <row r="76" spans="1:20" ht="15.75" customHeight="1">
      <c r="A76" s="93"/>
      <c r="B76" s="93"/>
      <c r="C76" s="93"/>
      <c r="D76" s="93"/>
      <c r="E76" s="93"/>
      <c r="F76" s="93"/>
      <c r="G76" s="93"/>
      <c r="H76" s="93"/>
      <c r="I76" s="93"/>
      <c r="J76" s="93"/>
      <c r="K76" s="92"/>
      <c r="L76" s="92"/>
      <c r="M76" s="92"/>
      <c r="N76" s="19">
        <f t="shared" si="5"/>
        <v>0</v>
      </c>
      <c r="O76" s="19">
        <f t="shared" si="6"/>
        <v>0</v>
      </c>
      <c r="P76" s="19">
        <f t="shared" si="7"/>
        <v>0</v>
      </c>
      <c r="Q76" s="19">
        <f t="shared" si="8"/>
        <v>0</v>
      </c>
      <c r="R76" s="19">
        <f t="shared" si="9"/>
        <v>0</v>
      </c>
      <c r="S76" s="93"/>
      <c r="T76" s="10"/>
    </row>
    <row r="77" spans="1:20" ht="15.75" customHeight="1">
      <c r="A77" s="94" t="s">
        <v>104</v>
      </c>
      <c r="B77" s="91" t="s">
        <v>240</v>
      </c>
      <c r="C77" s="91">
        <v>2</v>
      </c>
      <c r="D77" s="91">
        <v>0</v>
      </c>
      <c r="E77" s="91">
        <v>0</v>
      </c>
      <c r="F77" s="91">
        <v>2</v>
      </c>
      <c r="G77" s="91">
        <v>1</v>
      </c>
      <c r="H77" s="91">
        <v>0</v>
      </c>
      <c r="I77" s="91">
        <v>0</v>
      </c>
      <c r="J77" s="99">
        <v>0</v>
      </c>
      <c r="K77" s="8" t="s">
        <v>242</v>
      </c>
      <c r="L77" s="35" t="s">
        <v>46</v>
      </c>
      <c r="M77" s="9" t="s">
        <v>46</v>
      </c>
      <c r="N77" s="19">
        <f t="shared" si="5"/>
        <v>0</v>
      </c>
      <c r="O77" s="19">
        <f t="shared" si="6"/>
        <v>1</v>
      </c>
      <c r="P77" s="19">
        <f t="shared" si="7"/>
        <v>0</v>
      </c>
      <c r="Q77" s="19">
        <f t="shared" si="8"/>
        <v>0</v>
      </c>
      <c r="R77" s="19">
        <f t="shared" si="9"/>
        <v>0</v>
      </c>
      <c r="S77" s="98">
        <v>1</v>
      </c>
      <c r="T77" s="10"/>
    </row>
    <row r="78" spans="1:20" ht="15.75" customHeight="1">
      <c r="A78" s="92"/>
      <c r="B78" s="92"/>
      <c r="C78" s="92"/>
      <c r="D78" s="92"/>
      <c r="E78" s="92"/>
      <c r="F78" s="92"/>
      <c r="G78" s="92"/>
      <c r="H78" s="92"/>
      <c r="I78" s="92"/>
      <c r="J78" s="100"/>
      <c r="K78" s="13" t="s">
        <v>245</v>
      </c>
      <c r="L78" s="34" t="s">
        <v>46</v>
      </c>
      <c r="M78" s="14" t="s">
        <v>46</v>
      </c>
      <c r="N78" s="19">
        <f t="shared" si="5"/>
        <v>0</v>
      </c>
      <c r="O78" s="19">
        <f t="shared" si="6"/>
        <v>1</v>
      </c>
      <c r="P78" s="19">
        <f t="shared" si="7"/>
        <v>0</v>
      </c>
      <c r="Q78" s="19">
        <f t="shared" si="8"/>
        <v>0</v>
      </c>
      <c r="R78" s="19">
        <f t="shared" si="9"/>
        <v>0</v>
      </c>
      <c r="S78" s="92"/>
      <c r="T78" s="10"/>
    </row>
    <row r="79" spans="1:20" ht="15.75" customHeight="1">
      <c r="A79" s="92"/>
      <c r="B79" s="92"/>
      <c r="C79" s="92"/>
      <c r="D79" s="92"/>
      <c r="E79" s="92"/>
      <c r="F79" s="92"/>
      <c r="G79" s="92"/>
      <c r="H79" s="92"/>
      <c r="I79" s="92"/>
      <c r="J79" s="100"/>
      <c r="K79" s="24" t="s">
        <v>65</v>
      </c>
      <c r="L79" s="34" t="s">
        <v>277</v>
      </c>
      <c r="M79" s="14" t="s">
        <v>28</v>
      </c>
      <c r="N79" s="19">
        <f t="shared" si="5"/>
        <v>0</v>
      </c>
      <c r="O79" s="19">
        <f t="shared" si="6"/>
        <v>0</v>
      </c>
      <c r="P79" s="19">
        <f t="shared" si="7"/>
        <v>1</v>
      </c>
      <c r="Q79" s="19">
        <f t="shared" si="8"/>
        <v>0</v>
      </c>
      <c r="R79" s="19">
        <f t="shared" si="9"/>
        <v>0</v>
      </c>
      <c r="S79" s="92"/>
      <c r="T79" s="10"/>
    </row>
    <row r="80" spans="1:20" ht="27" customHeight="1">
      <c r="A80" s="93"/>
      <c r="B80" s="93"/>
      <c r="C80" s="93"/>
      <c r="D80" s="93"/>
      <c r="E80" s="93"/>
      <c r="F80" s="93"/>
      <c r="G80" s="93"/>
      <c r="H80" s="93"/>
      <c r="I80" s="93"/>
      <c r="J80" s="112"/>
      <c r="K80" s="20"/>
      <c r="L80" s="62"/>
      <c r="M80" s="20"/>
      <c r="N80" s="19">
        <f t="shared" si="5"/>
        <v>0</v>
      </c>
      <c r="O80" s="19">
        <f t="shared" si="6"/>
        <v>0</v>
      </c>
      <c r="P80" s="19">
        <f t="shared" si="7"/>
        <v>0</v>
      </c>
      <c r="Q80" s="19">
        <f t="shared" si="8"/>
        <v>0</v>
      </c>
      <c r="R80" s="19">
        <f t="shared" si="9"/>
        <v>0</v>
      </c>
      <c r="S80" s="93"/>
      <c r="T80" s="10"/>
    </row>
    <row r="81" spans="1:20" ht="15.75" customHeight="1">
      <c r="A81" s="94" t="s">
        <v>105</v>
      </c>
      <c r="B81" s="91" t="s">
        <v>279</v>
      </c>
      <c r="C81" s="91">
        <v>1</v>
      </c>
      <c r="D81" s="91">
        <v>0</v>
      </c>
      <c r="E81" s="91">
        <v>0</v>
      </c>
      <c r="F81" s="91">
        <v>1</v>
      </c>
      <c r="G81" s="91">
        <v>0</v>
      </c>
      <c r="H81" s="91">
        <v>0</v>
      </c>
      <c r="I81" s="91">
        <v>0</v>
      </c>
      <c r="J81" s="91">
        <v>0</v>
      </c>
      <c r="K81" s="91" t="s">
        <v>121</v>
      </c>
      <c r="L81" s="91" t="s">
        <v>28</v>
      </c>
      <c r="M81" s="91" t="s">
        <v>28</v>
      </c>
      <c r="N81" s="19">
        <f t="shared" si="5"/>
        <v>0</v>
      </c>
      <c r="O81" s="19">
        <f t="shared" si="6"/>
        <v>0</v>
      </c>
      <c r="P81" s="19">
        <f t="shared" si="7"/>
        <v>0</v>
      </c>
      <c r="Q81" s="19">
        <f t="shared" si="8"/>
        <v>0</v>
      </c>
      <c r="R81" s="19">
        <f t="shared" si="9"/>
        <v>0</v>
      </c>
      <c r="S81" s="91">
        <v>0</v>
      </c>
      <c r="T81" s="10"/>
    </row>
    <row r="82" spans="1:20" ht="15.75" customHeight="1">
      <c r="A82" s="93"/>
      <c r="B82" s="93"/>
      <c r="C82" s="93"/>
      <c r="D82" s="93"/>
      <c r="E82" s="93"/>
      <c r="F82" s="93"/>
      <c r="G82" s="93"/>
      <c r="H82" s="93"/>
      <c r="I82" s="93"/>
      <c r="J82" s="93"/>
      <c r="K82" s="93"/>
      <c r="L82" s="93"/>
      <c r="M82" s="93"/>
      <c r="N82" s="19">
        <f t="shared" si="5"/>
        <v>0</v>
      </c>
      <c r="O82" s="19">
        <f t="shared" si="6"/>
        <v>0</v>
      </c>
      <c r="P82" s="19">
        <f t="shared" si="7"/>
        <v>0</v>
      </c>
      <c r="Q82" s="19">
        <f t="shared" si="8"/>
        <v>0</v>
      </c>
      <c r="R82" s="19">
        <f t="shared" si="9"/>
        <v>0</v>
      </c>
      <c r="S82" s="93"/>
      <c r="T82" s="10"/>
    </row>
    <row r="83" spans="1:20" ht="15.75" customHeight="1">
      <c r="A83" s="94" t="s">
        <v>106</v>
      </c>
      <c r="B83" s="91" t="s">
        <v>285</v>
      </c>
      <c r="C83" s="91">
        <v>1</v>
      </c>
      <c r="D83" s="91">
        <v>0</v>
      </c>
      <c r="E83" s="91">
        <v>1</v>
      </c>
      <c r="F83" s="91">
        <v>0</v>
      </c>
      <c r="G83" s="91">
        <v>1</v>
      </c>
      <c r="H83" s="91">
        <v>0</v>
      </c>
      <c r="I83" s="91">
        <v>1</v>
      </c>
      <c r="J83" s="91">
        <v>1</v>
      </c>
      <c r="K83" s="56" t="s">
        <v>65</v>
      </c>
      <c r="L83" s="9" t="s">
        <v>286</v>
      </c>
      <c r="M83" s="9" t="s">
        <v>28</v>
      </c>
      <c r="N83" s="19">
        <f t="shared" si="5"/>
        <v>0</v>
      </c>
      <c r="O83" s="19">
        <f t="shared" si="6"/>
        <v>0</v>
      </c>
      <c r="P83" s="19">
        <f t="shared" si="7"/>
        <v>1</v>
      </c>
      <c r="Q83" s="19">
        <f t="shared" si="8"/>
        <v>0</v>
      </c>
      <c r="R83" s="19">
        <f t="shared" si="9"/>
        <v>0</v>
      </c>
      <c r="S83" s="91">
        <v>0</v>
      </c>
      <c r="T83" s="10"/>
    </row>
    <row r="84" spans="1:20" ht="15.75" customHeight="1">
      <c r="A84" s="93"/>
      <c r="B84" s="93"/>
      <c r="C84" s="93"/>
      <c r="D84" s="93"/>
      <c r="E84" s="93"/>
      <c r="F84" s="93"/>
      <c r="G84" s="93"/>
      <c r="H84" s="93"/>
      <c r="I84" s="93"/>
      <c r="J84" s="93"/>
      <c r="K84" s="56" t="s">
        <v>65</v>
      </c>
      <c r="L84" s="21" t="s">
        <v>46</v>
      </c>
      <c r="M84" s="21" t="s">
        <v>288</v>
      </c>
      <c r="N84" s="19">
        <f t="shared" si="5"/>
        <v>0</v>
      </c>
      <c r="O84" s="19">
        <f t="shared" si="6"/>
        <v>0</v>
      </c>
      <c r="P84" s="19">
        <f t="shared" si="7"/>
        <v>0</v>
      </c>
      <c r="Q84" s="19">
        <f t="shared" si="8"/>
        <v>1</v>
      </c>
      <c r="R84" s="19">
        <f t="shared" si="9"/>
        <v>0</v>
      </c>
      <c r="S84" s="93"/>
      <c r="T84" s="10"/>
    </row>
    <row r="85" spans="1:20" ht="15.75" customHeight="1">
      <c r="A85" s="94" t="s">
        <v>109</v>
      </c>
      <c r="B85" s="91" t="s">
        <v>289</v>
      </c>
      <c r="C85" s="91">
        <v>2</v>
      </c>
      <c r="D85" s="91">
        <v>0</v>
      </c>
      <c r="E85" s="91">
        <v>0</v>
      </c>
      <c r="F85" s="91">
        <v>1</v>
      </c>
      <c r="G85" s="91">
        <v>1</v>
      </c>
      <c r="H85" s="91">
        <v>0</v>
      </c>
      <c r="I85" s="91">
        <v>0</v>
      </c>
      <c r="J85" s="91">
        <v>0</v>
      </c>
      <c r="K85" s="91" t="s">
        <v>291</v>
      </c>
      <c r="L85" s="91" t="s">
        <v>46</v>
      </c>
      <c r="M85" s="91" t="s">
        <v>46</v>
      </c>
      <c r="N85" s="19">
        <f t="shared" si="5"/>
        <v>0</v>
      </c>
      <c r="O85" s="19">
        <f t="shared" si="6"/>
        <v>1</v>
      </c>
      <c r="P85" s="19">
        <f t="shared" si="7"/>
        <v>0</v>
      </c>
      <c r="Q85" s="19">
        <f t="shared" si="8"/>
        <v>0</v>
      </c>
      <c r="R85" s="19">
        <f t="shared" si="9"/>
        <v>0</v>
      </c>
      <c r="S85" s="91">
        <v>0</v>
      </c>
      <c r="T85" s="10"/>
    </row>
    <row r="86" spans="1:20" ht="15.75" customHeight="1">
      <c r="A86" s="92"/>
      <c r="B86" s="92"/>
      <c r="C86" s="92"/>
      <c r="D86" s="92"/>
      <c r="E86" s="92"/>
      <c r="F86" s="92"/>
      <c r="G86" s="92"/>
      <c r="H86" s="92"/>
      <c r="I86" s="92"/>
      <c r="J86" s="92"/>
      <c r="K86" s="92"/>
      <c r="L86" s="92"/>
      <c r="M86" s="92"/>
      <c r="N86" s="19">
        <f t="shared" si="5"/>
        <v>0</v>
      </c>
      <c r="O86" s="19">
        <f t="shared" si="6"/>
        <v>0</v>
      </c>
      <c r="P86" s="19">
        <f t="shared" si="7"/>
        <v>0</v>
      </c>
      <c r="Q86" s="19">
        <f t="shared" si="8"/>
        <v>0</v>
      </c>
      <c r="R86" s="19">
        <f t="shared" si="9"/>
        <v>0</v>
      </c>
      <c r="S86" s="92"/>
      <c r="T86" s="10"/>
    </row>
    <row r="87" spans="1:20" ht="15.75" customHeight="1">
      <c r="A87" s="92"/>
      <c r="B87" s="92"/>
      <c r="C87" s="92"/>
      <c r="D87" s="92"/>
      <c r="E87" s="92"/>
      <c r="F87" s="92"/>
      <c r="G87" s="92"/>
      <c r="H87" s="92"/>
      <c r="I87" s="92"/>
      <c r="J87" s="92"/>
      <c r="K87" s="92"/>
      <c r="L87" s="92"/>
      <c r="M87" s="92"/>
      <c r="N87" s="19">
        <f t="shared" si="5"/>
        <v>0</v>
      </c>
      <c r="O87" s="19">
        <f t="shared" si="6"/>
        <v>0</v>
      </c>
      <c r="P87" s="19">
        <f t="shared" si="7"/>
        <v>0</v>
      </c>
      <c r="Q87" s="19">
        <f t="shared" si="8"/>
        <v>0</v>
      </c>
      <c r="R87" s="19">
        <f t="shared" si="9"/>
        <v>0</v>
      </c>
      <c r="S87" s="92"/>
      <c r="T87" s="10"/>
    </row>
    <row r="88" spans="1:20" ht="15.75" customHeight="1">
      <c r="A88" s="93"/>
      <c r="B88" s="93"/>
      <c r="C88" s="93"/>
      <c r="D88" s="93"/>
      <c r="E88" s="93"/>
      <c r="F88" s="93"/>
      <c r="G88" s="93"/>
      <c r="H88" s="93"/>
      <c r="I88" s="93"/>
      <c r="J88" s="93"/>
      <c r="K88" s="93"/>
      <c r="L88" s="93"/>
      <c r="M88" s="93"/>
      <c r="N88" s="19">
        <f t="shared" si="5"/>
        <v>0</v>
      </c>
      <c r="O88" s="19">
        <f t="shared" si="6"/>
        <v>0</v>
      </c>
      <c r="P88" s="19">
        <f t="shared" si="7"/>
        <v>0</v>
      </c>
      <c r="Q88" s="19">
        <f t="shared" si="8"/>
        <v>0</v>
      </c>
      <c r="R88" s="19">
        <f t="shared" si="9"/>
        <v>0</v>
      </c>
      <c r="S88" s="93"/>
      <c r="T88" s="10"/>
    </row>
    <row r="89" spans="1:20" ht="15.75" customHeight="1">
      <c r="A89" s="94" t="s">
        <v>110</v>
      </c>
      <c r="B89" s="91" t="s">
        <v>293</v>
      </c>
      <c r="C89" s="91">
        <v>13</v>
      </c>
      <c r="D89" s="91">
        <v>0</v>
      </c>
      <c r="E89" s="91">
        <v>1</v>
      </c>
      <c r="F89" s="91">
        <v>4</v>
      </c>
      <c r="G89" s="91">
        <v>6</v>
      </c>
      <c r="H89" s="91">
        <v>0</v>
      </c>
      <c r="I89" s="91">
        <v>5</v>
      </c>
      <c r="J89" s="91">
        <v>5</v>
      </c>
      <c r="K89" s="8" t="s">
        <v>297</v>
      </c>
      <c r="L89" s="9" t="s">
        <v>28</v>
      </c>
      <c r="M89" s="8"/>
      <c r="N89" s="19">
        <f t="shared" si="5"/>
        <v>0</v>
      </c>
      <c r="O89" s="19">
        <f t="shared" si="6"/>
        <v>0</v>
      </c>
      <c r="P89" s="19"/>
      <c r="Q89" s="19">
        <f t="shared" si="8"/>
        <v>0</v>
      </c>
      <c r="R89" s="19">
        <f t="shared" si="9"/>
        <v>0</v>
      </c>
      <c r="S89" s="91">
        <v>0</v>
      </c>
      <c r="T89" s="10"/>
    </row>
    <row r="90" spans="1:20" ht="15.75" customHeight="1">
      <c r="A90" s="92"/>
      <c r="B90" s="92"/>
      <c r="C90" s="92"/>
      <c r="D90" s="92"/>
      <c r="E90" s="92"/>
      <c r="F90" s="92"/>
      <c r="G90" s="92"/>
      <c r="H90" s="92"/>
      <c r="I90" s="92"/>
      <c r="J90" s="92"/>
      <c r="K90" s="13" t="s">
        <v>299</v>
      </c>
      <c r="L90" s="14" t="s">
        <v>46</v>
      </c>
      <c r="M90" s="14" t="s">
        <v>46</v>
      </c>
      <c r="N90" s="19">
        <f t="shared" si="5"/>
        <v>0</v>
      </c>
      <c r="O90" s="19">
        <f t="shared" si="6"/>
        <v>1</v>
      </c>
      <c r="P90" s="19">
        <f t="shared" ref="P90:P128" si="10">IF(AND(K90="undetected",OR(L90="yes",M90="yes")),1,0)</f>
        <v>0</v>
      </c>
      <c r="Q90" s="19">
        <f t="shared" si="8"/>
        <v>0</v>
      </c>
      <c r="R90" s="19">
        <f t="shared" si="9"/>
        <v>0</v>
      </c>
      <c r="S90" s="92"/>
      <c r="T90" s="10"/>
    </row>
    <row r="91" spans="1:20" ht="15.75" customHeight="1">
      <c r="A91" s="92"/>
      <c r="B91" s="92"/>
      <c r="C91" s="92"/>
      <c r="D91" s="92"/>
      <c r="E91" s="92"/>
      <c r="F91" s="92"/>
      <c r="G91" s="92"/>
      <c r="H91" s="92"/>
      <c r="I91" s="92"/>
      <c r="J91" s="92"/>
      <c r="K91" s="13" t="s">
        <v>302</v>
      </c>
      <c r="L91" s="14" t="s">
        <v>46</v>
      </c>
      <c r="M91" s="14" t="s">
        <v>46</v>
      </c>
      <c r="N91" s="19">
        <f t="shared" si="5"/>
        <v>0</v>
      </c>
      <c r="O91" s="19">
        <f t="shared" si="6"/>
        <v>1</v>
      </c>
      <c r="P91" s="19">
        <f t="shared" si="10"/>
        <v>0</v>
      </c>
      <c r="Q91" s="19">
        <f t="shared" si="8"/>
        <v>0</v>
      </c>
      <c r="R91" s="19">
        <f t="shared" si="9"/>
        <v>0</v>
      </c>
      <c r="S91" s="92"/>
      <c r="T91" s="10"/>
    </row>
    <row r="92" spans="1:20" ht="15.75" customHeight="1">
      <c r="A92" s="92"/>
      <c r="B92" s="92"/>
      <c r="C92" s="92"/>
      <c r="D92" s="92"/>
      <c r="E92" s="92"/>
      <c r="F92" s="92"/>
      <c r="G92" s="92"/>
      <c r="H92" s="92"/>
      <c r="I92" s="92"/>
      <c r="J92" s="92"/>
      <c r="K92" s="13" t="s">
        <v>304</v>
      </c>
      <c r="L92" s="14" t="s">
        <v>46</v>
      </c>
      <c r="M92" s="14" t="s">
        <v>46</v>
      </c>
      <c r="N92" s="19">
        <f t="shared" si="5"/>
        <v>0</v>
      </c>
      <c r="O92" s="19">
        <f t="shared" si="6"/>
        <v>1</v>
      </c>
      <c r="P92" s="19">
        <f t="shared" si="10"/>
        <v>0</v>
      </c>
      <c r="Q92" s="19">
        <f t="shared" si="8"/>
        <v>0</v>
      </c>
      <c r="R92" s="19">
        <f t="shared" si="9"/>
        <v>0</v>
      </c>
      <c r="S92" s="92"/>
      <c r="T92" s="10"/>
    </row>
    <row r="93" spans="1:20" ht="15.75" customHeight="1">
      <c r="A93" s="92"/>
      <c r="B93" s="92"/>
      <c r="C93" s="92"/>
      <c r="D93" s="92"/>
      <c r="E93" s="92"/>
      <c r="F93" s="92"/>
      <c r="G93" s="92"/>
      <c r="H93" s="92"/>
      <c r="I93" s="92"/>
      <c r="J93" s="92"/>
      <c r="K93" s="13" t="s">
        <v>306</v>
      </c>
      <c r="L93" s="14" t="s">
        <v>28</v>
      </c>
      <c r="M93" s="14" t="s">
        <v>28</v>
      </c>
      <c r="N93" s="19">
        <f t="shared" si="5"/>
        <v>1</v>
      </c>
      <c r="O93" s="19">
        <f t="shared" si="6"/>
        <v>0</v>
      </c>
      <c r="P93" s="19">
        <f t="shared" si="10"/>
        <v>0</v>
      </c>
      <c r="Q93" s="19">
        <f t="shared" si="8"/>
        <v>0</v>
      </c>
      <c r="R93" s="19">
        <f t="shared" si="9"/>
        <v>0</v>
      </c>
      <c r="S93" s="92"/>
      <c r="T93" s="10"/>
    </row>
    <row r="94" spans="1:20" ht="15.75" customHeight="1">
      <c r="A94" s="92"/>
      <c r="B94" s="92"/>
      <c r="C94" s="92"/>
      <c r="D94" s="92"/>
      <c r="E94" s="92"/>
      <c r="F94" s="92"/>
      <c r="G94" s="92"/>
      <c r="H94" s="92"/>
      <c r="I94" s="92"/>
      <c r="J94" s="92"/>
      <c r="K94" s="24" t="s">
        <v>65</v>
      </c>
      <c r="L94" s="14" t="s">
        <v>309</v>
      </c>
      <c r="M94" s="14" t="s">
        <v>28</v>
      </c>
      <c r="N94" s="19">
        <f t="shared" si="5"/>
        <v>0</v>
      </c>
      <c r="O94" s="19">
        <f t="shared" si="6"/>
        <v>0</v>
      </c>
      <c r="P94" s="19">
        <f t="shared" si="10"/>
        <v>1</v>
      </c>
      <c r="Q94" s="19">
        <f t="shared" si="8"/>
        <v>0</v>
      </c>
      <c r="R94" s="19">
        <f t="shared" si="9"/>
        <v>0</v>
      </c>
      <c r="S94" s="92"/>
      <c r="T94" s="10"/>
    </row>
    <row r="95" spans="1:20" ht="15.75" customHeight="1">
      <c r="A95" s="92"/>
      <c r="B95" s="92"/>
      <c r="C95" s="92"/>
      <c r="D95" s="92"/>
      <c r="E95" s="92"/>
      <c r="F95" s="92"/>
      <c r="G95" s="92"/>
      <c r="H95" s="92"/>
      <c r="I95" s="92"/>
      <c r="J95" s="92"/>
      <c r="K95" s="107" t="s">
        <v>65</v>
      </c>
      <c r="L95" s="109"/>
      <c r="M95" s="109" t="s">
        <v>311</v>
      </c>
      <c r="N95" s="19">
        <f t="shared" si="5"/>
        <v>0</v>
      </c>
      <c r="O95" s="19">
        <f t="shared" si="6"/>
        <v>0</v>
      </c>
      <c r="P95" s="19">
        <f t="shared" si="10"/>
        <v>0</v>
      </c>
      <c r="Q95" s="19">
        <f t="shared" si="8"/>
        <v>0</v>
      </c>
      <c r="R95" s="19">
        <f t="shared" si="9"/>
        <v>0</v>
      </c>
      <c r="S95" s="92"/>
      <c r="T95" s="10"/>
    </row>
    <row r="96" spans="1:20" ht="15.75" customHeight="1">
      <c r="A96" s="92"/>
      <c r="B96" s="92"/>
      <c r="C96" s="92"/>
      <c r="D96" s="92"/>
      <c r="E96" s="92"/>
      <c r="F96" s="92"/>
      <c r="G96" s="92"/>
      <c r="H96" s="92"/>
      <c r="I96" s="92"/>
      <c r="J96" s="92"/>
      <c r="K96" s="92"/>
      <c r="L96" s="92"/>
      <c r="M96" s="92"/>
      <c r="N96" s="19">
        <f t="shared" si="5"/>
        <v>0</v>
      </c>
      <c r="O96" s="19">
        <f t="shared" si="6"/>
        <v>0</v>
      </c>
      <c r="P96" s="19">
        <f t="shared" si="10"/>
        <v>0</v>
      </c>
      <c r="Q96" s="19">
        <f t="shared" si="8"/>
        <v>0</v>
      </c>
      <c r="R96" s="19">
        <f t="shared" si="9"/>
        <v>0</v>
      </c>
      <c r="S96" s="92"/>
      <c r="T96" s="10"/>
    </row>
    <row r="97" spans="1:20" ht="15.75" customHeight="1">
      <c r="A97" s="92"/>
      <c r="B97" s="92"/>
      <c r="C97" s="92"/>
      <c r="D97" s="92"/>
      <c r="E97" s="92"/>
      <c r="F97" s="92"/>
      <c r="G97" s="92"/>
      <c r="H97" s="92"/>
      <c r="I97" s="92"/>
      <c r="J97" s="92"/>
      <c r="K97" s="92"/>
      <c r="L97" s="92"/>
      <c r="M97" s="92"/>
      <c r="N97" s="19">
        <f t="shared" si="5"/>
        <v>0</v>
      </c>
      <c r="O97" s="19">
        <f t="shared" si="6"/>
        <v>0</v>
      </c>
      <c r="P97" s="19">
        <f t="shared" si="10"/>
        <v>0</v>
      </c>
      <c r="Q97" s="19">
        <f t="shared" si="8"/>
        <v>0</v>
      </c>
      <c r="R97" s="19">
        <f t="shared" si="9"/>
        <v>0</v>
      </c>
      <c r="S97" s="92"/>
      <c r="T97" s="10"/>
    </row>
    <row r="98" spans="1:20" ht="15.75" customHeight="1">
      <c r="A98" s="92"/>
      <c r="B98" s="92"/>
      <c r="C98" s="92"/>
      <c r="D98" s="92"/>
      <c r="E98" s="92"/>
      <c r="F98" s="92"/>
      <c r="G98" s="92"/>
      <c r="H98" s="92"/>
      <c r="I98" s="92"/>
      <c r="J98" s="92"/>
      <c r="K98" s="92"/>
      <c r="L98" s="92"/>
      <c r="M98" s="92"/>
      <c r="N98" s="19">
        <f t="shared" si="5"/>
        <v>0</v>
      </c>
      <c r="O98" s="19">
        <f t="shared" si="6"/>
        <v>0</v>
      </c>
      <c r="P98" s="19">
        <f t="shared" si="10"/>
        <v>0</v>
      </c>
      <c r="Q98" s="19">
        <f t="shared" si="8"/>
        <v>0</v>
      </c>
      <c r="R98" s="19">
        <f t="shared" si="9"/>
        <v>0</v>
      </c>
      <c r="S98" s="92"/>
      <c r="T98" s="10"/>
    </row>
    <row r="99" spans="1:20" ht="15.75" customHeight="1">
      <c r="A99" s="92"/>
      <c r="B99" s="92"/>
      <c r="C99" s="92"/>
      <c r="D99" s="92"/>
      <c r="E99" s="92"/>
      <c r="F99" s="92"/>
      <c r="G99" s="92"/>
      <c r="H99" s="92"/>
      <c r="I99" s="92"/>
      <c r="J99" s="92"/>
      <c r="K99" s="92"/>
      <c r="L99" s="92"/>
      <c r="M99" s="92"/>
      <c r="N99" s="19">
        <f t="shared" si="5"/>
        <v>0</v>
      </c>
      <c r="O99" s="19">
        <f t="shared" si="6"/>
        <v>0</v>
      </c>
      <c r="P99" s="19">
        <f t="shared" si="10"/>
        <v>0</v>
      </c>
      <c r="Q99" s="19">
        <f t="shared" si="8"/>
        <v>0</v>
      </c>
      <c r="R99" s="19">
        <f t="shared" si="9"/>
        <v>0</v>
      </c>
      <c r="S99" s="92"/>
      <c r="T99" s="10"/>
    </row>
    <row r="100" spans="1:20" ht="43.5" customHeight="1">
      <c r="A100" s="93"/>
      <c r="B100" s="93"/>
      <c r="C100" s="93"/>
      <c r="D100" s="93"/>
      <c r="E100" s="93"/>
      <c r="F100" s="93"/>
      <c r="G100" s="93"/>
      <c r="H100" s="93"/>
      <c r="I100" s="93"/>
      <c r="J100" s="93"/>
      <c r="K100" s="93"/>
      <c r="L100" s="93"/>
      <c r="M100" s="93"/>
      <c r="N100" s="19">
        <f t="shared" si="5"/>
        <v>0</v>
      </c>
      <c r="O100" s="19">
        <f t="shared" si="6"/>
        <v>0</v>
      </c>
      <c r="P100" s="19">
        <f t="shared" si="10"/>
        <v>0</v>
      </c>
      <c r="Q100" s="19">
        <f t="shared" si="8"/>
        <v>0</v>
      </c>
      <c r="R100" s="19">
        <f t="shared" si="9"/>
        <v>0</v>
      </c>
      <c r="S100" s="93"/>
      <c r="T100" s="10"/>
    </row>
    <row r="101" spans="1:20" ht="15.75" customHeight="1">
      <c r="A101" s="94" t="s">
        <v>113</v>
      </c>
      <c r="B101" s="91" t="s">
        <v>317</v>
      </c>
      <c r="C101" s="91">
        <v>1</v>
      </c>
      <c r="D101" s="91">
        <v>0</v>
      </c>
      <c r="E101" s="91">
        <v>0</v>
      </c>
      <c r="F101" s="91">
        <v>2</v>
      </c>
      <c r="G101" s="91">
        <v>1</v>
      </c>
      <c r="H101" s="91">
        <v>0</v>
      </c>
      <c r="I101" s="91">
        <v>0</v>
      </c>
      <c r="J101" s="91">
        <v>0</v>
      </c>
      <c r="K101" s="8" t="s">
        <v>242</v>
      </c>
      <c r="L101" s="9" t="s">
        <v>46</v>
      </c>
      <c r="M101" s="9" t="s">
        <v>46</v>
      </c>
      <c r="N101" s="19">
        <f t="shared" si="5"/>
        <v>0</v>
      </c>
      <c r="O101" s="19">
        <f t="shared" si="6"/>
        <v>1</v>
      </c>
      <c r="P101" s="19">
        <f t="shared" si="10"/>
        <v>0</v>
      </c>
      <c r="Q101" s="19">
        <f t="shared" si="8"/>
        <v>0</v>
      </c>
      <c r="R101" s="19">
        <f t="shared" si="9"/>
        <v>0</v>
      </c>
      <c r="S101" s="98">
        <v>1</v>
      </c>
      <c r="T101" s="10"/>
    </row>
    <row r="102" spans="1:20" ht="15.75" customHeight="1">
      <c r="A102" s="93"/>
      <c r="B102" s="93"/>
      <c r="C102" s="93"/>
      <c r="D102" s="93"/>
      <c r="E102" s="93"/>
      <c r="F102" s="93"/>
      <c r="G102" s="93"/>
      <c r="H102" s="93"/>
      <c r="I102" s="93"/>
      <c r="J102" s="93"/>
      <c r="K102" s="20" t="s">
        <v>245</v>
      </c>
      <c r="L102" s="21" t="s">
        <v>46</v>
      </c>
      <c r="M102" s="21" t="s">
        <v>46</v>
      </c>
      <c r="N102" s="19">
        <f t="shared" si="5"/>
        <v>0</v>
      </c>
      <c r="O102" s="19">
        <f t="shared" si="6"/>
        <v>1</v>
      </c>
      <c r="P102" s="19">
        <f t="shared" si="10"/>
        <v>0</v>
      </c>
      <c r="Q102" s="19">
        <f t="shared" si="8"/>
        <v>0</v>
      </c>
      <c r="R102" s="19">
        <f t="shared" si="9"/>
        <v>0</v>
      </c>
      <c r="S102" s="93"/>
      <c r="T102" s="10"/>
    </row>
    <row r="103" spans="1:20" ht="15.75" customHeight="1">
      <c r="A103" s="64" t="s">
        <v>114</v>
      </c>
      <c r="B103" s="10" t="s">
        <v>322</v>
      </c>
      <c r="C103" s="11">
        <v>1</v>
      </c>
      <c r="D103" s="11">
        <v>0</v>
      </c>
      <c r="E103" s="11">
        <v>0</v>
      </c>
      <c r="F103" s="11">
        <v>1</v>
      </c>
      <c r="G103" s="11">
        <v>1</v>
      </c>
      <c r="H103" s="11">
        <v>0</v>
      </c>
      <c r="I103" s="11">
        <v>0</v>
      </c>
      <c r="J103" s="11">
        <v>0</v>
      </c>
      <c r="K103" s="11" t="s">
        <v>121</v>
      </c>
      <c r="L103" s="65" t="s">
        <v>28</v>
      </c>
      <c r="M103" s="65" t="s">
        <v>28</v>
      </c>
      <c r="N103" s="19">
        <f t="shared" si="5"/>
        <v>0</v>
      </c>
      <c r="O103" s="19">
        <f t="shared" si="6"/>
        <v>0</v>
      </c>
      <c r="P103" s="19">
        <f t="shared" si="10"/>
        <v>0</v>
      </c>
      <c r="Q103" s="19">
        <f t="shared" si="8"/>
        <v>0</v>
      </c>
      <c r="R103" s="19">
        <f t="shared" si="9"/>
        <v>0</v>
      </c>
      <c r="S103" s="11">
        <v>0</v>
      </c>
    </row>
    <row r="104" spans="1:20" ht="15.75" customHeight="1">
      <c r="A104" s="110" t="s">
        <v>115</v>
      </c>
      <c r="B104" s="91" t="s">
        <v>325</v>
      </c>
      <c r="C104" s="111">
        <v>1</v>
      </c>
      <c r="D104" s="111">
        <v>0</v>
      </c>
      <c r="E104" s="111">
        <v>1</v>
      </c>
      <c r="F104" s="111">
        <v>1</v>
      </c>
      <c r="G104" s="111">
        <v>0</v>
      </c>
      <c r="H104" s="111">
        <v>0</v>
      </c>
      <c r="I104" s="111">
        <v>2</v>
      </c>
      <c r="J104" s="111">
        <v>2</v>
      </c>
      <c r="K104" s="66" t="s">
        <v>327</v>
      </c>
      <c r="L104" s="67" t="s">
        <v>28</v>
      </c>
      <c r="M104" s="67" t="s">
        <v>28</v>
      </c>
      <c r="N104" s="19">
        <f t="shared" si="5"/>
        <v>1</v>
      </c>
      <c r="O104" s="19">
        <f t="shared" si="6"/>
        <v>0</v>
      </c>
      <c r="P104" s="19">
        <f t="shared" si="10"/>
        <v>0</v>
      </c>
      <c r="Q104" s="19">
        <f t="shared" si="8"/>
        <v>0</v>
      </c>
      <c r="R104" s="19">
        <f t="shared" si="9"/>
        <v>0</v>
      </c>
      <c r="S104" s="111">
        <v>0</v>
      </c>
    </row>
    <row r="105" spans="1:20" ht="15.75" customHeight="1">
      <c r="A105" s="93"/>
      <c r="B105" s="93"/>
      <c r="C105" s="93"/>
      <c r="D105" s="93"/>
      <c r="E105" s="93"/>
      <c r="F105" s="93"/>
      <c r="G105" s="93"/>
      <c r="H105" s="93"/>
      <c r="I105" s="93"/>
      <c r="J105" s="93"/>
      <c r="K105" s="68" t="s">
        <v>330</v>
      </c>
      <c r="L105" s="69" t="s">
        <v>46</v>
      </c>
      <c r="M105" s="69" t="s">
        <v>28</v>
      </c>
      <c r="N105" s="19">
        <f t="shared" si="5"/>
        <v>0</v>
      </c>
      <c r="O105" s="19">
        <f t="shared" si="6"/>
        <v>0</v>
      </c>
      <c r="P105" s="19">
        <f t="shared" si="10"/>
        <v>0</v>
      </c>
      <c r="Q105" s="19">
        <f t="shared" si="8"/>
        <v>1</v>
      </c>
      <c r="R105" s="19">
        <f t="shared" si="9"/>
        <v>0</v>
      </c>
      <c r="S105" s="93"/>
    </row>
    <row r="106" spans="1:20" ht="15.75" customHeight="1">
      <c r="A106" s="110" t="s">
        <v>117</v>
      </c>
      <c r="B106" s="91" t="s">
        <v>332</v>
      </c>
      <c r="C106" s="111">
        <v>3</v>
      </c>
      <c r="D106" s="111">
        <v>0</v>
      </c>
      <c r="E106" s="111">
        <v>0</v>
      </c>
      <c r="F106" s="111">
        <v>1</v>
      </c>
      <c r="G106" s="111">
        <v>2</v>
      </c>
      <c r="H106" s="111">
        <v>0</v>
      </c>
      <c r="I106" s="111">
        <v>1</v>
      </c>
      <c r="J106" s="111">
        <v>1</v>
      </c>
      <c r="K106" s="66" t="s">
        <v>333</v>
      </c>
      <c r="L106" s="67" t="s">
        <v>28</v>
      </c>
      <c r="M106" s="67" t="s">
        <v>46</v>
      </c>
      <c r="N106" s="19">
        <f t="shared" si="5"/>
        <v>0</v>
      </c>
      <c r="O106" s="19">
        <f t="shared" si="6"/>
        <v>0</v>
      </c>
      <c r="P106" s="19">
        <f t="shared" si="10"/>
        <v>0</v>
      </c>
      <c r="Q106" s="19">
        <f t="shared" si="8"/>
        <v>0</v>
      </c>
      <c r="R106" s="19">
        <f t="shared" si="9"/>
        <v>1</v>
      </c>
      <c r="S106" s="111">
        <v>0</v>
      </c>
    </row>
    <row r="107" spans="1:20" ht="15.75" customHeight="1">
      <c r="A107" s="92"/>
      <c r="B107" s="92"/>
      <c r="C107" s="92"/>
      <c r="D107" s="92"/>
      <c r="E107" s="92"/>
      <c r="F107" s="92"/>
      <c r="G107" s="92"/>
      <c r="H107" s="92"/>
      <c r="I107" s="92"/>
      <c r="J107" s="92"/>
      <c r="K107" s="70" t="s">
        <v>65</v>
      </c>
      <c r="L107" s="14" t="s">
        <v>335</v>
      </c>
      <c r="M107" s="71" t="s">
        <v>28</v>
      </c>
      <c r="N107" s="19">
        <f t="shared" si="5"/>
        <v>0</v>
      </c>
      <c r="O107" s="19">
        <f t="shared" si="6"/>
        <v>0</v>
      </c>
      <c r="P107" s="19">
        <f t="shared" si="10"/>
        <v>1</v>
      </c>
      <c r="Q107" s="19">
        <f t="shared" si="8"/>
        <v>0</v>
      </c>
      <c r="R107" s="19">
        <f t="shared" si="9"/>
        <v>0</v>
      </c>
      <c r="S107" s="92"/>
    </row>
    <row r="108" spans="1:20" ht="15.75" customHeight="1">
      <c r="A108" s="92"/>
      <c r="B108" s="92"/>
      <c r="C108" s="92"/>
      <c r="D108" s="92"/>
      <c r="E108" s="92"/>
      <c r="F108" s="92"/>
      <c r="G108" s="92"/>
      <c r="H108" s="92"/>
      <c r="I108" s="92"/>
      <c r="J108" s="92"/>
      <c r="K108" s="72"/>
      <c r="L108" s="72"/>
      <c r="M108" s="72"/>
      <c r="N108" s="19">
        <f t="shared" si="5"/>
        <v>0</v>
      </c>
      <c r="O108" s="19">
        <f t="shared" si="6"/>
        <v>0</v>
      </c>
      <c r="P108" s="19">
        <f t="shared" si="10"/>
        <v>0</v>
      </c>
      <c r="Q108" s="19">
        <f t="shared" si="8"/>
        <v>0</v>
      </c>
      <c r="R108" s="19">
        <f t="shared" si="9"/>
        <v>0</v>
      </c>
      <c r="S108" s="92"/>
    </row>
    <row r="109" spans="1:20" ht="15.75" customHeight="1">
      <c r="A109" s="93"/>
      <c r="B109" s="93"/>
      <c r="C109" s="93"/>
      <c r="D109" s="93"/>
      <c r="E109" s="93"/>
      <c r="F109" s="93"/>
      <c r="G109" s="93"/>
      <c r="H109" s="93"/>
      <c r="I109" s="93"/>
      <c r="J109" s="93"/>
      <c r="K109" s="68"/>
      <c r="L109" s="68"/>
      <c r="M109" s="68"/>
      <c r="N109" s="19">
        <f t="shared" si="5"/>
        <v>0</v>
      </c>
      <c r="O109" s="19">
        <f t="shared" si="6"/>
        <v>0</v>
      </c>
      <c r="P109" s="19">
        <f t="shared" si="10"/>
        <v>0</v>
      </c>
      <c r="Q109" s="19">
        <f t="shared" si="8"/>
        <v>0</v>
      </c>
      <c r="R109" s="19">
        <f t="shared" si="9"/>
        <v>0</v>
      </c>
      <c r="S109" s="93"/>
    </row>
    <row r="110" spans="1:20" ht="15.75" customHeight="1">
      <c r="A110" s="110" t="s">
        <v>118</v>
      </c>
      <c r="B110" s="91" t="s">
        <v>339</v>
      </c>
      <c r="C110" s="111">
        <v>4</v>
      </c>
      <c r="D110" s="111">
        <v>0</v>
      </c>
      <c r="E110" s="111">
        <v>0</v>
      </c>
      <c r="F110" s="111">
        <v>1</v>
      </c>
      <c r="G110" s="111">
        <v>1</v>
      </c>
      <c r="H110" s="111">
        <v>0</v>
      </c>
      <c r="I110" s="111">
        <v>3</v>
      </c>
      <c r="J110" s="111">
        <v>2</v>
      </c>
      <c r="K110" s="66" t="s">
        <v>342</v>
      </c>
      <c r="L110" s="67" t="s">
        <v>28</v>
      </c>
      <c r="M110" s="67" t="s">
        <v>28</v>
      </c>
      <c r="N110" s="19">
        <f t="shared" si="5"/>
        <v>1</v>
      </c>
      <c r="O110" s="19">
        <f t="shared" si="6"/>
        <v>0</v>
      </c>
      <c r="P110" s="19">
        <f t="shared" si="10"/>
        <v>0</v>
      </c>
      <c r="Q110" s="19">
        <f t="shared" si="8"/>
        <v>0</v>
      </c>
      <c r="R110" s="19">
        <f t="shared" si="9"/>
        <v>0</v>
      </c>
      <c r="S110" s="114">
        <v>4</v>
      </c>
    </row>
    <row r="111" spans="1:20" ht="15.75" customHeight="1">
      <c r="A111" s="92"/>
      <c r="B111" s="92"/>
      <c r="C111" s="92"/>
      <c r="D111" s="92"/>
      <c r="E111" s="92"/>
      <c r="F111" s="92"/>
      <c r="G111" s="92"/>
      <c r="H111" s="92"/>
      <c r="I111" s="92"/>
      <c r="J111" s="92"/>
      <c r="K111" s="72" t="s">
        <v>344</v>
      </c>
      <c r="L111" s="71" t="s">
        <v>28</v>
      </c>
      <c r="M111" s="71" t="s">
        <v>28</v>
      </c>
      <c r="N111" s="19">
        <f t="shared" si="5"/>
        <v>1</v>
      </c>
      <c r="O111" s="19">
        <f t="shared" si="6"/>
        <v>0</v>
      </c>
      <c r="P111" s="19">
        <f t="shared" si="10"/>
        <v>0</v>
      </c>
      <c r="Q111" s="19">
        <f t="shared" si="8"/>
        <v>0</v>
      </c>
      <c r="R111" s="19">
        <f t="shared" si="9"/>
        <v>0</v>
      </c>
      <c r="S111" s="92"/>
    </row>
    <row r="112" spans="1:20" ht="15.75" customHeight="1">
      <c r="A112" s="92"/>
      <c r="B112" s="92"/>
      <c r="C112" s="92"/>
      <c r="D112" s="92"/>
      <c r="E112" s="92"/>
      <c r="F112" s="92"/>
      <c r="G112" s="92"/>
      <c r="H112" s="92"/>
      <c r="I112" s="92"/>
      <c r="J112" s="92"/>
      <c r="K112" s="72" t="s">
        <v>346</v>
      </c>
      <c r="L112" s="71" t="s">
        <v>46</v>
      </c>
      <c r="M112" s="71" t="s">
        <v>46</v>
      </c>
      <c r="N112" s="19">
        <f t="shared" si="5"/>
        <v>0</v>
      </c>
      <c r="O112" s="19">
        <f t="shared" si="6"/>
        <v>1</v>
      </c>
      <c r="P112" s="19">
        <f t="shared" si="10"/>
        <v>0</v>
      </c>
      <c r="Q112" s="19">
        <f t="shared" si="8"/>
        <v>0</v>
      </c>
      <c r="R112" s="19">
        <f t="shared" si="9"/>
        <v>0</v>
      </c>
      <c r="S112" s="92"/>
    </row>
    <row r="113" spans="1:20" ht="15.75" customHeight="1">
      <c r="A113" s="92"/>
      <c r="B113" s="92"/>
      <c r="C113" s="92"/>
      <c r="D113" s="92"/>
      <c r="E113" s="92"/>
      <c r="F113" s="92"/>
      <c r="G113" s="92"/>
      <c r="H113" s="92"/>
      <c r="I113" s="92"/>
      <c r="J113" s="92"/>
      <c r="K113" s="70" t="s">
        <v>65</v>
      </c>
      <c r="L113" s="71" t="s">
        <v>348</v>
      </c>
      <c r="M113" s="71" t="s">
        <v>28</v>
      </c>
      <c r="N113" s="19">
        <f t="shared" si="5"/>
        <v>0</v>
      </c>
      <c r="O113" s="19">
        <f t="shared" si="6"/>
        <v>0</v>
      </c>
      <c r="P113" s="19">
        <f t="shared" si="10"/>
        <v>1</v>
      </c>
      <c r="Q113" s="19">
        <f t="shared" si="8"/>
        <v>0</v>
      </c>
      <c r="R113" s="19">
        <f t="shared" si="9"/>
        <v>0</v>
      </c>
      <c r="S113" s="92"/>
    </row>
    <row r="114" spans="1:20" ht="15.75" customHeight="1">
      <c r="A114" s="92"/>
      <c r="B114" s="92"/>
      <c r="C114" s="92"/>
      <c r="D114" s="92"/>
      <c r="E114" s="92"/>
      <c r="F114" s="92"/>
      <c r="G114" s="92"/>
      <c r="H114" s="92"/>
      <c r="I114" s="92"/>
      <c r="J114" s="92"/>
      <c r="K114" s="70" t="s">
        <v>65</v>
      </c>
      <c r="L114" s="71" t="s">
        <v>350</v>
      </c>
      <c r="M114" s="71" t="s">
        <v>28</v>
      </c>
      <c r="N114" s="19">
        <f t="shared" si="5"/>
        <v>0</v>
      </c>
      <c r="O114" s="19">
        <f t="shared" si="6"/>
        <v>0</v>
      </c>
      <c r="P114" s="19">
        <f t="shared" si="10"/>
        <v>1</v>
      </c>
      <c r="Q114" s="19">
        <f t="shared" si="8"/>
        <v>0</v>
      </c>
      <c r="R114" s="19">
        <f t="shared" si="9"/>
        <v>0</v>
      </c>
      <c r="S114" s="92"/>
    </row>
    <row r="115" spans="1:20" ht="15.75" customHeight="1">
      <c r="A115" s="92"/>
      <c r="B115" s="92"/>
      <c r="C115" s="92"/>
      <c r="D115" s="92"/>
      <c r="E115" s="92"/>
      <c r="F115" s="92"/>
      <c r="G115" s="92"/>
      <c r="H115" s="92"/>
      <c r="I115" s="92"/>
      <c r="J115" s="92"/>
      <c r="K115" s="72"/>
      <c r="L115" s="72"/>
      <c r="M115" s="72"/>
      <c r="N115" s="19">
        <f t="shared" si="5"/>
        <v>0</v>
      </c>
      <c r="O115" s="19">
        <f t="shared" si="6"/>
        <v>0</v>
      </c>
      <c r="P115" s="19">
        <f t="shared" si="10"/>
        <v>0</v>
      </c>
      <c r="Q115" s="19">
        <f t="shared" si="8"/>
        <v>0</v>
      </c>
      <c r="R115" s="19">
        <f t="shared" si="9"/>
        <v>0</v>
      </c>
      <c r="S115" s="92"/>
    </row>
    <row r="116" spans="1:20" ht="5.25" customHeight="1">
      <c r="A116" s="92"/>
      <c r="B116" s="92"/>
      <c r="C116" s="92"/>
      <c r="D116" s="92"/>
      <c r="E116" s="92"/>
      <c r="F116" s="92"/>
      <c r="G116" s="92"/>
      <c r="H116" s="92"/>
      <c r="I116" s="92"/>
      <c r="J116" s="92"/>
      <c r="K116" s="72"/>
      <c r="L116" s="72"/>
      <c r="M116" s="72"/>
      <c r="N116" s="19">
        <f t="shared" si="5"/>
        <v>0</v>
      </c>
      <c r="O116" s="19">
        <f t="shared" si="6"/>
        <v>0</v>
      </c>
      <c r="P116" s="19">
        <f t="shared" si="10"/>
        <v>0</v>
      </c>
      <c r="Q116" s="19">
        <f t="shared" si="8"/>
        <v>0</v>
      </c>
      <c r="R116" s="19">
        <f t="shared" si="9"/>
        <v>0</v>
      </c>
      <c r="S116" s="92"/>
    </row>
    <row r="117" spans="1:20" ht="1.5" customHeight="1">
      <c r="A117" s="93"/>
      <c r="B117" s="93"/>
      <c r="C117" s="93"/>
      <c r="D117" s="93"/>
      <c r="E117" s="93"/>
      <c r="F117" s="93"/>
      <c r="G117" s="93"/>
      <c r="H117" s="93"/>
      <c r="I117" s="93"/>
      <c r="J117" s="93"/>
      <c r="K117" s="68"/>
      <c r="L117" s="68"/>
      <c r="M117" s="68"/>
      <c r="N117" s="19">
        <f t="shared" si="5"/>
        <v>0</v>
      </c>
      <c r="O117" s="19">
        <f t="shared" si="6"/>
        <v>0</v>
      </c>
      <c r="P117" s="19">
        <f t="shared" si="10"/>
        <v>0</v>
      </c>
      <c r="Q117" s="19">
        <f t="shared" si="8"/>
        <v>0</v>
      </c>
      <c r="R117" s="19">
        <f t="shared" si="9"/>
        <v>0</v>
      </c>
      <c r="S117" s="93"/>
    </row>
    <row r="118" spans="1:20" ht="15.75" customHeight="1">
      <c r="A118" s="64" t="s">
        <v>122</v>
      </c>
      <c r="B118" s="10" t="s">
        <v>358</v>
      </c>
      <c r="C118" s="11">
        <v>2</v>
      </c>
      <c r="D118" s="11">
        <v>0</v>
      </c>
      <c r="E118" s="11">
        <v>0</v>
      </c>
      <c r="F118" s="11">
        <v>2</v>
      </c>
      <c r="G118" s="11">
        <v>0</v>
      </c>
      <c r="H118" s="11">
        <v>0</v>
      </c>
      <c r="I118" s="11">
        <v>1</v>
      </c>
      <c r="J118" s="11">
        <v>1</v>
      </c>
      <c r="K118" s="74" t="s">
        <v>65</v>
      </c>
      <c r="L118" s="65" t="s">
        <v>359</v>
      </c>
      <c r="M118" s="65" t="s">
        <v>46</v>
      </c>
      <c r="N118" s="19">
        <f t="shared" si="5"/>
        <v>0</v>
      </c>
      <c r="O118" s="19">
        <f t="shared" si="6"/>
        <v>0</v>
      </c>
      <c r="P118" s="19">
        <f t="shared" si="10"/>
        <v>0</v>
      </c>
      <c r="Q118" s="19">
        <f t="shared" si="8"/>
        <v>0</v>
      </c>
      <c r="R118" s="19">
        <f t="shared" si="9"/>
        <v>1</v>
      </c>
      <c r="S118" s="11">
        <v>0</v>
      </c>
    </row>
    <row r="119" spans="1:20" ht="15.75" customHeight="1">
      <c r="A119" s="110" t="s">
        <v>124</v>
      </c>
      <c r="B119" s="91" t="s">
        <v>360</v>
      </c>
      <c r="C119" s="111">
        <v>2</v>
      </c>
      <c r="D119" s="111">
        <v>0</v>
      </c>
      <c r="E119" s="111">
        <v>0</v>
      </c>
      <c r="F119" s="111">
        <v>1</v>
      </c>
      <c r="G119" s="111">
        <v>1</v>
      </c>
      <c r="H119" s="111">
        <v>0</v>
      </c>
      <c r="I119" s="111">
        <v>0</v>
      </c>
      <c r="J119" s="111">
        <v>0</v>
      </c>
      <c r="K119" s="66" t="s">
        <v>362</v>
      </c>
      <c r="L119" s="67" t="s">
        <v>46</v>
      </c>
      <c r="M119" s="67" t="s">
        <v>363</v>
      </c>
      <c r="N119" s="19">
        <f t="shared" si="5"/>
        <v>0</v>
      </c>
      <c r="O119" s="19">
        <f t="shared" si="6"/>
        <v>0</v>
      </c>
      <c r="P119" s="19">
        <f t="shared" si="10"/>
        <v>0</v>
      </c>
      <c r="Q119" s="19">
        <f t="shared" si="8"/>
        <v>0</v>
      </c>
      <c r="R119" s="19">
        <f t="shared" si="9"/>
        <v>0</v>
      </c>
      <c r="S119" s="114">
        <v>1</v>
      </c>
    </row>
    <row r="120" spans="1:20" ht="15.75" customHeight="1">
      <c r="A120" s="92"/>
      <c r="B120" s="92"/>
      <c r="C120" s="92"/>
      <c r="D120" s="92"/>
      <c r="E120" s="92"/>
      <c r="F120" s="92"/>
      <c r="G120" s="92"/>
      <c r="H120" s="92"/>
      <c r="I120" s="92"/>
      <c r="J120" s="92"/>
      <c r="K120" s="70" t="s">
        <v>65</v>
      </c>
      <c r="L120" s="71" t="s">
        <v>365</v>
      </c>
      <c r="M120" s="71" t="s">
        <v>28</v>
      </c>
      <c r="N120" s="19">
        <f t="shared" si="5"/>
        <v>0</v>
      </c>
      <c r="O120" s="19">
        <f t="shared" si="6"/>
        <v>0</v>
      </c>
      <c r="P120" s="19">
        <f t="shared" si="10"/>
        <v>1</v>
      </c>
      <c r="Q120" s="19">
        <f t="shared" si="8"/>
        <v>0</v>
      </c>
      <c r="R120" s="19">
        <f t="shared" si="9"/>
        <v>0</v>
      </c>
      <c r="S120" s="92"/>
    </row>
    <row r="121" spans="1:20" ht="15.75" customHeight="1">
      <c r="A121" s="93"/>
      <c r="B121" s="93"/>
      <c r="C121" s="93"/>
      <c r="D121" s="93"/>
      <c r="E121" s="93"/>
      <c r="F121" s="93"/>
      <c r="G121" s="93"/>
      <c r="H121" s="93"/>
      <c r="I121" s="93"/>
      <c r="J121" s="93"/>
      <c r="K121" s="68"/>
      <c r="L121" s="68"/>
      <c r="M121" s="68"/>
      <c r="N121" s="19">
        <f t="shared" si="5"/>
        <v>0</v>
      </c>
      <c r="O121" s="19">
        <f t="shared" si="6"/>
        <v>0</v>
      </c>
      <c r="P121" s="19">
        <f t="shared" si="10"/>
        <v>0</v>
      </c>
      <c r="Q121" s="19">
        <f t="shared" si="8"/>
        <v>0</v>
      </c>
      <c r="R121" s="19">
        <f t="shared" si="9"/>
        <v>0</v>
      </c>
      <c r="S121" s="93"/>
    </row>
    <row r="122" spans="1:20" ht="15.75" customHeight="1">
      <c r="A122" s="110" t="s">
        <v>125</v>
      </c>
      <c r="B122" s="91" t="s">
        <v>367</v>
      </c>
      <c r="C122" s="111">
        <v>1</v>
      </c>
      <c r="D122" s="111">
        <v>0</v>
      </c>
      <c r="E122" s="111">
        <v>1</v>
      </c>
      <c r="F122" s="111">
        <v>1</v>
      </c>
      <c r="G122" s="111">
        <v>0</v>
      </c>
      <c r="H122" s="111">
        <v>0</v>
      </c>
      <c r="I122" s="111">
        <v>2</v>
      </c>
      <c r="J122" s="111">
        <v>2</v>
      </c>
      <c r="K122" s="66" t="s">
        <v>327</v>
      </c>
      <c r="L122" s="67" t="s">
        <v>28</v>
      </c>
      <c r="M122" s="67" t="s">
        <v>28</v>
      </c>
      <c r="N122" s="19">
        <f t="shared" si="5"/>
        <v>1</v>
      </c>
      <c r="O122" s="19">
        <f t="shared" si="6"/>
        <v>0</v>
      </c>
      <c r="P122" s="19">
        <f t="shared" si="10"/>
        <v>0</v>
      </c>
      <c r="Q122" s="19">
        <f t="shared" si="8"/>
        <v>0</v>
      </c>
      <c r="R122" s="19">
        <f t="shared" si="9"/>
        <v>0</v>
      </c>
      <c r="S122" s="111">
        <v>0</v>
      </c>
    </row>
    <row r="123" spans="1:20" ht="15.75" customHeight="1">
      <c r="A123" s="92"/>
      <c r="B123" s="92"/>
      <c r="C123" s="92"/>
      <c r="D123" s="92"/>
      <c r="E123" s="92"/>
      <c r="F123" s="92"/>
      <c r="G123" s="92"/>
      <c r="H123" s="92"/>
      <c r="I123" s="92"/>
      <c r="J123" s="92"/>
      <c r="K123" s="113" t="s">
        <v>330</v>
      </c>
      <c r="L123" s="113" t="s">
        <v>46</v>
      </c>
      <c r="M123" s="113" t="s">
        <v>28</v>
      </c>
      <c r="N123" s="19">
        <f t="shared" si="5"/>
        <v>0</v>
      </c>
      <c r="O123" s="19">
        <f t="shared" si="6"/>
        <v>0</v>
      </c>
      <c r="P123" s="19">
        <f t="shared" si="10"/>
        <v>0</v>
      </c>
      <c r="Q123" s="19">
        <f t="shared" si="8"/>
        <v>1</v>
      </c>
      <c r="R123" s="19">
        <f t="shared" si="9"/>
        <v>0</v>
      </c>
      <c r="S123" s="92"/>
    </row>
    <row r="124" spans="1:20" ht="15.75" customHeight="1">
      <c r="A124" s="93"/>
      <c r="B124" s="93"/>
      <c r="C124" s="93"/>
      <c r="D124" s="93"/>
      <c r="E124" s="93"/>
      <c r="F124" s="93"/>
      <c r="G124" s="93"/>
      <c r="H124" s="93"/>
      <c r="I124" s="93"/>
      <c r="J124" s="93"/>
      <c r="K124" s="93"/>
      <c r="L124" s="93"/>
      <c r="M124" s="93"/>
      <c r="N124" s="19">
        <f t="shared" si="5"/>
        <v>0</v>
      </c>
      <c r="O124" s="19">
        <f t="shared" si="6"/>
        <v>0</v>
      </c>
      <c r="P124" s="19">
        <f t="shared" si="10"/>
        <v>0</v>
      </c>
      <c r="Q124" s="19">
        <f t="shared" si="8"/>
        <v>0</v>
      </c>
      <c r="R124" s="19">
        <f t="shared" si="9"/>
        <v>0</v>
      </c>
      <c r="S124" s="93"/>
    </row>
    <row r="125" spans="1:20" ht="15.75" customHeight="1">
      <c r="A125" s="110" t="s">
        <v>127</v>
      </c>
      <c r="B125" s="91" t="s">
        <v>371</v>
      </c>
      <c r="C125" s="111">
        <v>2</v>
      </c>
      <c r="D125" s="111">
        <v>0</v>
      </c>
      <c r="E125" s="111">
        <v>0</v>
      </c>
      <c r="F125" s="111">
        <v>3</v>
      </c>
      <c r="G125" s="111">
        <v>0</v>
      </c>
      <c r="H125" s="111">
        <v>0</v>
      </c>
      <c r="I125" s="111">
        <v>0</v>
      </c>
      <c r="J125" s="111">
        <v>0</v>
      </c>
      <c r="K125" s="66" t="s">
        <v>374</v>
      </c>
      <c r="L125" s="67" t="s">
        <v>46</v>
      </c>
      <c r="M125" s="67" t="s">
        <v>46</v>
      </c>
      <c r="N125" s="19">
        <f t="shared" si="5"/>
        <v>0</v>
      </c>
      <c r="O125" s="19">
        <f t="shared" si="6"/>
        <v>1</v>
      </c>
      <c r="P125" s="19">
        <f t="shared" si="10"/>
        <v>0</v>
      </c>
      <c r="Q125" s="19">
        <f t="shared" si="8"/>
        <v>0</v>
      </c>
      <c r="R125" s="19">
        <f t="shared" si="9"/>
        <v>0</v>
      </c>
      <c r="S125" s="114">
        <v>1</v>
      </c>
      <c r="T125" s="116" t="s">
        <v>375</v>
      </c>
    </row>
    <row r="126" spans="1:20" ht="15.75" customHeight="1">
      <c r="A126" s="92"/>
      <c r="B126" s="92"/>
      <c r="C126" s="92"/>
      <c r="D126" s="92"/>
      <c r="E126" s="92"/>
      <c r="F126" s="92"/>
      <c r="G126" s="92"/>
      <c r="H126" s="92"/>
      <c r="I126" s="92"/>
      <c r="J126" s="92"/>
      <c r="K126" s="72" t="s">
        <v>376</v>
      </c>
      <c r="L126" s="71" t="s">
        <v>46</v>
      </c>
      <c r="M126" s="71" t="s">
        <v>46</v>
      </c>
      <c r="N126" s="19">
        <f t="shared" si="5"/>
        <v>0</v>
      </c>
      <c r="O126" s="19">
        <f t="shared" si="6"/>
        <v>1</v>
      </c>
      <c r="P126" s="19">
        <f t="shared" si="10"/>
        <v>0</v>
      </c>
      <c r="Q126" s="19">
        <f t="shared" si="8"/>
        <v>0</v>
      </c>
      <c r="R126" s="19">
        <f t="shared" si="9"/>
        <v>0</v>
      </c>
      <c r="S126" s="92"/>
      <c r="T126" s="100"/>
    </row>
    <row r="127" spans="1:20" ht="21" customHeight="1">
      <c r="A127" s="93"/>
      <c r="B127" s="93"/>
      <c r="C127" s="93"/>
      <c r="D127" s="93"/>
      <c r="E127" s="93"/>
      <c r="F127" s="93"/>
      <c r="G127" s="93"/>
      <c r="H127" s="93"/>
      <c r="I127" s="93"/>
      <c r="J127" s="93"/>
      <c r="K127" s="72" t="s">
        <v>378</v>
      </c>
      <c r="L127" s="69" t="s">
        <v>28</v>
      </c>
      <c r="M127" s="69" t="s">
        <v>28</v>
      </c>
      <c r="N127" s="19">
        <f t="shared" si="5"/>
        <v>1</v>
      </c>
      <c r="O127" s="19">
        <f t="shared" si="6"/>
        <v>0</v>
      </c>
      <c r="P127" s="19">
        <f t="shared" si="10"/>
        <v>0</v>
      </c>
      <c r="Q127" s="19">
        <f t="shared" si="8"/>
        <v>0</v>
      </c>
      <c r="R127" s="19">
        <f t="shared" si="9"/>
        <v>0</v>
      </c>
      <c r="S127" s="93"/>
      <c r="T127" s="100"/>
    </row>
    <row r="128" spans="1:20" ht="21" customHeight="1">
      <c r="A128" s="110" t="s">
        <v>128</v>
      </c>
      <c r="B128" s="91" t="s">
        <v>379</v>
      </c>
      <c r="C128" s="111">
        <v>1</v>
      </c>
      <c r="D128" s="111">
        <v>0</v>
      </c>
      <c r="E128" s="111">
        <v>0</v>
      </c>
      <c r="F128" s="111">
        <v>4</v>
      </c>
      <c r="G128" s="111">
        <v>2</v>
      </c>
      <c r="H128" s="111">
        <v>0</v>
      </c>
      <c r="I128" s="111">
        <v>5</v>
      </c>
      <c r="J128" s="115">
        <v>3</v>
      </c>
      <c r="K128" s="66" t="s">
        <v>382</v>
      </c>
      <c r="L128" s="77" t="s">
        <v>28</v>
      </c>
      <c r="M128" s="66"/>
      <c r="N128" s="19">
        <f t="shared" si="5"/>
        <v>0</v>
      </c>
      <c r="O128" s="19">
        <f t="shared" si="6"/>
        <v>0</v>
      </c>
      <c r="P128" s="19">
        <f t="shared" si="10"/>
        <v>0</v>
      </c>
      <c r="Q128" s="19">
        <f t="shared" si="8"/>
        <v>0</v>
      </c>
      <c r="R128" s="19">
        <f t="shared" si="9"/>
        <v>0</v>
      </c>
      <c r="S128" s="111">
        <v>1</v>
      </c>
      <c r="T128" s="73"/>
    </row>
    <row r="129" spans="1:20" ht="30" customHeight="1">
      <c r="A129" s="92"/>
      <c r="B129" s="92"/>
      <c r="C129" s="92"/>
      <c r="D129" s="92"/>
      <c r="E129" s="92"/>
      <c r="F129" s="92"/>
      <c r="G129" s="92"/>
      <c r="H129" s="92"/>
      <c r="I129" s="92"/>
      <c r="J129" s="100"/>
      <c r="K129" s="70" t="s">
        <v>65</v>
      </c>
      <c r="L129" s="34" t="s">
        <v>392</v>
      </c>
      <c r="M129" s="71" t="s">
        <v>46</v>
      </c>
      <c r="N129" s="19"/>
      <c r="O129" s="19"/>
      <c r="P129" s="19"/>
      <c r="Q129" s="19"/>
      <c r="R129" s="19"/>
      <c r="S129" s="92"/>
      <c r="T129" s="73"/>
    </row>
    <row r="130" spans="1:20" ht="21" customHeight="1">
      <c r="A130" s="92"/>
      <c r="B130" s="92"/>
      <c r="C130" s="92"/>
      <c r="D130" s="92"/>
      <c r="E130" s="92"/>
      <c r="F130" s="92"/>
      <c r="G130" s="92"/>
      <c r="H130" s="92"/>
      <c r="I130" s="92"/>
      <c r="J130" s="100"/>
      <c r="K130" s="72" t="s">
        <v>394</v>
      </c>
      <c r="L130" s="79" t="s">
        <v>46</v>
      </c>
      <c r="M130" s="71" t="s">
        <v>46</v>
      </c>
      <c r="N130" s="19">
        <f t="shared" ref="N130:N158" si="11">IF(AND(L130="yes",M130="yes",K130&lt;&gt;"NONE"),1,0)</f>
        <v>0</v>
      </c>
      <c r="O130" s="19">
        <f t="shared" ref="O130:O158" si="12">IF(AND(L130="no",M130="no"),1,0)</f>
        <v>1</v>
      </c>
      <c r="P130" s="19">
        <f t="shared" ref="P130:P158" si="13">IF(AND(K130="undetected",OR(L130="yes",M130="yes")),1,0)</f>
        <v>0</v>
      </c>
      <c r="Q130" s="19">
        <f t="shared" ref="Q130:Q158" si="14">IF(AND(L130="no",OR(K130="undetected",M130="yes")),1,0)</f>
        <v>0</v>
      </c>
      <c r="R130" s="19">
        <f t="shared" ref="R130:R158" si="15">IF(AND(OR(L130="yes",K130="undetected"),M130="no"),1,0)</f>
        <v>0</v>
      </c>
      <c r="S130" s="92"/>
      <c r="T130" s="73"/>
    </row>
    <row r="131" spans="1:20" ht="21" customHeight="1">
      <c r="A131" s="92"/>
      <c r="B131" s="92"/>
      <c r="C131" s="92"/>
      <c r="D131" s="92"/>
      <c r="E131" s="92"/>
      <c r="F131" s="92"/>
      <c r="G131" s="92"/>
      <c r="H131" s="92"/>
      <c r="I131" s="92"/>
      <c r="J131" s="100"/>
      <c r="K131" s="72" t="s">
        <v>401</v>
      </c>
      <c r="L131" s="79" t="s">
        <v>28</v>
      </c>
      <c r="M131" s="71" t="s">
        <v>28</v>
      </c>
      <c r="N131" s="19">
        <f t="shared" si="11"/>
        <v>1</v>
      </c>
      <c r="O131" s="19">
        <f t="shared" si="12"/>
        <v>0</v>
      </c>
      <c r="P131" s="19">
        <f t="shared" si="13"/>
        <v>0</v>
      </c>
      <c r="Q131" s="19">
        <f t="shared" si="14"/>
        <v>0</v>
      </c>
      <c r="R131" s="19">
        <f t="shared" si="15"/>
        <v>0</v>
      </c>
      <c r="S131" s="92"/>
      <c r="T131" s="73"/>
    </row>
    <row r="132" spans="1:20" ht="18.75" customHeight="1">
      <c r="A132" s="93"/>
      <c r="B132" s="93"/>
      <c r="C132" s="93"/>
      <c r="D132" s="93"/>
      <c r="E132" s="93"/>
      <c r="F132" s="93"/>
      <c r="G132" s="93"/>
      <c r="H132" s="93"/>
      <c r="I132" s="93"/>
      <c r="J132" s="112"/>
      <c r="K132" s="68" t="s">
        <v>403</v>
      </c>
      <c r="L132" s="80" t="s">
        <v>28</v>
      </c>
      <c r="M132" s="69" t="s">
        <v>28</v>
      </c>
      <c r="N132" s="19">
        <f t="shared" si="11"/>
        <v>1</v>
      </c>
      <c r="O132" s="19">
        <f t="shared" si="12"/>
        <v>0</v>
      </c>
      <c r="P132" s="19">
        <f t="shared" si="13"/>
        <v>0</v>
      </c>
      <c r="Q132" s="19">
        <f t="shared" si="14"/>
        <v>0</v>
      </c>
      <c r="R132" s="19">
        <f t="shared" si="15"/>
        <v>0</v>
      </c>
      <c r="S132" s="93"/>
    </row>
    <row r="133" spans="1:20" ht="15.75" customHeight="1">
      <c r="A133" s="64" t="s">
        <v>129</v>
      </c>
      <c r="B133" s="10" t="s">
        <v>405</v>
      </c>
      <c r="C133" s="11">
        <v>1</v>
      </c>
      <c r="D133" s="11">
        <v>0</v>
      </c>
      <c r="E133" s="11">
        <v>0</v>
      </c>
      <c r="F133" s="11">
        <v>2</v>
      </c>
      <c r="G133" s="11">
        <v>0</v>
      </c>
      <c r="H133" s="11">
        <v>0</v>
      </c>
      <c r="I133" s="11">
        <v>0</v>
      </c>
      <c r="J133" s="11">
        <v>0</v>
      </c>
      <c r="K133" s="11" t="s">
        <v>406</v>
      </c>
      <c r="L133" s="65" t="s">
        <v>46</v>
      </c>
      <c r="M133" s="65" t="s">
        <v>46</v>
      </c>
      <c r="N133" s="19">
        <f t="shared" si="11"/>
        <v>0</v>
      </c>
      <c r="O133" s="19">
        <f t="shared" si="12"/>
        <v>1</v>
      </c>
      <c r="P133" s="19">
        <f t="shared" si="13"/>
        <v>0</v>
      </c>
      <c r="Q133" s="19">
        <f t="shared" si="14"/>
        <v>0</v>
      </c>
      <c r="R133" s="19">
        <f t="shared" si="15"/>
        <v>0</v>
      </c>
      <c r="S133" s="11">
        <v>0</v>
      </c>
    </row>
    <row r="134" spans="1:20" ht="15.75" customHeight="1">
      <c r="A134" s="64" t="s">
        <v>130</v>
      </c>
      <c r="B134" s="10" t="s">
        <v>407</v>
      </c>
      <c r="C134" s="11">
        <v>2</v>
      </c>
      <c r="D134" s="11">
        <v>0</v>
      </c>
      <c r="E134" s="11">
        <v>0</v>
      </c>
      <c r="F134" s="11">
        <v>2</v>
      </c>
      <c r="G134" s="11">
        <v>0</v>
      </c>
      <c r="H134" s="11">
        <v>0</v>
      </c>
      <c r="I134" s="11">
        <v>1</v>
      </c>
      <c r="J134" s="11">
        <v>1</v>
      </c>
      <c r="K134" s="11" t="s">
        <v>410</v>
      </c>
      <c r="L134" s="65" t="s">
        <v>46</v>
      </c>
      <c r="M134" s="65" t="s">
        <v>46</v>
      </c>
      <c r="N134" s="19">
        <f t="shared" si="11"/>
        <v>0</v>
      </c>
      <c r="O134" s="19">
        <f t="shared" si="12"/>
        <v>1</v>
      </c>
      <c r="P134" s="19">
        <f t="shared" si="13"/>
        <v>0</v>
      </c>
      <c r="Q134" s="19">
        <f t="shared" si="14"/>
        <v>0</v>
      </c>
      <c r="R134" s="19">
        <f t="shared" si="15"/>
        <v>0</v>
      </c>
      <c r="S134" s="11">
        <v>0</v>
      </c>
    </row>
    <row r="135" spans="1:20" ht="15.75" customHeight="1">
      <c r="A135" s="110" t="s">
        <v>132</v>
      </c>
      <c r="B135" s="91" t="s">
        <v>412</v>
      </c>
      <c r="C135" s="111">
        <v>1</v>
      </c>
      <c r="D135" s="111">
        <v>0</v>
      </c>
      <c r="E135" s="111">
        <v>0</v>
      </c>
      <c r="F135" s="111">
        <v>1</v>
      </c>
      <c r="G135" s="111">
        <v>1</v>
      </c>
      <c r="H135" s="111">
        <v>0</v>
      </c>
      <c r="I135" s="111">
        <v>0</v>
      </c>
      <c r="J135" s="111">
        <v>0</v>
      </c>
      <c r="K135" s="111" t="s">
        <v>121</v>
      </c>
      <c r="L135" s="111" t="s">
        <v>28</v>
      </c>
      <c r="M135" s="111" t="s">
        <v>28</v>
      </c>
      <c r="N135" s="19">
        <f t="shared" si="11"/>
        <v>0</v>
      </c>
      <c r="O135" s="19">
        <f t="shared" si="12"/>
        <v>0</v>
      </c>
      <c r="P135" s="19">
        <f t="shared" si="13"/>
        <v>0</v>
      </c>
      <c r="Q135" s="19">
        <f t="shared" si="14"/>
        <v>0</v>
      </c>
      <c r="R135" s="19">
        <f t="shared" si="15"/>
        <v>0</v>
      </c>
      <c r="S135" s="111">
        <v>0</v>
      </c>
    </row>
    <row r="136" spans="1:20" ht="15.75" customHeight="1">
      <c r="A136" s="92"/>
      <c r="B136" s="92"/>
      <c r="C136" s="92"/>
      <c r="D136" s="92"/>
      <c r="E136" s="92"/>
      <c r="F136" s="92"/>
      <c r="G136" s="92"/>
      <c r="H136" s="92"/>
      <c r="I136" s="92"/>
      <c r="J136" s="92"/>
      <c r="K136" s="92"/>
      <c r="L136" s="92"/>
      <c r="M136" s="92"/>
      <c r="N136" s="19">
        <f t="shared" si="11"/>
        <v>0</v>
      </c>
      <c r="O136" s="19">
        <f t="shared" si="12"/>
        <v>0</v>
      </c>
      <c r="P136" s="19">
        <f t="shared" si="13"/>
        <v>0</v>
      </c>
      <c r="Q136" s="19">
        <f t="shared" si="14"/>
        <v>0</v>
      </c>
      <c r="R136" s="19">
        <f t="shared" si="15"/>
        <v>0</v>
      </c>
      <c r="S136" s="92"/>
    </row>
    <row r="137" spans="1:20" ht="15.75" customHeight="1">
      <c r="A137" s="92"/>
      <c r="B137" s="92"/>
      <c r="C137" s="92"/>
      <c r="D137" s="92"/>
      <c r="E137" s="92"/>
      <c r="F137" s="92"/>
      <c r="G137" s="92"/>
      <c r="H137" s="92"/>
      <c r="I137" s="92"/>
      <c r="J137" s="92"/>
      <c r="K137" s="92"/>
      <c r="L137" s="92"/>
      <c r="M137" s="92"/>
      <c r="N137" s="19">
        <f t="shared" si="11"/>
        <v>0</v>
      </c>
      <c r="O137" s="19">
        <f t="shared" si="12"/>
        <v>0</v>
      </c>
      <c r="P137" s="19">
        <f t="shared" si="13"/>
        <v>0</v>
      </c>
      <c r="Q137" s="19">
        <f t="shared" si="14"/>
        <v>0</v>
      </c>
      <c r="R137" s="19">
        <f t="shared" si="15"/>
        <v>0</v>
      </c>
      <c r="S137" s="92"/>
    </row>
    <row r="138" spans="1:20" ht="15.75" customHeight="1">
      <c r="A138" s="93"/>
      <c r="B138" s="93"/>
      <c r="C138" s="93"/>
      <c r="D138" s="93"/>
      <c r="E138" s="93"/>
      <c r="F138" s="93"/>
      <c r="G138" s="93"/>
      <c r="H138" s="93"/>
      <c r="I138" s="93"/>
      <c r="J138" s="93"/>
      <c r="K138" s="93"/>
      <c r="L138" s="93"/>
      <c r="M138" s="93"/>
      <c r="N138" s="19">
        <f t="shared" si="11"/>
        <v>0</v>
      </c>
      <c r="O138" s="19">
        <f t="shared" si="12"/>
        <v>0</v>
      </c>
      <c r="P138" s="19">
        <f t="shared" si="13"/>
        <v>0</v>
      </c>
      <c r="Q138" s="19">
        <f t="shared" si="14"/>
        <v>0</v>
      </c>
      <c r="R138" s="19">
        <f t="shared" si="15"/>
        <v>0</v>
      </c>
      <c r="S138" s="93"/>
    </row>
    <row r="139" spans="1:20" ht="15.75" customHeight="1">
      <c r="A139" s="110" t="s">
        <v>133</v>
      </c>
      <c r="B139" s="91" t="s">
        <v>419</v>
      </c>
      <c r="C139" s="111">
        <v>2</v>
      </c>
      <c r="D139" s="111">
        <v>0</v>
      </c>
      <c r="E139" s="111">
        <v>0</v>
      </c>
      <c r="F139" s="111">
        <v>2</v>
      </c>
      <c r="G139" s="111">
        <v>1</v>
      </c>
      <c r="H139" s="111">
        <v>0</v>
      </c>
      <c r="I139" s="111">
        <v>2</v>
      </c>
      <c r="J139" s="111">
        <v>2</v>
      </c>
      <c r="K139" s="66" t="s">
        <v>423</v>
      </c>
      <c r="L139" s="67" t="s">
        <v>46</v>
      </c>
      <c r="M139" s="67" t="s">
        <v>46</v>
      </c>
      <c r="N139" s="19">
        <f t="shared" si="11"/>
        <v>0</v>
      </c>
      <c r="O139" s="19">
        <f t="shared" si="12"/>
        <v>1</v>
      </c>
      <c r="P139" s="19">
        <f t="shared" si="13"/>
        <v>0</v>
      </c>
      <c r="Q139" s="19">
        <f t="shared" si="14"/>
        <v>0</v>
      </c>
      <c r="R139" s="19">
        <f t="shared" si="15"/>
        <v>0</v>
      </c>
      <c r="S139" s="111">
        <v>0</v>
      </c>
    </row>
    <row r="140" spans="1:20" ht="15.75" customHeight="1">
      <c r="A140" s="92"/>
      <c r="B140" s="92"/>
      <c r="C140" s="92"/>
      <c r="D140" s="92"/>
      <c r="E140" s="92"/>
      <c r="F140" s="92"/>
      <c r="G140" s="92"/>
      <c r="H140" s="92"/>
      <c r="I140" s="92"/>
      <c r="J140" s="92"/>
      <c r="K140" s="72" t="s">
        <v>425</v>
      </c>
      <c r="L140" s="71" t="s">
        <v>46</v>
      </c>
      <c r="M140" s="71" t="s">
        <v>46</v>
      </c>
      <c r="N140" s="19">
        <f t="shared" si="11"/>
        <v>0</v>
      </c>
      <c r="O140" s="19">
        <f t="shared" si="12"/>
        <v>1</v>
      </c>
      <c r="P140" s="19">
        <f t="shared" si="13"/>
        <v>0</v>
      </c>
      <c r="Q140" s="19">
        <f t="shared" si="14"/>
        <v>0</v>
      </c>
      <c r="R140" s="19">
        <f t="shared" si="15"/>
        <v>0</v>
      </c>
      <c r="S140" s="92"/>
    </row>
    <row r="141" spans="1:20" ht="15.75" customHeight="1">
      <c r="A141" s="92"/>
      <c r="B141" s="92"/>
      <c r="C141" s="92"/>
      <c r="D141" s="92"/>
      <c r="E141" s="92"/>
      <c r="F141" s="92"/>
      <c r="G141" s="92"/>
      <c r="H141" s="92"/>
      <c r="I141" s="92"/>
      <c r="J141" s="92"/>
      <c r="K141" s="72" t="s">
        <v>426</v>
      </c>
      <c r="L141" s="71" t="s">
        <v>28</v>
      </c>
      <c r="M141" s="71" t="s">
        <v>28</v>
      </c>
      <c r="N141" s="19">
        <f t="shared" si="11"/>
        <v>1</v>
      </c>
      <c r="O141" s="19">
        <f t="shared" si="12"/>
        <v>0</v>
      </c>
      <c r="P141" s="19">
        <f t="shared" si="13"/>
        <v>0</v>
      </c>
      <c r="Q141" s="19">
        <f t="shared" si="14"/>
        <v>0</v>
      </c>
      <c r="R141" s="19">
        <f t="shared" si="15"/>
        <v>0</v>
      </c>
      <c r="S141" s="92"/>
    </row>
    <row r="142" spans="1:20" ht="15.75" customHeight="1">
      <c r="A142" s="92"/>
      <c r="B142" s="92"/>
      <c r="C142" s="92"/>
      <c r="D142" s="92"/>
      <c r="E142" s="92"/>
      <c r="F142" s="92"/>
      <c r="G142" s="92"/>
      <c r="H142" s="92"/>
      <c r="I142" s="92"/>
      <c r="J142" s="92"/>
      <c r="K142" s="72" t="s">
        <v>427</v>
      </c>
      <c r="L142" s="71" t="s">
        <v>46</v>
      </c>
      <c r="M142" s="71" t="s">
        <v>46</v>
      </c>
      <c r="N142" s="19">
        <f t="shared" si="11"/>
        <v>0</v>
      </c>
      <c r="O142" s="19">
        <f t="shared" si="12"/>
        <v>1</v>
      </c>
      <c r="P142" s="19">
        <f t="shared" si="13"/>
        <v>0</v>
      </c>
      <c r="Q142" s="19">
        <f t="shared" si="14"/>
        <v>0</v>
      </c>
      <c r="R142" s="19">
        <f t="shared" si="15"/>
        <v>0</v>
      </c>
      <c r="S142" s="92"/>
    </row>
    <row r="143" spans="1:20" ht="15.75" customHeight="1">
      <c r="A143" s="92"/>
      <c r="B143" s="92"/>
      <c r="C143" s="92"/>
      <c r="D143" s="92"/>
      <c r="E143" s="92"/>
      <c r="F143" s="92"/>
      <c r="G143" s="92"/>
      <c r="H143" s="92"/>
      <c r="I143" s="92"/>
      <c r="J143" s="92"/>
      <c r="K143" s="72" t="s">
        <v>428</v>
      </c>
      <c r="L143" s="71" t="s">
        <v>46</v>
      </c>
      <c r="M143" s="71" t="s">
        <v>46</v>
      </c>
      <c r="N143" s="19">
        <f t="shared" si="11"/>
        <v>0</v>
      </c>
      <c r="O143" s="19">
        <f t="shared" si="12"/>
        <v>1</v>
      </c>
      <c r="P143" s="19">
        <f t="shared" si="13"/>
        <v>0</v>
      </c>
      <c r="Q143" s="19">
        <f t="shared" si="14"/>
        <v>0</v>
      </c>
      <c r="R143" s="19">
        <f t="shared" si="15"/>
        <v>0</v>
      </c>
      <c r="S143" s="92"/>
    </row>
    <row r="144" spans="1:20" ht="18.75" customHeight="1">
      <c r="A144" s="93"/>
      <c r="B144" s="93"/>
      <c r="C144" s="93"/>
      <c r="D144" s="93"/>
      <c r="E144" s="93"/>
      <c r="F144" s="93"/>
      <c r="G144" s="93"/>
      <c r="H144" s="93"/>
      <c r="I144" s="93"/>
      <c r="J144" s="93"/>
      <c r="K144" s="68" t="s">
        <v>429</v>
      </c>
      <c r="L144" s="69" t="s">
        <v>28</v>
      </c>
      <c r="M144" s="69" t="s">
        <v>46</v>
      </c>
      <c r="N144" s="19">
        <f t="shared" si="11"/>
        <v>0</v>
      </c>
      <c r="O144" s="19">
        <f t="shared" si="12"/>
        <v>0</v>
      </c>
      <c r="P144" s="19">
        <f t="shared" si="13"/>
        <v>0</v>
      </c>
      <c r="Q144" s="19">
        <f t="shared" si="14"/>
        <v>0</v>
      </c>
      <c r="R144" s="19">
        <f t="shared" si="15"/>
        <v>1</v>
      </c>
      <c r="S144" s="93"/>
    </row>
    <row r="145" spans="1:19" ht="15.75" customHeight="1">
      <c r="A145" s="110" t="s">
        <v>135</v>
      </c>
      <c r="B145" s="91" t="s">
        <v>431</v>
      </c>
      <c r="C145" s="111">
        <v>10</v>
      </c>
      <c r="D145" s="111">
        <v>0</v>
      </c>
      <c r="E145" s="111">
        <v>1</v>
      </c>
      <c r="F145" s="111">
        <v>3</v>
      </c>
      <c r="G145" s="111">
        <v>3</v>
      </c>
      <c r="H145" s="111">
        <v>0</v>
      </c>
      <c r="I145" s="111">
        <v>2</v>
      </c>
      <c r="J145" s="111">
        <v>1</v>
      </c>
      <c r="K145" s="66" t="s">
        <v>434</v>
      </c>
      <c r="L145" s="67" t="s">
        <v>28</v>
      </c>
      <c r="M145" s="67" t="s">
        <v>28</v>
      </c>
      <c r="N145" s="19">
        <f t="shared" si="11"/>
        <v>1</v>
      </c>
      <c r="O145" s="19">
        <f t="shared" si="12"/>
        <v>0</v>
      </c>
      <c r="P145" s="19">
        <f t="shared" si="13"/>
        <v>0</v>
      </c>
      <c r="Q145" s="19">
        <f t="shared" si="14"/>
        <v>0</v>
      </c>
      <c r="R145" s="19">
        <f t="shared" si="15"/>
        <v>0</v>
      </c>
      <c r="S145" s="111">
        <v>0</v>
      </c>
    </row>
    <row r="146" spans="1:19" ht="15.75" customHeight="1">
      <c r="A146" s="92"/>
      <c r="B146" s="92"/>
      <c r="C146" s="92"/>
      <c r="D146" s="92"/>
      <c r="E146" s="92"/>
      <c r="F146" s="92"/>
      <c r="G146" s="92"/>
      <c r="H146" s="92"/>
      <c r="I146" s="92"/>
      <c r="J146" s="92"/>
      <c r="K146" s="117" t="s">
        <v>65</v>
      </c>
      <c r="L146" s="113"/>
      <c r="M146" s="91" t="s">
        <v>436</v>
      </c>
      <c r="N146" s="19">
        <f t="shared" si="11"/>
        <v>0</v>
      </c>
      <c r="O146" s="19">
        <f t="shared" si="12"/>
        <v>0</v>
      </c>
      <c r="P146" s="19">
        <f t="shared" si="13"/>
        <v>0</v>
      </c>
      <c r="Q146" s="19">
        <f t="shared" si="14"/>
        <v>0</v>
      </c>
      <c r="R146" s="19">
        <f t="shared" si="15"/>
        <v>0</v>
      </c>
      <c r="S146" s="92"/>
    </row>
    <row r="147" spans="1:19" ht="15.75" customHeight="1">
      <c r="A147" s="92"/>
      <c r="B147" s="92"/>
      <c r="C147" s="92"/>
      <c r="D147" s="92"/>
      <c r="E147" s="92"/>
      <c r="F147" s="92"/>
      <c r="G147" s="92"/>
      <c r="H147" s="92"/>
      <c r="I147" s="92"/>
      <c r="J147" s="92"/>
      <c r="K147" s="92"/>
      <c r="L147" s="92"/>
      <c r="M147" s="92"/>
      <c r="N147" s="19">
        <f t="shared" si="11"/>
        <v>0</v>
      </c>
      <c r="O147" s="19">
        <f t="shared" si="12"/>
        <v>0</v>
      </c>
      <c r="P147" s="19">
        <f t="shared" si="13"/>
        <v>0</v>
      </c>
      <c r="Q147" s="19">
        <f t="shared" si="14"/>
        <v>0</v>
      </c>
      <c r="R147" s="19">
        <f t="shared" si="15"/>
        <v>0</v>
      </c>
      <c r="S147" s="92"/>
    </row>
    <row r="148" spans="1:19" ht="15.75" customHeight="1">
      <c r="A148" s="92"/>
      <c r="B148" s="92"/>
      <c r="C148" s="92"/>
      <c r="D148" s="92"/>
      <c r="E148" s="92"/>
      <c r="F148" s="92"/>
      <c r="G148" s="92"/>
      <c r="H148" s="92"/>
      <c r="I148" s="92"/>
      <c r="J148" s="92"/>
      <c r="K148" s="92"/>
      <c r="L148" s="92"/>
      <c r="M148" s="92"/>
      <c r="N148" s="19">
        <f t="shared" si="11"/>
        <v>0</v>
      </c>
      <c r="O148" s="19">
        <f t="shared" si="12"/>
        <v>0</v>
      </c>
      <c r="P148" s="19">
        <f t="shared" si="13"/>
        <v>0</v>
      </c>
      <c r="Q148" s="19">
        <f t="shared" si="14"/>
        <v>0</v>
      </c>
      <c r="R148" s="19">
        <f t="shared" si="15"/>
        <v>0</v>
      </c>
      <c r="S148" s="92"/>
    </row>
    <row r="149" spans="1:19" ht="15.75" customHeight="1">
      <c r="A149" s="92"/>
      <c r="B149" s="92"/>
      <c r="C149" s="92"/>
      <c r="D149" s="92"/>
      <c r="E149" s="92"/>
      <c r="F149" s="92"/>
      <c r="G149" s="92"/>
      <c r="H149" s="92"/>
      <c r="I149" s="92"/>
      <c r="J149" s="92"/>
      <c r="K149" s="92"/>
      <c r="L149" s="92"/>
      <c r="M149" s="92"/>
      <c r="N149" s="19">
        <f t="shared" si="11"/>
        <v>0</v>
      </c>
      <c r="O149" s="19">
        <f t="shared" si="12"/>
        <v>0</v>
      </c>
      <c r="P149" s="19">
        <f t="shared" si="13"/>
        <v>0</v>
      </c>
      <c r="Q149" s="19">
        <f t="shared" si="14"/>
        <v>0</v>
      </c>
      <c r="R149" s="19">
        <f t="shared" si="15"/>
        <v>0</v>
      </c>
      <c r="S149" s="92"/>
    </row>
    <row r="150" spans="1:19" ht="15.75" customHeight="1">
      <c r="A150" s="92"/>
      <c r="B150" s="92"/>
      <c r="C150" s="92"/>
      <c r="D150" s="92"/>
      <c r="E150" s="92"/>
      <c r="F150" s="92"/>
      <c r="G150" s="92"/>
      <c r="H150" s="92"/>
      <c r="I150" s="92"/>
      <c r="J150" s="92"/>
      <c r="K150" s="92"/>
      <c r="L150" s="92"/>
      <c r="M150" s="92"/>
      <c r="N150" s="19">
        <f t="shared" si="11"/>
        <v>0</v>
      </c>
      <c r="O150" s="19">
        <f t="shared" si="12"/>
        <v>0</v>
      </c>
      <c r="P150" s="19">
        <f t="shared" si="13"/>
        <v>0</v>
      </c>
      <c r="Q150" s="19">
        <f t="shared" si="14"/>
        <v>0</v>
      </c>
      <c r="R150" s="19">
        <f t="shared" si="15"/>
        <v>0</v>
      </c>
      <c r="S150" s="92"/>
    </row>
    <row r="151" spans="1:19" ht="15.75" customHeight="1">
      <c r="A151" s="92"/>
      <c r="B151" s="92"/>
      <c r="C151" s="92"/>
      <c r="D151" s="92"/>
      <c r="E151" s="92"/>
      <c r="F151" s="92"/>
      <c r="G151" s="92"/>
      <c r="H151" s="92"/>
      <c r="I151" s="92"/>
      <c r="J151" s="92"/>
      <c r="K151" s="92"/>
      <c r="L151" s="92"/>
      <c r="M151" s="92"/>
      <c r="N151" s="19">
        <f t="shared" si="11"/>
        <v>0</v>
      </c>
      <c r="O151" s="19">
        <f t="shared" si="12"/>
        <v>0</v>
      </c>
      <c r="P151" s="19">
        <f t="shared" si="13"/>
        <v>0</v>
      </c>
      <c r="Q151" s="19">
        <f t="shared" si="14"/>
        <v>0</v>
      </c>
      <c r="R151" s="19">
        <f t="shared" si="15"/>
        <v>0</v>
      </c>
      <c r="S151" s="92"/>
    </row>
    <row r="152" spans="1:19" ht="15.75" customHeight="1">
      <c r="A152" s="92"/>
      <c r="B152" s="92"/>
      <c r="C152" s="92"/>
      <c r="D152" s="92"/>
      <c r="E152" s="92"/>
      <c r="F152" s="92"/>
      <c r="G152" s="92"/>
      <c r="H152" s="92"/>
      <c r="I152" s="92"/>
      <c r="J152" s="92"/>
      <c r="K152" s="92"/>
      <c r="L152" s="92"/>
      <c r="M152" s="92"/>
      <c r="N152" s="19">
        <f t="shared" si="11"/>
        <v>0</v>
      </c>
      <c r="O152" s="19">
        <f t="shared" si="12"/>
        <v>0</v>
      </c>
      <c r="P152" s="19">
        <f t="shared" si="13"/>
        <v>0</v>
      </c>
      <c r="Q152" s="19">
        <f t="shared" si="14"/>
        <v>0</v>
      </c>
      <c r="R152" s="19">
        <f t="shared" si="15"/>
        <v>0</v>
      </c>
      <c r="S152" s="92"/>
    </row>
    <row r="153" spans="1:19" ht="15.75" customHeight="1">
      <c r="A153" s="92"/>
      <c r="B153" s="92"/>
      <c r="C153" s="92"/>
      <c r="D153" s="92"/>
      <c r="E153" s="92"/>
      <c r="F153" s="92"/>
      <c r="G153" s="92"/>
      <c r="H153" s="92"/>
      <c r="I153" s="92"/>
      <c r="J153" s="92"/>
      <c r="K153" s="92"/>
      <c r="L153" s="92"/>
      <c r="M153" s="92"/>
      <c r="N153" s="19">
        <f t="shared" si="11"/>
        <v>0</v>
      </c>
      <c r="O153" s="19">
        <f t="shared" si="12"/>
        <v>0</v>
      </c>
      <c r="P153" s="19">
        <f t="shared" si="13"/>
        <v>0</v>
      </c>
      <c r="Q153" s="19">
        <f t="shared" si="14"/>
        <v>0</v>
      </c>
      <c r="R153" s="19">
        <f t="shared" si="15"/>
        <v>0</v>
      </c>
      <c r="S153" s="92"/>
    </row>
    <row r="154" spans="1:19" ht="15.75" customHeight="1">
      <c r="A154" s="92"/>
      <c r="B154" s="92"/>
      <c r="C154" s="92"/>
      <c r="D154" s="92"/>
      <c r="E154" s="92"/>
      <c r="F154" s="92"/>
      <c r="G154" s="92"/>
      <c r="H154" s="92"/>
      <c r="I154" s="92"/>
      <c r="J154" s="92"/>
      <c r="K154" s="92"/>
      <c r="L154" s="92"/>
      <c r="M154" s="92"/>
      <c r="N154" s="19">
        <f t="shared" si="11"/>
        <v>0</v>
      </c>
      <c r="O154" s="19">
        <f t="shared" si="12"/>
        <v>0</v>
      </c>
      <c r="P154" s="19">
        <f t="shared" si="13"/>
        <v>0</v>
      </c>
      <c r="Q154" s="19">
        <f t="shared" si="14"/>
        <v>0</v>
      </c>
      <c r="R154" s="19">
        <f t="shared" si="15"/>
        <v>0</v>
      </c>
      <c r="S154" s="92"/>
    </row>
    <row r="155" spans="1:19" ht="15.75" customHeight="1">
      <c r="A155" s="92"/>
      <c r="B155" s="92"/>
      <c r="C155" s="92"/>
      <c r="D155" s="92"/>
      <c r="E155" s="92"/>
      <c r="F155" s="92"/>
      <c r="G155" s="92"/>
      <c r="H155" s="92"/>
      <c r="I155" s="92"/>
      <c r="J155" s="92"/>
      <c r="K155" s="92"/>
      <c r="L155" s="92"/>
      <c r="M155" s="92"/>
      <c r="N155" s="19">
        <f t="shared" si="11"/>
        <v>0</v>
      </c>
      <c r="O155" s="19">
        <f t="shared" si="12"/>
        <v>0</v>
      </c>
      <c r="P155" s="19">
        <f t="shared" si="13"/>
        <v>0</v>
      </c>
      <c r="Q155" s="19">
        <f t="shared" si="14"/>
        <v>0</v>
      </c>
      <c r="R155" s="19">
        <f t="shared" si="15"/>
        <v>0</v>
      </c>
      <c r="S155" s="92"/>
    </row>
    <row r="156" spans="1:19" ht="15.75" customHeight="1">
      <c r="A156" s="93"/>
      <c r="B156" s="93"/>
      <c r="C156" s="93"/>
      <c r="D156" s="93"/>
      <c r="E156" s="93"/>
      <c r="F156" s="93"/>
      <c r="G156" s="93"/>
      <c r="H156" s="93"/>
      <c r="I156" s="93"/>
      <c r="J156" s="93"/>
      <c r="K156" s="93"/>
      <c r="L156" s="93"/>
      <c r="M156" s="93"/>
      <c r="N156" s="19">
        <f t="shared" si="11"/>
        <v>0</v>
      </c>
      <c r="O156" s="19">
        <f t="shared" si="12"/>
        <v>0</v>
      </c>
      <c r="P156" s="19">
        <f t="shared" si="13"/>
        <v>0</v>
      </c>
      <c r="Q156" s="19">
        <f t="shared" si="14"/>
        <v>0</v>
      </c>
      <c r="R156" s="19">
        <f t="shared" si="15"/>
        <v>0</v>
      </c>
      <c r="S156" s="93"/>
    </row>
    <row r="157" spans="1:19" ht="15.75" customHeight="1">
      <c r="A157" s="110" t="s">
        <v>136</v>
      </c>
      <c r="B157" s="91" t="s">
        <v>449</v>
      </c>
      <c r="C157" s="111">
        <v>1</v>
      </c>
      <c r="D157" s="111">
        <v>0</v>
      </c>
      <c r="E157" s="111">
        <v>0</v>
      </c>
      <c r="F157" s="111">
        <v>1</v>
      </c>
      <c r="G157" s="111">
        <v>1</v>
      </c>
      <c r="H157" s="111">
        <v>0</v>
      </c>
      <c r="I157" s="111">
        <v>1</v>
      </c>
      <c r="J157" s="111">
        <v>1</v>
      </c>
      <c r="K157" s="66" t="s">
        <v>451</v>
      </c>
      <c r="L157" s="67" t="s">
        <v>28</v>
      </c>
      <c r="M157" s="67" t="s">
        <v>28</v>
      </c>
      <c r="N157" s="19">
        <f t="shared" si="11"/>
        <v>1</v>
      </c>
      <c r="O157" s="19">
        <f t="shared" si="12"/>
        <v>0</v>
      </c>
      <c r="P157" s="19">
        <f t="shared" si="13"/>
        <v>0</v>
      </c>
      <c r="Q157" s="19">
        <f t="shared" si="14"/>
        <v>0</v>
      </c>
      <c r="R157" s="19">
        <f t="shared" si="15"/>
        <v>0</v>
      </c>
      <c r="S157" s="111">
        <v>0</v>
      </c>
    </row>
    <row r="158" spans="1:19" ht="15.75" customHeight="1">
      <c r="A158" s="93"/>
      <c r="B158" s="93"/>
      <c r="C158" s="93"/>
      <c r="D158" s="93"/>
      <c r="E158" s="93"/>
      <c r="F158" s="93"/>
      <c r="G158" s="93"/>
      <c r="H158" s="93"/>
      <c r="I158" s="93"/>
      <c r="J158" s="93"/>
      <c r="K158" s="68"/>
      <c r="L158" s="68"/>
      <c r="M158" s="68"/>
      <c r="N158" s="19">
        <f t="shared" si="11"/>
        <v>0</v>
      </c>
      <c r="O158" s="19">
        <f t="shared" si="12"/>
        <v>0</v>
      </c>
      <c r="P158" s="19">
        <f t="shared" si="13"/>
        <v>0</v>
      </c>
      <c r="Q158" s="19">
        <f t="shared" si="14"/>
        <v>0</v>
      </c>
      <c r="R158" s="19">
        <f t="shared" si="15"/>
        <v>0</v>
      </c>
      <c r="S158" s="93"/>
    </row>
    <row r="159" spans="1:19" ht="15.75" customHeight="1">
      <c r="N159" s="85">
        <f t="shared" ref="N159:R159" si="16">COUNTIF(N2:N158,1)</f>
        <v>34</v>
      </c>
      <c r="O159" s="85">
        <f t="shared" si="16"/>
        <v>47</v>
      </c>
      <c r="P159" s="85">
        <f t="shared" si="16"/>
        <v>11</v>
      </c>
      <c r="Q159" s="85">
        <f t="shared" si="16"/>
        <v>4</v>
      </c>
      <c r="R159" s="85">
        <f t="shared" si="16"/>
        <v>7</v>
      </c>
    </row>
    <row r="160" spans="1:19" ht="15.75" customHeight="1"/>
    <row r="161" spans="9:13" ht="15.75" customHeight="1"/>
    <row r="162" spans="9:13" ht="15.75" customHeight="1"/>
    <row r="163" spans="9:13" ht="15.75" customHeight="1">
      <c r="I163" s="44" t="s">
        <v>192</v>
      </c>
      <c r="J163" s="44">
        <v>12</v>
      </c>
      <c r="K163" s="82"/>
    </row>
    <row r="164" spans="9:13" ht="15.75" customHeight="1">
      <c r="I164" s="44" t="s">
        <v>194</v>
      </c>
      <c r="J164" s="39">
        <f>2*J163</f>
        <v>24</v>
      </c>
      <c r="K164" s="10"/>
      <c r="L164" s="47" t="s">
        <v>196</v>
      </c>
      <c r="M164" s="83">
        <v>13.17</v>
      </c>
    </row>
    <row r="165" spans="9:13" ht="15.75" customHeight="1">
      <c r="I165" s="45" t="s">
        <v>16</v>
      </c>
      <c r="J165" s="46">
        <f>N159</f>
        <v>34</v>
      </c>
      <c r="K165" s="10"/>
      <c r="L165" s="49" t="s">
        <v>199</v>
      </c>
      <c r="M165" s="50">
        <f>(1+(M164*M164))*((J169*J170)/((J169*M164*M164)+J170))</f>
        <v>0.83807321345947405</v>
      </c>
    </row>
    <row r="166" spans="9:13" ht="15.75" customHeight="1">
      <c r="I166" s="45" t="s">
        <v>198</v>
      </c>
      <c r="J166" s="46">
        <f>N159+J164</f>
        <v>58</v>
      </c>
      <c r="K166" s="10"/>
    </row>
    <row r="167" spans="9:13" ht="15.75" customHeight="1">
      <c r="I167" s="45" t="s">
        <v>17</v>
      </c>
      <c r="J167" s="46">
        <f>O159</f>
        <v>47</v>
      </c>
      <c r="K167" s="10"/>
      <c r="L167" s="41" t="s">
        <v>202</v>
      </c>
      <c r="M167" s="50">
        <f>2*((J169*J170)/((J169)+J170))</f>
        <v>0.66666666666666663</v>
      </c>
    </row>
    <row r="168" spans="9:13" ht="15.75" customHeight="1">
      <c r="I168" s="45" t="s">
        <v>18</v>
      </c>
      <c r="J168" s="46">
        <f>P159</f>
        <v>11</v>
      </c>
      <c r="K168" s="10"/>
    </row>
    <row r="169" spans="9:13" ht="15.75" customHeight="1">
      <c r="I169" s="45" t="s">
        <v>0</v>
      </c>
      <c r="J169" s="46">
        <f>J166/(J167+J166)</f>
        <v>0.55238095238095242</v>
      </c>
      <c r="K169" s="10"/>
    </row>
    <row r="170" spans="9:13" ht="15.75" customHeight="1">
      <c r="I170" s="45" t="s">
        <v>1</v>
      </c>
      <c r="J170" s="46">
        <f>J166/(J166+J168)</f>
        <v>0.84057971014492749</v>
      </c>
      <c r="K170" s="10"/>
    </row>
    <row r="171" spans="9:13" ht="15.75" customHeight="1">
      <c r="I171" s="10"/>
      <c r="J171" s="10"/>
      <c r="K171" s="10"/>
    </row>
    <row r="172" spans="9:13" ht="15.75" customHeight="1">
      <c r="I172" s="51" t="s">
        <v>205</v>
      </c>
      <c r="J172" s="52"/>
      <c r="K172" s="10"/>
    </row>
    <row r="173" spans="9:13" ht="15.75" customHeight="1">
      <c r="I173" s="53" t="s">
        <v>206</v>
      </c>
      <c r="J173" s="52">
        <f>J165+J168+COUNTIF(K2:K158,"NONE")</f>
        <v>53</v>
      </c>
      <c r="K173" s="10"/>
    </row>
    <row r="174" spans="9:13" ht="15.75" customHeight="1">
      <c r="I174" s="53" t="s">
        <v>19</v>
      </c>
      <c r="J174" s="52">
        <f>Q159</f>
        <v>4</v>
      </c>
      <c r="K174" s="10"/>
    </row>
    <row r="175" spans="9:13" ht="15.75" customHeight="1">
      <c r="I175" s="53" t="s">
        <v>20</v>
      </c>
      <c r="J175" s="52">
        <f>R159</f>
        <v>7</v>
      </c>
      <c r="K175" s="10"/>
    </row>
    <row r="176" spans="9:13" ht="15.75" customHeight="1">
      <c r="I176" s="53" t="s">
        <v>207</v>
      </c>
      <c r="J176" s="52">
        <f>J167</f>
        <v>47</v>
      </c>
      <c r="K176" s="10"/>
    </row>
    <row r="177" spans="10:10" ht="15.75" customHeight="1"/>
    <row r="178" spans="10:10" ht="15.75" customHeight="1">
      <c r="J178" s="86">
        <f>COUNTIF(K2:K158,"NONE")</f>
        <v>8</v>
      </c>
    </row>
    <row r="179" spans="10:10" ht="15.75" customHeight="1"/>
    <row r="180" spans="10:10" ht="15.75" customHeight="1"/>
    <row r="181" spans="10:10" ht="15.75" customHeight="1"/>
    <row r="182" spans="10:10" ht="15.75" customHeight="1"/>
    <row r="183" spans="10:10" ht="15.75" customHeight="1"/>
    <row r="184" spans="10:10" ht="15.75" customHeight="1"/>
    <row r="185" spans="10:10" ht="15.75" customHeight="1"/>
    <row r="186" spans="10:10" ht="15.75" customHeight="1"/>
    <row r="187" spans="10:10" ht="15.75" customHeight="1"/>
    <row r="188" spans="10:10" ht="15.75" customHeight="1"/>
    <row r="189" spans="10:10" ht="15.75" customHeight="1"/>
    <row r="190" spans="10:10" ht="15.75" customHeight="1"/>
    <row r="191" spans="10:10" ht="15.75" customHeight="1"/>
    <row r="192" spans="10:10"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405">
    <mergeCell ref="E2:E3"/>
    <mergeCell ref="G2:G3"/>
    <mergeCell ref="E4:E5"/>
    <mergeCell ref="C128:C132"/>
    <mergeCell ref="D63:D64"/>
    <mergeCell ref="C63:C64"/>
    <mergeCell ref="E63:E64"/>
    <mergeCell ref="E65:E67"/>
    <mergeCell ref="D65:D67"/>
    <mergeCell ref="B63:B64"/>
    <mergeCell ref="A63:A64"/>
    <mergeCell ref="A60:A62"/>
    <mergeCell ref="D60:D62"/>
    <mergeCell ref="E60:E62"/>
    <mergeCell ref="B60:B62"/>
    <mergeCell ref="C60:C62"/>
    <mergeCell ref="K135:K138"/>
    <mergeCell ref="J135:J138"/>
    <mergeCell ref="K146:K156"/>
    <mergeCell ref="L146:L156"/>
    <mergeCell ref="I145:I156"/>
    <mergeCell ref="I139:I144"/>
    <mergeCell ref="J139:J144"/>
    <mergeCell ref="I135:I138"/>
    <mergeCell ref="J145:J156"/>
    <mergeCell ref="S110:S117"/>
    <mergeCell ref="S60:S62"/>
    <mergeCell ref="S63:S64"/>
    <mergeCell ref="T65:T67"/>
    <mergeCell ref="S65:S67"/>
    <mergeCell ref="S30:S36"/>
    <mergeCell ref="S37:S38"/>
    <mergeCell ref="W1:AB1"/>
    <mergeCell ref="S2:S3"/>
    <mergeCell ref="S4:S5"/>
    <mergeCell ref="S6:S8"/>
    <mergeCell ref="S14:S15"/>
    <mergeCell ref="S16:S18"/>
    <mergeCell ref="S68:S73"/>
    <mergeCell ref="S74:S76"/>
    <mergeCell ref="T68:T73"/>
    <mergeCell ref="S85:S88"/>
    <mergeCell ref="S83:S84"/>
    <mergeCell ref="S19:S29"/>
    <mergeCell ref="S54:S59"/>
    <mergeCell ref="S46:S53"/>
    <mergeCell ref="S39:S40"/>
    <mergeCell ref="S41:S44"/>
    <mergeCell ref="M56:M59"/>
    <mergeCell ref="L39:L40"/>
    <mergeCell ref="M39:M40"/>
    <mergeCell ref="M74:M76"/>
    <mergeCell ref="L95:L100"/>
    <mergeCell ref="M95:M100"/>
    <mergeCell ref="S89:S100"/>
    <mergeCell ref="S101:S102"/>
    <mergeCell ref="S106:S109"/>
    <mergeCell ref="S104:S105"/>
    <mergeCell ref="J128:J132"/>
    <mergeCell ref="I128:I132"/>
    <mergeCell ref="I122:I124"/>
    <mergeCell ref="I119:I121"/>
    <mergeCell ref="I125:I127"/>
    <mergeCell ref="J125:J127"/>
    <mergeCell ref="T125:T127"/>
    <mergeCell ref="J122:J124"/>
    <mergeCell ref="J119:J121"/>
    <mergeCell ref="S125:S127"/>
    <mergeCell ref="S128:S132"/>
    <mergeCell ref="F68:F73"/>
    <mergeCell ref="F74:F76"/>
    <mergeCell ref="G68:G73"/>
    <mergeCell ref="G74:G76"/>
    <mergeCell ref="C65:C67"/>
    <mergeCell ref="C68:C73"/>
    <mergeCell ref="B65:B67"/>
    <mergeCell ref="B68:B73"/>
    <mergeCell ref="C74:C76"/>
    <mergeCell ref="E74:E76"/>
    <mergeCell ref="E68:E73"/>
    <mergeCell ref="G39:G40"/>
    <mergeCell ref="H16:H18"/>
    <mergeCell ref="I6:I8"/>
    <mergeCell ref="I16:I18"/>
    <mergeCell ref="A83:A84"/>
    <mergeCell ref="A77:A80"/>
    <mergeCell ref="A74:A76"/>
    <mergeCell ref="A68:A73"/>
    <mergeCell ref="A65:A67"/>
    <mergeCell ref="A81:A82"/>
    <mergeCell ref="B74:B76"/>
    <mergeCell ref="B77:B80"/>
    <mergeCell ref="B81:B82"/>
    <mergeCell ref="B83:B84"/>
    <mergeCell ref="D77:D80"/>
    <mergeCell ref="C77:C80"/>
    <mergeCell ref="C81:C82"/>
    <mergeCell ref="D81:D82"/>
    <mergeCell ref="E77:E80"/>
    <mergeCell ref="E81:E82"/>
    <mergeCell ref="D74:D76"/>
    <mergeCell ref="D68:D73"/>
    <mergeCell ref="E83:E84"/>
    <mergeCell ref="D83:D84"/>
    <mergeCell ref="J16:J18"/>
    <mergeCell ref="I14:I15"/>
    <mergeCell ref="F14:F15"/>
    <mergeCell ref="F16:F18"/>
    <mergeCell ref="G14:G15"/>
    <mergeCell ref="G16:G18"/>
    <mergeCell ref="G19:G29"/>
    <mergeCell ref="G30:G36"/>
    <mergeCell ref="G37:G38"/>
    <mergeCell ref="J6:J8"/>
    <mergeCell ref="J4:J5"/>
    <mergeCell ref="J2:J3"/>
    <mergeCell ref="F4:F5"/>
    <mergeCell ref="H6:H8"/>
    <mergeCell ref="G6:G8"/>
    <mergeCell ref="G4:G5"/>
    <mergeCell ref="H14:H15"/>
    <mergeCell ref="J14:J15"/>
    <mergeCell ref="F2:F3"/>
    <mergeCell ref="F6:F8"/>
    <mergeCell ref="I4:I5"/>
    <mergeCell ref="H4:H5"/>
    <mergeCell ref="H2:H3"/>
    <mergeCell ref="I2:I3"/>
    <mergeCell ref="F41:F44"/>
    <mergeCell ref="G41:G44"/>
    <mergeCell ref="E41:E44"/>
    <mergeCell ref="F54:F59"/>
    <mergeCell ref="F63:F64"/>
    <mergeCell ref="G60:G62"/>
    <mergeCell ref="F60:F62"/>
    <mergeCell ref="F65:F67"/>
    <mergeCell ref="G65:G67"/>
    <mergeCell ref="G63:G64"/>
    <mergeCell ref="E54:E59"/>
    <mergeCell ref="E46:E53"/>
    <mergeCell ref="G46:G53"/>
    <mergeCell ref="F46:F53"/>
    <mergeCell ref="G54:G59"/>
    <mergeCell ref="E30:E36"/>
    <mergeCell ref="D30:D36"/>
    <mergeCell ref="F39:F40"/>
    <mergeCell ref="F30:F36"/>
    <mergeCell ref="F37:F38"/>
    <mergeCell ref="D37:D38"/>
    <mergeCell ref="D16:D18"/>
    <mergeCell ref="E19:E29"/>
    <mergeCell ref="E16:E18"/>
    <mergeCell ref="D19:D29"/>
    <mergeCell ref="E37:E38"/>
    <mergeCell ref="F19:F29"/>
    <mergeCell ref="A16:A18"/>
    <mergeCell ref="B16:B18"/>
    <mergeCell ref="D14:D15"/>
    <mergeCell ref="E14:E15"/>
    <mergeCell ref="B14:B15"/>
    <mergeCell ref="A19:A29"/>
    <mergeCell ref="B19:B29"/>
    <mergeCell ref="A14:A15"/>
    <mergeCell ref="C14:C15"/>
    <mergeCell ref="C16:C18"/>
    <mergeCell ref="D39:D40"/>
    <mergeCell ref="E39:E40"/>
    <mergeCell ref="C41:C44"/>
    <mergeCell ref="B37:B38"/>
    <mergeCell ref="B39:B40"/>
    <mergeCell ref="C37:C38"/>
    <mergeCell ref="C39:C40"/>
    <mergeCell ref="A46:A53"/>
    <mergeCell ref="A54:A59"/>
    <mergeCell ref="D41:D44"/>
    <mergeCell ref="D54:D59"/>
    <mergeCell ref="D46:D53"/>
    <mergeCell ref="B54:B59"/>
    <mergeCell ref="B46:B53"/>
    <mergeCell ref="C46:C53"/>
    <mergeCell ref="E157:E158"/>
    <mergeCell ref="H135:H138"/>
    <mergeCell ref="D4:D5"/>
    <mergeCell ref="D2:D3"/>
    <mergeCell ref="C2:C3"/>
    <mergeCell ref="B2:B3"/>
    <mergeCell ref="C4:C5"/>
    <mergeCell ref="B4:B5"/>
    <mergeCell ref="A4:A5"/>
    <mergeCell ref="A2:A3"/>
    <mergeCell ref="D6:D8"/>
    <mergeCell ref="E6:E8"/>
    <mergeCell ref="B6:B8"/>
    <mergeCell ref="C6:C8"/>
    <mergeCell ref="A6:A8"/>
    <mergeCell ref="C30:C36"/>
    <mergeCell ref="C19:C29"/>
    <mergeCell ref="C54:C59"/>
    <mergeCell ref="B41:B44"/>
    <mergeCell ref="A41:A44"/>
    <mergeCell ref="A39:A40"/>
    <mergeCell ref="A37:A38"/>
    <mergeCell ref="A30:A36"/>
    <mergeCell ref="B30:B36"/>
    <mergeCell ref="M85:M88"/>
    <mergeCell ref="I83:I84"/>
    <mergeCell ref="I85:I88"/>
    <mergeCell ref="I77:I80"/>
    <mergeCell ref="C89:C100"/>
    <mergeCell ref="B89:B100"/>
    <mergeCell ref="B101:B102"/>
    <mergeCell ref="B104:B105"/>
    <mergeCell ref="A101:A102"/>
    <mergeCell ref="A104:A105"/>
    <mergeCell ref="A89:A100"/>
    <mergeCell ref="E85:E88"/>
    <mergeCell ref="D104:D105"/>
    <mergeCell ref="C104:C105"/>
    <mergeCell ref="D89:D100"/>
    <mergeCell ref="D101:D102"/>
    <mergeCell ref="C101:C102"/>
    <mergeCell ref="E89:E100"/>
    <mergeCell ref="A85:A88"/>
    <mergeCell ref="B85:B88"/>
    <mergeCell ref="C85:C88"/>
    <mergeCell ref="D85:D88"/>
    <mergeCell ref="C83:C84"/>
    <mergeCell ref="I104:I105"/>
    <mergeCell ref="I106:I109"/>
    <mergeCell ref="H104:H105"/>
    <mergeCell ref="M146:M156"/>
    <mergeCell ref="S145:S156"/>
    <mergeCell ref="S157:S158"/>
    <mergeCell ref="S139:S144"/>
    <mergeCell ref="S135:S138"/>
    <mergeCell ref="L123:L124"/>
    <mergeCell ref="M123:M124"/>
    <mergeCell ref="K123:K124"/>
    <mergeCell ref="M135:M138"/>
    <mergeCell ref="L135:L138"/>
    <mergeCell ref="H128:H132"/>
    <mergeCell ref="H125:H127"/>
    <mergeCell ref="H122:H124"/>
    <mergeCell ref="H119:H121"/>
    <mergeCell ref="H145:H156"/>
    <mergeCell ref="H139:H144"/>
    <mergeCell ref="J157:J158"/>
    <mergeCell ref="I157:I158"/>
    <mergeCell ref="H157:H158"/>
    <mergeCell ref="S122:S124"/>
    <mergeCell ref="S119:S121"/>
    <mergeCell ref="M81:M82"/>
    <mergeCell ref="J81:J82"/>
    <mergeCell ref="S81:S82"/>
    <mergeCell ref="S77:S80"/>
    <mergeCell ref="J77:J80"/>
    <mergeCell ref="F77:F80"/>
    <mergeCell ref="G77:G80"/>
    <mergeCell ref="G145:G156"/>
    <mergeCell ref="G157:G158"/>
    <mergeCell ref="F157:F158"/>
    <mergeCell ref="G104:G105"/>
    <mergeCell ref="G110:G117"/>
    <mergeCell ref="G106:G109"/>
    <mergeCell ref="G128:G132"/>
    <mergeCell ref="G119:G121"/>
    <mergeCell ref="G125:G127"/>
    <mergeCell ref="G122:G124"/>
    <mergeCell ref="F85:F88"/>
    <mergeCell ref="G89:G100"/>
    <mergeCell ref="G85:G88"/>
    <mergeCell ref="F89:F100"/>
    <mergeCell ref="G101:G102"/>
    <mergeCell ref="G139:G144"/>
    <mergeCell ref="G135:G138"/>
    <mergeCell ref="E135:E138"/>
    <mergeCell ref="F135:F138"/>
    <mergeCell ref="F145:F156"/>
    <mergeCell ref="F139:F144"/>
    <mergeCell ref="E104:E105"/>
    <mergeCell ref="E128:E132"/>
    <mergeCell ref="E125:E127"/>
    <mergeCell ref="F125:F127"/>
    <mergeCell ref="F128:F132"/>
    <mergeCell ref="E139:E144"/>
    <mergeCell ref="E145:E156"/>
    <mergeCell ref="F122:F124"/>
    <mergeCell ref="F119:F121"/>
    <mergeCell ref="E122:E124"/>
    <mergeCell ref="E119:E121"/>
    <mergeCell ref="E106:E109"/>
    <mergeCell ref="F106:F109"/>
    <mergeCell ref="B110:B117"/>
    <mergeCell ref="B106:B109"/>
    <mergeCell ref="A110:A117"/>
    <mergeCell ref="A106:A109"/>
    <mergeCell ref="D110:D117"/>
    <mergeCell ref="C110:C117"/>
    <mergeCell ref="F110:F117"/>
    <mergeCell ref="E110:E117"/>
    <mergeCell ref="C106:C109"/>
    <mergeCell ref="D106:D109"/>
    <mergeCell ref="C122:C124"/>
    <mergeCell ref="D122:D124"/>
    <mergeCell ref="A122:A124"/>
    <mergeCell ref="B122:B124"/>
    <mergeCell ref="B145:B156"/>
    <mergeCell ref="B157:B158"/>
    <mergeCell ref="A145:A156"/>
    <mergeCell ref="A157:A158"/>
    <mergeCell ref="D139:D144"/>
    <mergeCell ref="C139:C144"/>
    <mergeCell ref="A139:A144"/>
    <mergeCell ref="A135:A138"/>
    <mergeCell ref="B135:B138"/>
    <mergeCell ref="B139:B144"/>
    <mergeCell ref="D135:D138"/>
    <mergeCell ref="D128:D132"/>
    <mergeCell ref="C135:C138"/>
    <mergeCell ref="D157:D158"/>
    <mergeCell ref="D145:D156"/>
    <mergeCell ref="C145:C156"/>
    <mergeCell ref="C157:C158"/>
    <mergeCell ref="B125:B127"/>
    <mergeCell ref="A125:A127"/>
    <mergeCell ref="D125:D127"/>
    <mergeCell ref="C125:C127"/>
    <mergeCell ref="A128:A132"/>
    <mergeCell ref="B128:B132"/>
    <mergeCell ref="J19:J29"/>
    <mergeCell ref="J30:J36"/>
    <mergeCell ref="H19:H29"/>
    <mergeCell ref="H30:H36"/>
    <mergeCell ref="H89:H100"/>
    <mergeCell ref="H85:H88"/>
    <mergeCell ref="H101:H102"/>
    <mergeCell ref="B119:B121"/>
    <mergeCell ref="A119:A121"/>
    <mergeCell ref="C119:C121"/>
    <mergeCell ref="D119:D121"/>
    <mergeCell ref="F104:F105"/>
    <mergeCell ref="F101:F102"/>
    <mergeCell ref="E101:E102"/>
    <mergeCell ref="F83:F84"/>
    <mergeCell ref="G83:G84"/>
    <mergeCell ref="F81:F82"/>
    <mergeCell ref="G81:G82"/>
    <mergeCell ref="H106:H109"/>
    <mergeCell ref="H110:H117"/>
    <mergeCell ref="J110:J117"/>
    <mergeCell ref="I110:I117"/>
    <mergeCell ref="J106:J109"/>
    <mergeCell ref="J104:J105"/>
    <mergeCell ref="H77:H80"/>
    <mergeCell ref="H83:H84"/>
    <mergeCell ref="H81:H82"/>
    <mergeCell ref="J46:J53"/>
    <mergeCell ref="J41:J44"/>
    <mergeCell ref="H46:H53"/>
    <mergeCell ref="H41:H44"/>
    <mergeCell ref="I41:I44"/>
    <mergeCell ref="K39:K40"/>
    <mergeCell ref="I39:I40"/>
    <mergeCell ref="H39:H40"/>
    <mergeCell ref="I54:I59"/>
    <mergeCell ref="J54:J59"/>
    <mergeCell ref="H54:H59"/>
    <mergeCell ref="J60:J62"/>
    <mergeCell ref="I63:I64"/>
    <mergeCell ref="I60:I62"/>
    <mergeCell ref="J63:J64"/>
    <mergeCell ref="H60:H62"/>
    <mergeCell ref="J65:J67"/>
    <mergeCell ref="J68:J73"/>
    <mergeCell ref="I19:I29"/>
    <mergeCell ref="I46:I53"/>
    <mergeCell ref="I30:I36"/>
    <mergeCell ref="H63:H64"/>
    <mergeCell ref="H65:H67"/>
    <mergeCell ref="I68:I73"/>
    <mergeCell ref="I65:I67"/>
    <mergeCell ref="H74:H76"/>
    <mergeCell ref="H68:H73"/>
    <mergeCell ref="H37:H38"/>
    <mergeCell ref="I37:I38"/>
    <mergeCell ref="L74:L76"/>
    <mergeCell ref="I74:I76"/>
    <mergeCell ref="J74:J76"/>
    <mergeCell ref="J37:J38"/>
    <mergeCell ref="J39:J40"/>
    <mergeCell ref="J89:J100"/>
    <mergeCell ref="J83:J84"/>
    <mergeCell ref="J85:J88"/>
    <mergeCell ref="L56:L59"/>
    <mergeCell ref="L81:L82"/>
    <mergeCell ref="L85:L88"/>
    <mergeCell ref="K85:K88"/>
    <mergeCell ref="K95:K100"/>
    <mergeCell ref="K81:K82"/>
    <mergeCell ref="I89:I100"/>
    <mergeCell ref="I101:I102"/>
    <mergeCell ref="I81:I82"/>
    <mergeCell ref="J101:J102"/>
    <mergeCell ref="K56:K59"/>
    <mergeCell ref="K74:K76"/>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election sqref="A1:A2"/>
    </sheetView>
  </sheetViews>
  <sheetFormatPr baseColWidth="10" defaultColWidth="14.42578125" defaultRowHeight="15" customHeight="1"/>
  <cols>
    <col min="1" max="26" width="10.7109375" customWidth="1"/>
  </cols>
  <sheetData>
    <row r="1" spans="1:23">
      <c r="A1" s="106" t="s">
        <v>2</v>
      </c>
      <c r="B1" s="105" t="s">
        <v>16</v>
      </c>
      <c r="C1" s="103"/>
      <c r="D1" s="103"/>
      <c r="E1" s="103"/>
      <c r="F1" s="104"/>
      <c r="G1" s="105" t="s">
        <v>17</v>
      </c>
      <c r="H1" s="103"/>
      <c r="I1" s="103"/>
      <c r="J1" s="103"/>
      <c r="K1" s="104"/>
      <c r="L1" s="105" t="s">
        <v>18</v>
      </c>
      <c r="M1" s="103"/>
      <c r="N1" s="103"/>
      <c r="O1" s="103"/>
      <c r="P1" s="104"/>
    </row>
    <row r="2" spans="1:23">
      <c r="A2" s="93"/>
      <c r="B2" s="15" t="s">
        <v>33</v>
      </c>
      <c r="C2" s="15" t="s">
        <v>35</v>
      </c>
      <c r="D2" s="15" t="s">
        <v>36</v>
      </c>
      <c r="E2" s="15" t="s">
        <v>37</v>
      </c>
      <c r="F2" s="15" t="s">
        <v>38</v>
      </c>
      <c r="G2" s="15" t="s">
        <v>33</v>
      </c>
      <c r="H2" s="15" t="s">
        <v>35</v>
      </c>
      <c r="I2" s="15" t="s">
        <v>36</v>
      </c>
      <c r="J2" s="15" t="s">
        <v>37</v>
      </c>
      <c r="K2" s="15" t="s">
        <v>38</v>
      </c>
      <c r="L2" s="15" t="s">
        <v>33</v>
      </c>
      <c r="M2" s="15" t="s">
        <v>35</v>
      </c>
      <c r="N2" s="15" t="s">
        <v>36</v>
      </c>
      <c r="O2" s="15" t="s">
        <v>37</v>
      </c>
      <c r="P2" s="15" t="s">
        <v>38</v>
      </c>
      <c r="R2" s="17"/>
      <c r="S2" s="15" t="s">
        <v>33</v>
      </c>
      <c r="T2" s="15" t="s">
        <v>35</v>
      </c>
      <c r="U2" s="15" t="s">
        <v>36</v>
      </c>
      <c r="V2" s="15" t="s">
        <v>37</v>
      </c>
      <c r="W2" s="15" t="s">
        <v>38</v>
      </c>
    </row>
    <row r="3" spans="1:23">
      <c r="A3" s="18" t="s">
        <v>25</v>
      </c>
      <c r="B3" s="11">
        <v>0</v>
      </c>
      <c r="C3" s="11">
        <v>0</v>
      </c>
      <c r="D3" s="11">
        <v>0</v>
      </c>
      <c r="E3" s="11">
        <v>0</v>
      </c>
      <c r="F3" s="11">
        <v>1</v>
      </c>
      <c r="G3" s="11">
        <v>0</v>
      </c>
      <c r="H3" s="11">
        <v>0</v>
      </c>
      <c r="I3" s="11">
        <v>0</v>
      </c>
      <c r="J3" s="11">
        <v>0</v>
      </c>
      <c r="K3" s="11">
        <v>0</v>
      </c>
      <c r="L3" s="11">
        <v>0</v>
      </c>
      <c r="M3" s="11">
        <v>0</v>
      </c>
      <c r="N3" s="11">
        <v>0</v>
      </c>
      <c r="O3" s="11">
        <v>0</v>
      </c>
      <c r="P3" s="11">
        <v>0</v>
      </c>
      <c r="R3" s="15" t="s">
        <v>16</v>
      </c>
      <c r="S3" s="11">
        <f t="shared" ref="S3:W3" si="0">SUM(B3:B100)</f>
        <v>4</v>
      </c>
      <c r="T3" s="11">
        <f t="shared" si="0"/>
        <v>10</v>
      </c>
      <c r="U3" s="11">
        <f t="shared" si="0"/>
        <v>22</v>
      </c>
      <c r="V3" s="11">
        <f t="shared" si="0"/>
        <v>7</v>
      </c>
      <c r="W3" s="11">
        <f t="shared" si="0"/>
        <v>1</v>
      </c>
    </row>
    <row r="4" spans="1:23">
      <c r="A4" s="18" t="s">
        <v>40</v>
      </c>
      <c r="B4" s="11">
        <v>0</v>
      </c>
      <c r="C4" s="11">
        <v>0</v>
      </c>
      <c r="D4" s="11">
        <v>2</v>
      </c>
      <c r="E4" s="11">
        <v>0</v>
      </c>
      <c r="F4" s="11">
        <v>0</v>
      </c>
      <c r="G4" s="11">
        <v>0</v>
      </c>
      <c r="H4" s="11">
        <v>0</v>
      </c>
      <c r="I4" s="11">
        <v>0</v>
      </c>
      <c r="J4" s="11">
        <v>0</v>
      </c>
      <c r="K4" s="11">
        <v>0</v>
      </c>
      <c r="L4" s="11">
        <v>0</v>
      </c>
      <c r="M4" s="11">
        <v>0</v>
      </c>
      <c r="N4" s="11">
        <v>0</v>
      </c>
      <c r="O4" s="11">
        <v>0</v>
      </c>
      <c r="P4" s="11">
        <v>0</v>
      </c>
      <c r="R4" s="15" t="s">
        <v>17</v>
      </c>
      <c r="S4" s="11">
        <f t="shared" ref="S4:W4" si="1">SUM(G3:G100)</f>
        <v>0</v>
      </c>
      <c r="T4" s="11">
        <f t="shared" si="1"/>
        <v>0</v>
      </c>
      <c r="U4" s="11">
        <f t="shared" si="1"/>
        <v>16</v>
      </c>
      <c r="V4" s="11">
        <f t="shared" si="1"/>
        <v>6</v>
      </c>
      <c r="W4" s="11">
        <f t="shared" si="1"/>
        <v>0</v>
      </c>
    </row>
    <row r="5" spans="1:23">
      <c r="A5" s="18" t="s">
        <v>47</v>
      </c>
      <c r="B5" s="11">
        <v>1</v>
      </c>
      <c r="C5" s="11">
        <v>1</v>
      </c>
      <c r="D5" s="11">
        <v>0</v>
      </c>
      <c r="E5" s="11">
        <v>0</v>
      </c>
      <c r="F5" s="11">
        <v>0</v>
      </c>
      <c r="G5" s="11">
        <v>0</v>
      </c>
      <c r="H5" s="11">
        <v>0</v>
      </c>
      <c r="I5" s="11">
        <v>0</v>
      </c>
      <c r="J5" s="11">
        <v>0</v>
      </c>
      <c r="K5" s="11">
        <v>0</v>
      </c>
      <c r="L5" s="11">
        <v>0</v>
      </c>
      <c r="M5" s="11">
        <v>0</v>
      </c>
      <c r="N5" s="11">
        <v>0</v>
      </c>
      <c r="O5" s="11">
        <v>0</v>
      </c>
      <c r="P5" s="11">
        <v>0</v>
      </c>
      <c r="R5" s="15" t="s">
        <v>18</v>
      </c>
      <c r="S5" s="11">
        <f t="shared" ref="S5:W5" si="2">SUM(L3:L100)</f>
        <v>0</v>
      </c>
      <c r="T5" s="11">
        <f t="shared" si="2"/>
        <v>0</v>
      </c>
      <c r="U5" s="11">
        <f t="shared" si="2"/>
        <v>4</v>
      </c>
      <c r="V5" s="11">
        <f t="shared" si="2"/>
        <v>4</v>
      </c>
      <c r="W5" s="11">
        <f t="shared" si="2"/>
        <v>0</v>
      </c>
    </row>
    <row r="6" spans="1:23">
      <c r="A6" s="18" t="s">
        <v>48</v>
      </c>
      <c r="B6" s="11">
        <v>0</v>
      </c>
      <c r="C6" s="11">
        <v>0</v>
      </c>
      <c r="D6" s="11">
        <v>0</v>
      </c>
      <c r="E6" s="11">
        <v>0</v>
      </c>
      <c r="F6" s="11">
        <v>0</v>
      </c>
      <c r="G6" s="11">
        <v>0</v>
      </c>
      <c r="H6" s="11">
        <v>0</v>
      </c>
      <c r="I6" s="11">
        <v>1</v>
      </c>
      <c r="J6" s="11">
        <v>0</v>
      </c>
      <c r="K6" s="11">
        <v>0</v>
      </c>
      <c r="L6" s="11">
        <v>0</v>
      </c>
      <c r="M6" s="11">
        <v>0</v>
      </c>
      <c r="N6" s="11">
        <v>0</v>
      </c>
      <c r="O6" s="11">
        <v>0</v>
      </c>
      <c r="P6" s="11">
        <v>0</v>
      </c>
    </row>
    <row r="7" spans="1:23">
      <c r="A7" s="18" t="s">
        <v>49</v>
      </c>
      <c r="B7" s="11">
        <v>0</v>
      </c>
      <c r="C7" s="11">
        <v>0</v>
      </c>
      <c r="D7" s="11">
        <v>0</v>
      </c>
      <c r="E7" s="11">
        <v>0</v>
      </c>
      <c r="F7" s="11">
        <v>0</v>
      </c>
      <c r="G7" s="11">
        <v>0</v>
      </c>
      <c r="H7" s="11">
        <v>0</v>
      </c>
      <c r="I7" s="11">
        <v>0</v>
      </c>
      <c r="J7" s="11">
        <v>0</v>
      </c>
      <c r="K7" s="11">
        <v>0</v>
      </c>
      <c r="L7" s="11">
        <v>0</v>
      </c>
      <c r="M7" s="11">
        <v>0</v>
      </c>
      <c r="N7" s="11">
        <v>0</v>
      </c>
      <c r="O7" s="11">
        <v>0</v>
      </c>
      <c r="P7" s="11">
        <v>0</v>
      </c>
    </row>
    <row r="8" spans="1:23">
      <c r="A8" s="18" t="s">
        <v>50</v>
      </c>
      <c r="B8" s="11">
        <v>0</v>
      </c>
      <c r="C8" s="11">
        <v>0</v>
      </c>
      <c r="D8" s="11">
        <v>0</v>
      </c>
      <c r="E8" s="11">
        <v>0</v>
      </c>
      <c r="F8" s="11">
        <v>0</v>
      </c>
      <c r="G8" s="11">
        <v>0</v>
      </c>
      <c r="H8" s="11">
        <v>0</v>
      </c>
      <c r="I8" s="11">
        <v>0</v>
      </c>
      <c r="J8" s="11">
        <v>0</v>
      </c>
      <c r="K8" s="11">
        <v>0</v>
      </c>
      <c r="L8" s="11">
        <v>0</v>
      </c>
      <c r="M8" s="11">
        <v>0</v>
      </c>
      <c r="N8" s="11">
        <v>0</v>
      </c>
      <c r="O8" s="11">
        <v>0</v>
      </c>
      <c r="P8" s="11">
        <v>0</v>
      </c>
    </row>
    <row r="9" spans="1:23">
      <c r="A9" s="18" t="s">
        <v>51</v>
      </c>
      <c r="B9" s="11">
        <v>0</v>
      </c>
      <c r="C9" s="11">
        <v>1</v>
      </c>
      <c r="D9" s="11">
        <v>0</v>
      </c>
      <c r="E9" s="11">
        <v>0</v>
      </c>
      <c r="F9" s="11">
        <v>0</v>
      </c>
      <c r="G9" s="11">
        <v>0</v>
      </c>
      <c r="H9" s="11">
        <v>0</v>
      </c>
      <c r="I9" s="11">
        <v>0</v>
      </c>
      <c r="J9" s="11">
        <v>0</v>
      </c>
      <c r="K9" s="11">
        <v>0</v>
      </c>
      <c r="L9" s="11">
        <v>0</v>
      </c>
      <c r="M9" s="11">
        <v>0</v>
      </c>
      <c r="N9" s="11">
        <v>0</v>
      </c>
      <c r="O9" s="11">
        <v>0</v>
      </c>
      <c r="P9" s="11">
        <v>0</v>
      </c>
    </row>
    <row r="10" spans="1:23">
      <c r="A10" s="18" t="s">
        <v>52</v>
      </c>
      <c r="B10" s="11">
        <v>0</v>
      </c>
      <c r="C10" s="11">
        <v>0</v>
      </c>
      <c r="D10" s="11">
        <v>0</v>
      </c>
      <c r="E10" s="11">
        <v>0</v>
      </c>
      <c r="F10" s="11">
        <v>0</v>
      </c>
      <c r="G10" s="11">
        <v>0</v>
      </c>
      <c r="H10" s="11">
        <v>0</v>
      </c>
      <c r="I10" s="11">
        <v>0</v>
      </c>
      <c r="J10" s="11">
        <v>0</v>
      </c>
      <c r="K10" s="11">
        <v>0</v>
      </c>
      <c r="L10" s="11">
        <v>0</v>
      </c>
      <c r="M10" s="11">
        <v>0</v>
      </c>
      <c r="N10" s="11">
        <v>0</v>
      </c>
      <c r="O10" s="11">
        <v>0</v>
      </c>
      <c r="P10" s="11">
        <v>0</v>
      </c>
    </row>
    <row r="11" spans="1:23">
      <c r="A11" s="18" t="s">
        <v>53</v>
      </c>
      <c r="B11" s="11">
        <v>0</v>
      </c>
      <c r="C11" s="11">
        <v>0</v>
      </c>
      <c r="D11" s="11">
        <v>2</v>
      </c>
      <c r="E11" s="11">
        <v>0</v>
      </c>
      <c r="F11" s="11">
        <v>0</v>
      </c>
      <c r="G11" s="11">
        <v>0</v>
      </c>
      <c r="H11" s="11">
        <v>0</v>
      </c>
      <c r="I11" s="11">
        <v>0</v>
      </c>
      <c r="J11" s="11">
        <v>0</v>
      </c>
      <c r="K11" s="11">
        <v>0</v>
      </c>
      <c r="L11" s="11">
        <v>0</v>
      </c>
      <c r="M11" s="11">
        <v>0</v>
      </c>
      <c r="N11" s="11">
        <v>0</v>
      </c>
      <c r="O11" s="11">
        <v>0</v>
      </c>
      <c r="P11" s="11">
        <v>0</v>
      </c>
    </row>
    <row r="12" spans="1:23">
      <c r="A12" s="18" t="s">
        <v>54</v>
      </c>
      <c r="B12" s="11">
        <v>0</v>
      </c>
      <c r="C12" s="11">
        <v>1</v>
      </c>
      <c r="D12" s="11">
        <v>1</v>
      </c>
      <c r="E12" s="11">
        <v>0</v>
      </c>
      <c r="F12" s="11">
        <v>0</v>
      </c>
      <c r="G12" s="11">
        <v>0</v>
      </c>
      <c r="H12" s="11">
        <v>0</v>
      </c>
      <c r="I12" s="11">
        <v>0</v>
      </c>
      <c r="J12" s="11">
        <v>0</v>
      </c>
      <c r="K12" s="11">
        <v>0</v>
      </c>
      <c r="L12" s="11">
        <v>0</v>
      </c>
      <c r="M12" s="11">
        <v>0</v>
      </c>
      <c r="N12" s="11">
        <v>0</v>
      </c>
      <c r="O12" s="11">
        <v>1</v>
      </c>
      <c r="P12" s="11">
        <v>0</v>
      </c>
    </row>
    <row r="13" spans="1:23">
      <c r="A13" s="18" t="s">
        <v>55</v>
      </c>
      <c r="B13" s="11">
        <v>0</v>
      </c>
      <c r="C13" s="11">
        <v>0</v>
      </c>
      <c r="D13" s="11">
        <v>1</v>
      </c>
      <c r="E13" s="11">
        <v>0</v>
      </c>
      <c r="F13" s="11">
        <v>0</v>
      </c>
      <c r="G13" s="11">
        <v>0</v>
      </c>
      <c r="H13" s="11">
        <v>0</v>
      </c>
      <c r="I13" s="11">
        <v>5</v>
      </c>
      <c r="J13" s="11">
        <v>0</v>
      </c>
      <c r="K13" s="11">
        <v>0</v>
      </c>
      <c r="L13" s="11">
        <v>0</v>
      </c>
      <c r="M13" s="11">
        <v>0</v>
      </c>
      <c r="N13" s="11">
        <v>3</v>
      </c>
      <c r="O13" s="11">
        <v>0</v>
      </c>
      <c r="P13" s="11">
        <v>0</v>
      </c>
      <c r="Q13" t="s">
        <v>83</v>
      </c>
    </row>
    <row r="14" spans="1:23">
      <c r="A14" s="18" t="s">
        <v>56</v>
      </c>
      <c r="B14" s="11">
        <v>0</v>
      </c>
      <c r="C14" s="11">
        <v>1</v>
      </c>
      <c r="D14" s="11">
        <v>1</v>
      </c>
      <c r="E14" s="11">
        <v>0</v>
      </c>
      <c r="F14" s="11">
        <v>0</v>
      </c>
      <c r="G14" s="11">
        <v>0</v>
      </c>
      <c r="H14" s="11">
        <v>0</v>
      </c>
      <c r="I14" s="11">
        <v>1</v>
      </c>
      <c r="J14" s="11">
        <v>1</v>
      </c>
      <c r="K14" s="11">
        <v>0</v>
      </c>
      <c r="L14" s="11">
        <v>0</v>
      </c>
      <c r="M14" s="11">
        <v>0</v>
      </c>
      <c r="N14" s="11">
        <v>0</v>
      </c>
      <c r="O14" s="11">
        <v>0</v>
      </c>
      <c r="P14" s="11">
        <v>0</v>
      </c>
    </row>
    <row r="15" spans="1:23">
      <c r="A15" s="18" t="s">
        <v>57</v>
      </c>
      <c r="B15" s="11">
        <v>0</v>
      </c>
      <c r="C15" s="11">
        <v>0</v>
      </c>
      <c r="D15" s="11">
        <v>0</v>
      </c>
      <c r="E15" s="11">
        <v>0</v>
      </c>
      <c r="F15" s="11">
        <v>0</v>
      </c>
      <c r="G15" s="11">
        <v>0</v>
      </c>
      <c r="H15" s="11">
        <v>0</v>
      </c>
      <c r="I15" s="11">
        <v>0</v>
      </c>
      <c r="J15" s="11">
        <v>0</v>
      </c>
      <c r="K15" s="11">
        <v>0</v>
      </c>
      <c r="L15" s="11">
        <v>0</v>
      </c>
      <c r="M15" s="11">
        <v>0</v>
      </c>
      <c r="N15" s="11">
        <v>0</v>
      </c>
      <c r="O15" s="11">
        <v>0</v>
      </c>
      <c r="P15" s="11">
        <v>0</v>
      </c>
    </row>
    <row r="16" spans="1:23">
      <c r="A16" s="18" t="s">
        <v>58</v>
      </c>
      <c r="B16" s="11">
        <v>1</v>
      </c>
      <c r="C16" s="11">
        <v>0</v>
      </c>
      <c r="D16" s="11">
        <v>0</v>
      </c>
      <c r="E16" s="11">
        <v>0</v>
      </c>
      <c r="F16" s="11">
        <v>0</v>
      </c>
      <c r="G16" s="11">
        <v>0</v>
      </c>
      <c r="H16" s="11">
        <v>0</v>
      </c>
      <c r="I16" s="11">
        <v>0</v>
      </c>
      <c r="J16" s="11">
        <v>0</v>
      </c>
      <c r="K16" s="11">
        <v>0</v>
      </c>
      <c r="L16" s="11">
        <v>0</v>
      </c>
      <c r="M16" s="11">
        <v>0</v>
      </c>
      <c r="N16" s="11">
        <v>0</v>
      </c>
      <c r="O16" s="11">
        <v>0</v>
      </c>
      <c r="P16" s="11">
        <v>0</v>
      </c>
    </row>
    <row r="17" spans="1:16">
      <c r="A17" s="18" t="s">
        <v>59</v>
      </c>
      <c r="B17" s="11">
        <v>0</v>
      </c>
      <c r="C17" s="11">
        <v>0</v>
      </c>
      <c r="D17" s="11">
        <v>1</v>
      </c>
      <c r="E17" s="11">
        <v>0</v>
      </c>
      <c r="F17" s="11">
        <v>0</v>
      </c>
      <c r="G17" s="11">
        <v>0</v>
      </c>
      <c r="H17" s="11">
        <v>0</v>
      </c>
      <c r="I17" s="11">
        <v>0</v>
      </c>
      <c r="J17" s="11">
        <v>0</v>
      </c>
      <c r="K17" s="11">
        <v>0</v>
      </c>
      <c r="L17" s="11">
        <v>0</v>
      </c>
      <c r="M17" s="11">
        <v>0</v>
      </c>
      <c r="N17" s="11">
        <v>0</v>
      </c>
      <c r="O17" s="11">
        <v>0</v>
      </c>
      <c r="P17" s="11">
        <v>0</v>
      </c>
    </row>
    <row r="18" spans="1:16">
      <c r="A18" s="18" t="s">
        <v>87</v>
      </c>
      <c r="B18" s="11">
        <v>0</v>
      </c>
      <c r="C18" s="11">
        <v>0</v>
      </c>
      <c r="D18" s="11">
        <v>1</v>
      </c>
      <c r="E18" s="11">
        <v>0</v>
      </c>
      <c r="F18" s="11">
        <v>0</v>
      </c>
      <c r="G18" s="11">
        <v>0</v>
      </c>
      <c r="H18" s="11">
        <v>0</v>
      </c>
      <c r="I18" s="11">
        <v>0</v>
      </c>
      <c r="J18" s="11">
        <v>0</v>
      </c>
      <c r="K18" s="11">
        <v>0</v>
      </c>
      <c r="L18" s="11">
        <v>0</v>
      </c>
      <c r="M18" s="11">
        <v>0</v>
      </c>
      <c r="N18" s="11">
        <v>0</v>
      </c>
      <c r="O18" s="11">
        <v>0</v>
      </c>
      <c r="P18" s="11">
        <v>0</v>
      </c>
    </row>
    <row r="19" spans="1:16">
      <c r="A19" s="18" t="s">
        <v>89</v>
      </c>
      <c r="B19" s="11">
        <v>1</v>
      </c>
      <c r="C19" s="11">
        <v>1</v>
      </c>
      <c r="D19" s="11">
        <v>1</v>
      </c>
      <c r="E19" s="11">
        <v>0</v>
      </c>
      <c r="F19" s="11">
        <v>0</v>
      </c>
      <c r="G19" s="11">
        <v>0</v>
      </c>
      <c r="H19" s="11">
        <v>0</v>
      </c>
      <c r="I19" s="11">
        <v>1</v>
      </c>
      <c r="J19" s="11">
        <v>1</v>
      </c>
      <c r="K19" s="11">
        <v>0</v>
      </c>
      <c r="L19" s="11">
        <v>0</v>
      </c>
      <c r="M19" s="11">
        <v>0</v>
      </c>
      <c r="N19" s="11">
        <v>0</v>
      </c>
      <c r="O19" s="11">
        <v>0</v>
      </c>
      <c r="P19" s="11">
        <v>0</v>
      </c>
    </row>
    <row r="20" spans="1:16">
      <c r="A20" s="18" t="s">
        <v>92</v>
      </c>
      <c r="B20" s="11">
        <v>0</v>
      </c>
      <c r="C20" s="11">
        <v>0</v>
      </c>
      <c r="D20" s="11">
        <v>1</v>
      </c>
      <c r="E20" s="11">
        <v>0</v>
      </c>
      <c r="F20" s="11">
        <v>0</v>
      </c>
      <c r="G20" s="11">
        <v>0</v>
      </c>
      <c r="H20" s="11">
        <v>0</v>
      </c>
      <c r="I20" s="11">
        <v>0</v>
      </c>
      <c r="J20" s="11">
        <v>0</v>
      </c>
      <c r="K20" s="11">
        <v>0</v>
      </c>
      <c r="L20" s="11">
        <v>0</v>
      </c>
      <c r="M20" s="11">
        <v>0</v>
      </c>
      <c r="N20" s="11">
        <v>0</v>
      </c>
      <c r="O20" s="11">
        <v>0</v>
      </c>
      <c r="P20" s="11">
        <v>0</v>
      </c>
    </row>
    <row r="21" spans="1:16" ht="15.75" customHeight="1">
      <c r="A21" s="18" t="s">
        <v>93</v>
      </c>
      <c r="B21" s="11">
        <v>0</v>
      </c>
      <c r="C21" s="11">
        <v>0</v>
      </c>
      <c r="D21" s="11">
        <v>0</v>
      </c>
      <c r="E21" s="11">
        <v>0</v>
      </c>
      <c r="F21" s="11">
        <v>0</v>
      </c>
      <c r="G21" s="11">
        <v>0</v>
      </c>
      <c r="H21" s="11">
        <v>0</v>
      </c>
      <c r="I21" s="11">
        <v>1</v>
      </c>
      <c r="J21" s="11">
        <v>0</v>
      </c>
      <c r="K21" s="11">
        <v>0</v>
      </c>
      <c r="L21" s="11">
        <v>0</v>
      </c>
      <c r="M21" s="11">
        <v>0</v>
      </c>
      <c r="N21" s="11">
        <v>0</v>
      </c>
      <c r="O21" s="11">
        <v>0</v>
      </c>
      <c r="P21" s="11">
        <v>0</v>
      </c>
    </row>
    <row r="22" spans="1:16" ht="15.75" customHeight="1">
      <c r="A22" s="18" t="s">
        <v>95</v>
      </c>
      <c r="B22" s="11">
        <v>0</v>
      </c>
      <c r="C22" s="11">
        <v>1</v>
      </c>
      <c r="D22" s="11">
        <v>0</v>
      </c>
      <c r="E22" s="11">
        <v>1</v>
      </c>
      <c r="F22" s="11">
        <v>0</v>
      </c>
      <c r="G22" s="11">
        <v>0</v>
      </c>
      <c r="H22" s="11">
        <v>0</v>
      </c>
      <c r="I22" s="11">
        <v>0</v>
      </c>
      <c r="J22" s="11">
        <v>0</v>
      </c>
      <c r="K22" s="11">
        <v>0</v>
      </c>
      <c r="L22" s="11">
        <v>0</v>
      </c>
      <c r="M22" s="11">
        <v>0</v>
      </c>
      <c r="N22" s="11">
        <v>0</v>
      </c>
      <c r="O22" s="11">
        <v>0</v>
      </c>
      <c r="P22" s="11">
        <v>0</v>
      </c>
    </row>
    <row r="23" spans="1:16" ht="15.75" customHeight="1">
      <c r="A23" s="18" t="s">
        <v>98</v>
      </c>
      <c r="B23" s="11">
        <v>0</v>
      </c>
      <c r="C23" s="11">
        <v>0</v>
      </c>
      <c r="D23" s="11">
        <v>0</v>
      </c>
      <c r="E23" s="11">
        <v>0</v>
      </c>
      <c r="F23" s="11">
        <v>0</v>
      </c>
      <c r="G23" s="11">
        <v>0</v>
      </c>
      <c r="H23" s="11">
        <v>0</v>
      </c>
      <c r="I23" s="11">
        <v>1</v>
      </c>
      <c r="J23" s="11">
        <v>0</v>
      </c>
      <c r="K23" s="11">
        <v>0</v>
      </c>
      <c r="L23" s="11">
        <v>0</v>
      </c>
      <c r="M23" s="11">
        <v>0</v>
      </c>
      <c r="N23" s="11">
        <v>0</v>
      </c>
      <c r="O23" s="11">
        <v>0</v>
      </c>
      <c r="P23" s="11">
        <v>0</v>
      </c>
    </row>
    <row r="24" spans="1:16" ht="15.75" customHeight="1">
      <c r="A24" s="18" t="s">
        <v>99</v>
      </c>
      <c r="B24" s="11">
        <v>1</v>
      </c>
      <c r="C24" s="11">
        <v>1</v>
      </c>
      <c r="D24" s="11">
        <v>0</v>
      </c>
      <c r="E24" s="11">
        <v>0</v>
      </c>
      <c r="F24" s="11">
        <v>0</v>
      </c>
      <c r="G24" s="11">
        <v>0</v>
      </c>
      <c r="H24" s="11">
        <v>0</v>
      </c>
      <c r="I24" s="11">
        <v>1</v>
      </c>
      <c r="J24" s="11">
        <v>0</v>
      </c>
      <c r="K24" s="11">
        <v>0</v>
      </c>
      <c r="L24" s="11">
        <v>0</v>
      </c>
      <c r="M24" s="11">
        <v>0</v>
      </c>
      <c r="N24" s="11">
        <v>0</v>
      </c>
      <c r="O24" s="11">
        <v>0</v>
      </c>
      <c r="P24" s="11">
        <v>0</v>
      </c>
    </row>
    <row r="25" spans="1:16" ht="15.75" customHeight="1">
      <c r="A25" s="18" t="s">
        <v>102</v>
      </c>
      <c r="B25" s="11">
        <v>0</v>
      </c>
      <c r="C25" s="11">
        <v>0</v>
      </c>
      <c r="D25" s="11">
        <v>0</v>
      </c>
      <c r="E25" s="11">
        <v>0</v>
      </c>
      <c r="F25" s="11">
        <v>0</v>
      </c>
      <c r="G25" s="11">
        <v>0</v>
      </c>
      <c r="H25" s="11">
        <v>0</v>
      </c>
      <c r="I25" s="11">
        <v>0</v>
      </c>
      <c r="J25" s="11">
        <v>0</v>
      </c>
      <c r="K25" s="11">
        <v>0</v>
      </c>
      <c r="L25" s="11">
        <v>0</v>
      </c>
      <c r="M25" s="11">
        <v>0</v>
      </c>
      <c r="N25" s="11">
        <v>0</v>
      </c>
      <c r="O25" s="11">
        <v>0</v>
      </c>
      <c r="P25" s="11">
        <v>0</v>
      </c>
    </row>
    <row r="26" spans="1:16" ht="15.75" customHeight="1">
      <c r="A26" s="18" t="s">
        <v>104</v>
      </c>
      <c r="B26" s="11">
        <v>0</v>
      </c>
      <c r="C26" s="11">
        <v>0</v>
      </c>
      <c r="D26" s="11">
        <v>0</v>
      </c>
      <c r="E26" s="11">
        <v>0</v>
      </c>
      <c r="F26" s="11">
        <v>0</v>
      </c>
      <c r="G26" s="11">
        <v>0</v>
      </c>
      <c r="H26" s="11">
        <v>0</v>
      </c>
      <c r="I26" s="11">
        <v>1</v>
      </c>
      <c r="J26" s="11">
        <v>0</v>
      </c>
      <c r="K26" s="11">
        <v>0</v>
      </c>
      <c r="L26" s="11">
        <v>0</v>
      </c>
      <c r="M26" s="11">
        <v>0</v>
      </c>
      <c r="N26" s="11">
        <v>0</v>
      </c>
      <c r="O26" s="11">
        <v>0</v>
      </c>
      <c r="P26" s="11">
        <v>0</v>
      </c>
    </row>
    <row r="27" spans="1:16" ht="15.75" customHeight="1">
      <c r="A27" s="18" t="s">
        <v>105</v>
      </c>
      <c r="B27" s="11">
        <v>0</v>
      </c>
      <c r="C27" s="11">
        <v>0</v>
      </c>
      <c r="D27" s="11">
        <v>0</v>
      </c>
      <c r="E27" s="11">
        <v>0</v>
      </c>
      <c r="F27" s="11">
        <v>0</v>
      </c>
      <c r="G27" s="11">
        <v>0</v>
      </c>
      <c r="H27" s="11">
        <v>0</v>
      </c>
      <c r="I27" s="11">
        <v>0</v>
      </c>
      <c r="J27" s="11">
        <v>0</v>
      </c>
      <c r="K27" s="11">
        <v>0</v>
      </c>
      <c r="L27" s="11">
        <v>0</v>
      </c>
      <c r="M27" s="11">
        <v>0</v>
      </c>
      <c r="N27" s="11">
        <v>0</v>
      </c>
      <c r="O27" s="11">
        <v>0</v>
      </c>
      <c r="P27" s="11">
        <v>0</v>
      </c>
    </row>
    <row r="28" spans="1:16" ht="15.75" customHeight="1">
      <c r="A28" s="18" t="s">
        <v>106</v>
      </c>
      <c r="B28" s="11">
        <v>0</v>
      </c>
      <c r="C28" s="11">
        <v>1</v>
      </c>
      <c r="D28" s="11">
        <v>0</v>
      </c>
      <c r="E28" s="11">
        <v>0</v>
      </c>
      <c r="F28" s="11">
        <v>0</v>
      </c>
      <c r="G28" s="11">
        <v>0</v>
      </c>
      <c r="H28" s="11">
        <v>0</v>
      </c>
      <c r="I28" s="11">
        <v>0</v>
      </c>
      <c r="J28" s="11">
        <v>0</v>
      </c>
      <c r="K28" s="11">
        <v>0</v>
      </c>
      <c r="L28" s="11">
        <v>0</v>
      </c>
      <c r="M28" s="11">
        <v>0</v>
      </c>
      <c r="N28" s="11">
        <v>0</v>
      </c>
      <c r="O28" s="11">
        <v>0</v>
      </c>
      <c r="P28" s="11">
        <v>0</v>
      </c>
    </row>
    <row r="29" spans="1:16" ht="15.75" customHeight="1">
      <c r="A29" s="18" t="s">
        <v>109</v>
      </c>
      <c r="B29" s="11">
        <v>0</v>
      </c>
      <c r="C29" s="11">
        <v>0</v>
      </c>
      <c r="D29" s="11">
        <v>0</v>
      </c>
      <c r="E29" s="11">
        <v>0</v>
      </c>
      <c r="F29" s="11">
        <v>0</v>
      </c>
      <c r="G29" s="11">
        <v>0</v>
      </c>
      <c r="H29" s="11">
        <v>0</v>
      </c>
      <c r="I29" s="11">
        <v>0</v>
      </c>
      <c r="J29" s="11">
        <v>0</v>
      </c>
      <c r="K29" s="11">
        <v>0</v>
      </c>
      <c r="L29" s="11">
        <v>0</v>
      </c>
      <c r="M29" s="11">
        <v>0</v>
      </c>
      <c r="N29" s="11">
        <v>0</v>
      </c>
      <c r="O29" s="11">
        <v>0</v>
      </c>
      <c r="P29" s="11">
        <v>0</v>
      </c>
    </row>
    <row r="30" spans="1:16" ht="15.75" customHeight="1">
      <c r="A30" s="18" t="s">
        <v>110</v>
      </c>
      <c r="B30" s="11">
        <v>0</v>
      </c>
      <c r="C30" s="11">
        <v>0</v>
      </c>
      <c r="D30" s="11">
        <v>3</v>
      </c>
      <c r="E30" s="11">
        <v>2</v>
      </c>
      <c r="F30" s="11">
        <v>0</v>
      </c>
      <c r="G30" s="11">
        <v>0</v>
      </c>
      <c r="H30" s="11">
        <v>0</v>
      </c>
      <c r="I30" s="11">
        <v>0</v>
      </c>
      <c r="J30" s="11">
        <v>0</v>
      </c>
      <c r="K30" s="11">
        <v>0</v>
      </c>
      <c r="L30" s="11">
        <v>0</v>
      </c>
      <c r="M30" s="11">
        <v>0</v>
      </c>
      <c r="N30" s="11">
        <v>0</v>
      </c>
      <c r="O30" s="11">
        <v>0</v>
      </c>
      <c r="P30" s="11">
        <v>0</v>
      </c>
    </row>
    <row r="31" spans="1:16" ht="15.75" customHeight="1">
      <c r="A31" s="18" t="s">
        <v>113</v>
      </c>
      <c r="B31" s="11">
        <v>0</v>
      </c>
      <c r="C31" s="11">
        <v>0</v>
      </c>
      <c r="D31" s="11">
        <v>0</v>
      </c>
      <c r="E31" s="11">
        <v>0</v>
      </c>
      <c r="F31" s="11">
        <v>0</v>
      </c>
      <c r="G31" s="11">
        <v>0</v>
      </c>
      <c r="H31" s="11">
        <v>0</v>
      </c>
      <c r="I31" s="11">
        <v>1</v>
      </c>
      <c r="J31" s="11">
        <v>0</v>
      </c>
      <c r="K31" s="11">
        <v>0</v>
      </c>
      <c r="L31" s="11">
        <v>0</v>
      </c>
      <c r="M31" s="11">
        <v>0</v>
      </c>
      <c r="N31" s="11">
        <v>0</v>
      </c>
      <c r="O31" s="11">
        <v>0</v>
      </c>
      <c r="P31" s="11">
        <v>0</v>
      </c>
    </row>
    <row r="32" spans="1:16" ht="15.75" customHeight="1">
      <c r="A32" s="18" t="s">
        <v>114</v>
      </c>
      <c r="B32" s="11">
        <v>0</v>
      </c>
      <c r="C32" s="11">
        <v>0</v>
      </c>
      <c r="D32" s="11">
        <v>0</v>
      </c>
      <c r="E32" s="11">
        <v>0</v>
      </c>
      <c r="F32" s="11">
        <v>0</v>
      </c>
      <c r="G32" s="11">
        <v>0</v>
      </c>
      <c r="H32" s="11">
        <v>0</v>
      </c>
      <c r="I32" s="11">
        <v>0</v>
      </c>
      <c r="J32" s="11">
        <v>0</v>
      </c>
      <c r="K32" s="11">
        <v>0</v>
      </c>
      <c r="L32" s="11">
        <v>0</v>
      </c>
      <c r="M32" s="11">
        <v>0</v>
      </c>
      <c r="N32" s="11">
        <v>0</v>
      </c>
      <c r="O32" s="11">
        <v>0</v>
      </c>
      <c r="P32" s="11">
        <v>0</v>
      </c>
    </row>
    <row r="33" spans="1:17" ht="15.75" customHeight="1">
      <c r="A33" s="18" t="s">
        <v>115</v>
      </c>
      <c r="B33" s="11">
        <v>0</v>
      </c>
      <c r="C33" s="11">
        <v>1</v>
      </c>
      <c r="D33" s="11">
        <v>1</v>
      </c>
      <c r="E33" s="11">
        <v>0</v>
      </c>
      <c r="F33" s="11">
        <v>0</v>
      </c>
      <c r="G33" s="11">
        <v>0</v>
      </c>
      <c r="H33" s="11">
        <v>0</v>
      </c>
      <c r="I33" s="11">
        <v>0</v>
      </c>
      <c r="J33" s="11">
        <v>0</v>
      </c>
      <c r="K33" s="11">
        <v>0</v>
      </c>
      <c r="L33" s="11">
        <v>0</v>
      </c>
      <c r="M33" s="11">
        <v>0</v>
      </c>
      <c r="N33" s="11">
        <v>0</v>
      </c>
      <c r="O33" s="11">
        <v>0</v>
      </c>
      <c r="P33" s="11">
        <v>0</v>
      </c>
    </row>
    <row r="34" spans="1:17" ht="15.75" customHeight="1">
      <c r="A34" s="18" t="s">
        <v>117</v>
      </c>
      <c r="B34" s="11">
        <v>0</v>
      </c>
      <c r="C34" s="11">
        <v>0</v>
      </c>
      <c r="D34" s="11">
        <v>0</v>
      </c>
      <c r="E34" s="11">
        <v>1</v>
      </c>
      <c r="F34" s="11">
        <v>0</v>
      </c>
      <c r="G34" s="11">
        <v>0</v>
      </c>
      <c r="H34" s="11">
        <v>0</v>
      </c>
      <c r="I34" s="11">
        <v>0</v>
      </c>
      <c r="J34" s="11">
        <v>0</v>
      </c>
      <c r="K34" s="11">
        <v>0</v>
      </c>
      <c r="L34" s="11">
        <v>0</v>
      </c>
      <c r="M34" s="11">
        <v>0</v>
      </c>
      <c r="N34" s="11">
        <v>0</v>
      </c>
      <c r="O34" s="11">
        <v>0</v>
      </c>
      <c r="P34" s="11">
        <v>0</v>
      </c>
    </row>
    <row r="35" spans="1:17" ht="15.75" customHeight="1">
      <c r="A35" s="18" t="s">
        <v>118</v>
      </c>
      <c r="B35" s="11">
        <v>0</v>
      </c>
      <c r="C35" s="11">
        <v>0</v>
      </c>
      <c r="D35" s="11">
        <v>0</v>
      </c>
      <c r="E35" s="11">
        <v>0</v>
      </c>
      <c r="F35" s="11">
        <v>0</v>
      </c>
      <c r="G35" s="11">
        <v>0</v>
      </c>
      <c r="H35" s="11">
        <v>0</v>
      </c>
      <c r="I35" s="11">
        <v>0</v>
      </c>
      <c r="J35" s="11">
        <v>4</v>
      </c>
      <c r="K35" s="11">
        <v>0</v>
      </c>
      <c r="L35" s="11">
        <v>0</v>
      </c>
      <c r="M35" s="11">
        <v>0</v>
      </c>
      <c r="N35" s="11">
        <v>0</v>
      </c>
      <c r="O35" s="11">
        <v>1</v>
      </c>
      <c r="P35" s="11">
        <v>0</v>
      </c>
      <c r="Q35" t="s">
        <v>120</v>
      </c>
    </row>
    <row r="36" spans="1:17" ht="15.75" customHeight="1">
      <c r="A36" s="18" t="s">
        <v>122</v>
      </c>
      <c r="B36" s="11">
        <v>0</v>
      </c>
      <c r="C36" s="11">
        <v>0</v>
      </c>
      <c r="D36" s="11">
        <v>1</v>
      </c>
      <c r="E36" s="11">
        <v>0</v>
      </c>
      <c r="F36" s="11">
        <v>0</v>
      </c>
      <c r="G36" s="11">
        <v>0</v>
      </c>
      <c r="H36" s="11">
        <v>0</v>
      </c>
      <c r="I36" s="11">
        <v>0</v>
      </c>
      <c r="J36" s="11">
        <v>0</v>
      </c>
      <c r="K36" s="11">
        <v>0</v>
      </c>
      <c r="L36" s="11">
        <v>0</v>
      </c>
      <c r="M36" s="11">
        <v>0</v>
      </c>
      <c r="N36" s="11">
        <v>0</v>
      </c>
      <c r="O36" s="11">
        <v>0</v>
      </c>
      <c r="P36" s="11">
        <v>0</v>
      </c>
    </row>
    <row r="37" spans="1:17" ht="15.75" customHeight="1">
      <c r="A37" s="18" t="s">
        <v>124</v>
      </c>
      <c r="B37" s="11">
        <v>0</v>
      </c>
      <c r="C37" s="11">
        <v>0</v>
      </c>
      <c r="D37" s="11">
        <v>0</v>
      </c>
      <c r="E37" s="11">
        <v>0</v>
      </c>
      <c r="F37" s="11">
        <v>0</v>
      </c>
      <c r="G37" s="11">
        <v>0</v>
      </c>
      <c r="H37" s="11">
        <v>0</v>
      </c>
      <c r="I37" s="11">
        <v>1</v>
      </c>
      <c r="J37" s="11">
        <v>0</v>
      </c>
      <c r="K37" s="11">
        <v>0</v>
      </c>
      <c r="L37" s="11">
        <v>0</v>
      </c>
      <c r="M37" s="11">
        <v>0</v>
      </c>
      <c r="N37" s="11">
        <v>0</v>
      </c>
      <c r="O37" s="11">
        <v>0</v>
      </c>
      <c r="P37" s="11">
        <v>0</v>
      </c>
    </row>
    <row r="38" spans="1:17" ht="15.75" customHeight="1">
      <c r="A38" s="18" t="s">
        <v>125</v>
      </c>
      <c r="B38" s="11">
        <v>0</v>
      </c>
      <c r="C38" s="11">
        <v>1</v>
      </c>
      <c r="D38" s="11">
        <v>1</v>
      </c>
      <c r="E38" s="11">
        <v>0</v>
      </c>
      <c r="F38" s="11">
        <v>0</v>
      </c>
      <c r="G38" s="11">
        <v>0</v>
      </c>
      <c r="H38" s="11">
        <v>0</v>
      </c>
      <c r="I38" s="11">
        <v>0</v>
      </c>
      <c r="J38" s="11">
        <v>0</v>
      </c>
      <c r="K38" s="11">
        <v>0</v>
      </c>
      <c r="L38" s="11">
        <v>0</v>
      </c>
      <c r="M38" s="11">
        <v>0</v>
      </c>
      <c r="N38" s="11">
        <v>0</v>
      </c>
      <c r="O38" s="11">
        <v>0</v>
      </c>
      <c r="P38" s="11">
        <v>0</v>
      </c>
    </row>
    <row r="39" spans="1:17" ht="15.75" customHeight="1">
      <c r="A39" s="18" t="s">
        <v>127</v>
      </c>
      <c r="B39" s="11">
        <v>0</v>
      </c>
      <c r="C39" s="11">
        <v>0</v>
      </c>
      <c r="D39" s="11">
        <v>0</v>
      </c>
      <c r="E39" s="11">
        <v>0</v>
      </c>
      <c r="F39" s="11">
        <v>0</v>
      </c>
      <c r="G39" s="11">
        <v>0</v>
      </c>
      <c r="H39" s="11">
        <v>0</v>
      </c>
      <c r="I39" s="11">
        <v>1</v>
      </c>
      <c r="J39" s="11">
        <v>0</v>
      </c>
      <c r="K39" s="11">
        <v>0</v>
      </c>
      <c r="L39" s="11">
        <v>0</v>
      </c>
      <c r="M39" s="11">
        <v>0</v>
      </c>
      <c r="N39" s="11">
        <v>0</v>
      </c>
      <c r="O39" s="11">
        <v>0</v>
      </c>
      <c r="P39" s="11">
        <v>0</v>
      </c>
    </row>
    <row r="40" spans="1:17" ht="15.75" customHeight="1">
      <c r="A40" s="18" t="s">
        <v>128</v>
      </c>
      <c r="B40" s="11">
        <v>0</v>
      </c>
      <c r="C40" s="11">
        <v>0</v>
      </c>
      <c r="D40" s="11">
        <v>3</v>
      </c>
      <c r="E40" s="11">
        <v>0</v>
      </c>
      <c r="F40" s="11">
        <v>0</v>
      </c>
      <c r="G40" s="11">
        <v>0</v>
      </c>
      <c r="H40" s="11">
        <v>0</v>
      </c>
      <c r="I40" s="11">
        <v>1</v>
      </c>
      <c r="J40" s="11">
        <v>0</v>
      </c>
      <c r="K40" s="11">
        <v>0</v>
      </c>
      <c r="L40" s="11">
        <v>0</v>
      </c>
      <c r="M40" s="11">
        <v>0</v>
      </c>
      <c r="N40" s="11">
        <v>1</v>
      </c>
      <c r="O40" s="11">
        <v>1</v>
      </c>
      <c r="P40" s="11">
        <v>0</v>
      </c>
    </row>
    <row r="41" spans="1:17" ht="15.75" customHeight="1">
      <c r="A41" s="18" t="s">
        <v>129</v>
      </c>
      <c r="B41" s="11">
        <v>0</v>
      </c>
      <c r="C41" s="11">
        <v>0</v>
      </c>
      <c r="D41" s="11">
        <v>0</v>
      </c>
      <c r="E41" s="11">
        <v>0</v>
      </c>
      <c r="F41" s="11">
        <v>0</v>
      </c>
      <c r="G41" s="11">
        <v>0</v>
      </c>
      <c r="H41" s="11">
        <v>0</v>
      </c>
      <c r="I41" s="11">
        <v>0</v>
      </c>
      <c r="J41" s="11">
        <v>0</v>
      </c>
      <c r="K41" s="11">
        <v>0</v>
      </c>
      <c r="L41" s="11">
        <v>0</v>
      </c>
      <c r="M41" s="11">
        <v>0</v>
      </c>
      <c r="N41" s="11">
        <v>0</v>
      </c>
      <c r="O41" s="11">
        <v>0</v>
      </c>
      <c r="P41" s="11">
        <v>0</v>
      </c>
    </row>
    <row r="42" spans="1:17" ht="15.75" customHeight="1">
      <c r="A42" s="18" t="s">
        <v>130</v>
      </c>
      <c r="B42" s="11">
        <v>0</v>
      </c>
      <c r="C42" s="11">
        <v>0</v>
      </c>
      <c r="D42" s="11">
        <v>1</v>
      </c>
      <c r="E42" s="11">
        <v>0</v>
      </c>
      <c r="F42" s="11">
        <v>0</v>
      </c>
      <c r="G42" s="11">
        <v>0</v>
      </c>
      <c r="H42" s="11">
        <v>0</v>
      </c>
      <c r="I42" s="11">
        <v>0</v>
      </c>
      <c r="J42" s="11">
        <v>0</v>
      </c>
      <c r="K42" s="11">
        <v>0</v>
      </c>
      <c r="L42" s="11">
        <v>0</v>
      </c>
      <c r="M42" s="11">
        <v>0</v>
      </c>
      <c r="N42" s="11">
        <v>0</v>
      </c>
      <c r="O42" s="11">
        <v>0</v>
      </c>
      <c r="P42" s="11">
        <v>0</v>
      </c>
    </row>
    <row r="43" spans="1:17" ht="15.75" customHeight="1">
      <c r="A43" s="18" t="s">
        <v>132</v>
      </c>
      <c r="B43" s="11">
        <v>0</v>
      </c>
      <c r="C43" s="11">
        <v>0</v>
      </c>
      <c r="D43" s="11">
        <v>0</v>
      </c>
      <c r="E43" s="11">
        <v>0</v>
      </c>
      <c r="F43" s="11">
        <v>0</v>
      </c>
      <c r="G43" s="11">
        <v>0</v>
      </c>
      <c r="H43" s="11">
        <v>0</v>
      </c>
      <c r="I43" s="11">
        <v>0</v>
      </c>
      <c r="J43" s="11">
        <v>0</v>
      </c>
      <c r="K43" s="11">
        <v>0</v>
      </c>
      <c r="L43" s="11">
        <v>0</v>
      </c>
      <c r="M43" s="11">
        <v>0</v>
      </c>
      <c r="N43" s="11">
        <v>0</v>
      </c>
      <c r="O43" s="11">
        <v>0</v>
      </c>
      <c r="P43" s="11">
        <v>0</v>
      </c>
    </row>
    <row r="44" spans="1:17" ht="15.75" customHeight="1">
      <c r="A44" s="18" t="s">
        <v>133</v>
      </c>
      <c r="B44" s="11">
        <v>0</v>
      </c>
      <c r="C44" s="11">
        <v>0</v>
      </c>
      <c r="D44" s="11">
        <v>1</v>
      </c>
      <c r="E44" s="11">
        <v>1</v>
      </c>
      <c r="F44" s="11">
        <v>0</v>
      </c>
      <c r="G44" s="11">
        <v>0</v>
      </c>
      <c r="H44" s="11">
        <v>0</v>
      </c>
      <c r="I44" s="11">
        <v>0</v>
      </c>
      <c r="J44" s="11">
        <v>0</v>
      </c>
      <c r="K44" s="11">
        <v>0</v>
      </c>
      <c r="L44" s="11">
        <v>0</v>
      </c>
      <c r="M44" s="11">
        <v>0</v>
      </c>
      <c r="N44" s="11">
        <v>0</v>
      </c>
      <c r="O44" s="11">
        <v>0</v>
      </c>
      <c r="P44" s="11">
        <v>0</v>
      </c>
    </row>
    <row r="45" spans="1:17" ht="15.75" customHeight="1">
      <c r="A45" s="18" t="s">
        <v>135</v>
      </c>
      <c r="B45" s="11">
        <v>0</v>
      </c>
      <c r="C45" s="11">
        <v>0</v>
      </c>
      <c r="D45" s="11">
        <v>0</v>
      </c>
      <c r="E45" s="11">
        <v>1</v>
      </c>
      <c r="F45" s="11">
        <v>0</v>
      </c>
      <c r="G45" s="11">
        <v>0</v>
      </c>
      <c r="H45" s="11">
        <v>0</v>
      </c>
      <c r="I45" s="11">
        <v>0</v>
      </c>
      <c r="J45" s="11">
        <v>0</v>
      </c>
      <c r="K45" s="11">
        <v>0</v>
      </c>
      <c r="L45" s="11">
        <v>0</v>
      </c>
      <c r="M45" s="11">
        <v>0</v>
      </c>
      <c r="N45" s="11">
        <v>0</v>
      </c>
      <c r="O45" s="11">
        <v>1</v>
      </c>
      <c r="P45" s="11">
        <v>0</v>
      </c>
      <c r="Q45" t="s">
        <v>18</v>
      </c>
    </row>
    <row r="46" spans="1:17" ht="15.75" customHeight="1">
      <c r="A46" s="18" t="s">
        <v>136</v>
      </c>
      <c r="B46" s="11">
        <v>0</v>
      </c>
      <c r="C46" s="11">
        <v>0</v>
      </c>
      <c r="D46" s="11">
        <v>0</v>
      </c>
      <c r="E46" s="11">
        <v>1</v>
      </c>
      <c r="F46" s="11">
        <v>0</v>
      </c>
      <c r="G46" s="11">
        <v>0</v>
      </c>
      <c r="H46" s="11">
        <v>0</v>
      </c>
      <c r="I46" s="11">
        <v>0</v>
      </c>
      <c r="J46" s="11">
        <v>0</v>
      </c>
      <c r="K46" s="11">
        <v>0</v>
      </c>
      <c r="L46" s="11">
        <v>0</v>
      </c>
      <c r="M46" s="11">
        <v>0</v>
      </c>
      <c r="N46" s="11">
        <v>0</v>
      </c>
      <c r="O46" s="11">
        <v>0</v>
      </c>
      <c r="P46" s="11">
        <v>0</v>
      </c>
    </row>
    <row r="47" spans="1:17" ht="15.75" customHeight="1"/>
    <row r="48" spans="1: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A2"/>
    <mergeCell ref="B1:F1"/>
    <mergeCell ref="G1:K1"/>
    <mergeCell ref="L1:P1"/>
  </mergeCells>
  <conditionalFormatting sqref="G3:K46">
    <cfRule type="cellIs" dxfId="3" priority="1" operator="greaterThan">
      <formula>0</formula>
    </cfRule>
  </conditionalFormatting>
  <conditionalFormatting sqref="L3:P46">
    <cfRule type="cellIs" dxfId="2" priority="2" operator="greaterThan">
      <formula>0</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election sqref="A1:A2"/>
    </sheetView>
  </sheetViews>
  <sheetFormatPr baseColWidth="10" defaultColWidth="14.42578125" defaultRowHeight="15" customHeight="1"/>
  <cols>
    <col min="1" max="1" width="8.7109375" customWidth="1"/>
    <col min="2" max="16" width="10.7109375" customWidth="1"/>
    <col min="17" max="17" width="15.85546875" customWidth="1"/>
    <col min="18" max="26" width="10.7109375" customWidth="1"/>
  </cols>
  <sheetData>
    <row r="1" spans="1:23">
      <c r="A1" s="106" t="s">
        <v>2</v>
      </c>
      <c r="B1" s="105" t="s">
        <v>16</v>
      </c>
      <c r="C1" s="103"/>
      <c r="D1" s="103"/>
      <c r="E1" s="103"/>
      <c r="F1" s="104"/>
      <c r="G1" s="105" t="s">
        <v>17</v>
      </c>
      <c r="H1" s="103"/>
      <c r="I1" s="103"/>
      <c r="J1" s="103"/>
      <c r="K1" s="104"/>
      <c r="L1" s="105" t="s">
        <v>18</v>
      </c>
      <c r="M1" s="103"/>
      <c r="N1" s="103"/>
      <c r="O1" s="103"/>
      <c r="P1" s="104"/>
    </row>
    <row r="2" spans="1:23">
      <c r="A2" s="93"/>
      <c r="B2" s="15" t="s">
        <v>33</v>
      </c>
      <c r="C2" s="15" t="s">
        <v>35</v>
      </c>
      <c r="D2" s="15" t="s">
        <v>36</v>
      </c>
      <c r="E2" s="15" t="s">
        <v>37</v>
      </c>
      <c r="F2" s="15" t="s">
        <v>38</v>
      </c>
      <c r="G2" s="15" t="s">
        <v>33</v>
      </c>
      <c r="H2" s="15" t="s">
        <v>35</v>
      </c>
      <c r="I2" s="15" t="s">
        <v>36</v>
      </c>
      <c r="J2" s="15" t="s">
        <v>37</v>
      </c>
      <c r="K2" s="15" t="s">
        <v>38</v>
      </c>
      <c r="L2" s="15" t="s">
        <v>33</v>
      </c>
      <c r="M2" s="15" t="s">
        <v>35</v>
      </c>
      <c r="N2" s="15" t="s">
        <v>36</v>
      </c>
      <c r="O2" s="15" t="s">
        <v>37</v>
      </c>
      <c r="P2" s="15" t="s">
        <v>38</v>
      </c>
      <c r="R2" s="17"/>
      <c r="S2" s="15" t="s">
        <v>33</v>
      </c>
      <c r="T2" s="15" t="s">
        <v>35</v>
      </c>
      <c r="U2" s="15" t="s">
        <v>36</v>
      </c>
      <c r="V2" s="15" t="s">
        <v>37</v>
      </c>
      <c r="W2" s="15" t="s">
        <v>38</v>
      </c>
    </row>
    <row r="3" spans="1:23">
      <c r="A3" s="18" t="s">
        <v>25</v>
      </c>
      <c r="B3" s="11">
        <v>0</v>
      </c>
      <c r="C3" s="11">
        <v>1</v>
      </c>
      <c r="D3" s="11">
        <v>0</v>
      </c>
      <c r="E3" s="11">
        <v>1</v>
      </c>
      <c r="F3" s="11">
        <v>0</v>
      </c>
      <c r="G3" s="11">
        <v>0</v>
      </c>
      <c r="H3" s="11">
        <v>0</v>
      </c>
      <c r="I3" s="11">
        <v>0</v>
      </c>
      <c r="J3" s="11">
        <v>0</v>
      </c>
      <c r="K3" s="11">
        <v>0</v>
      </c>
      <c r="L3" s="11">
        <v>0</v>
      </c>
      <c r="M3" s="11">
        <v>0</v>
      </c>
      <c r="N3" s="11">
        <v>0</v>
      </c>
      <c r="O3" s="11">
        <v>0</v>
      </c>
      <c r="P3" s="11">
        <v>0</v>
      </c>
      <c r="R3" s="15" t="s">
        <v>16</v>
      </c>
      <c r="S3" s="11">
        <f t="shared" ref="S3:W3" si="0">SUM(B3:B100)</f>
        <v>4</v>
      </c>
      <c r="T3" s="11">
        <f t="shared" si="0"/>
        <v>5</v>
      </c>
      <c r="U3" s="11">
        <f t="shared" si="0"/>
        <v>20</v>
      </c>
      <c r="V3" s="11">
        <f t="shared" si="0"/>
        <v>4</v>
      </c>
      <c r="W3" s="11">
        <f t="shared" si="0"/>
        <v>0</v>
      </c>
    </row>
    <row r="4" spans="1:23">
      <c r="A4" s="18" t="s">
        <v>40</v>
      </c>
      <c r="B4" s="11">
        <v>0</v>
      </c>
      <c r="C4" s="11">
        <v>1</v>
      </c>
      <c r="D4" s="11">
        <v>1</v>
      </c>
      <c r="E4" s="11">
        <v>0</v>
      </c>
      <c r="F4" s="11">
        <v>0</v>
      </c>
      <c r="G4" s="11">
        <v>0</v>
      </c>
      <c r="H4" s="11">
        <v>0</v>
      </c>
      <c r="I4" s="11">
        <v>0</v>
      </c>
      <c r="J4" s="11">
        <v>0</v>
      </c>
      <c r="K4" s="11">
        <v>0</v>
      </c>
      <c r="L4" s="11">
        <v>0</v>
      </c>
      <c r="M4" s="11">
        <v>1</v>
      </c>
      <c r="N4" s="11">
        <v>0</v>
      </c>
      <c r="O4" s="11">
        <v>0</v>
      </c>
      <c r="P4" s="11">
        <v>0</v>
      </c>
      <c r="Q4" t="s">
        <v>156</v>
      </c>
      <c r="R4" s="15" t="s">
        <v>17</v>
      </c>
      <c r="S4" s="11">
        <f t="shared" ref="S4:W4" si="1">SUM(G3:G100)</f>
        <v>0</v>
      </c>
      <c r="T4" s="11">
        <f t="shared" si="1"/>
        <v>1</v>
      </c>
      <c r="U4" s="11">
        <f t="shared" si="1"/>
        <v>3</v>
      </c>
      <c r="V4" s="11">
        <f t="shared" si="1"/>
        <v>2</v>
      </c>
      <c r="W4" s="11">
        <f t="shared" si="1"/>
        <v>0</v>
      </c>
    </row>
    <row r="5" spans="1:23">
      <c r="A5" s="15" t="s">
        <v>47</v>
      </c>
      <c r="B5" s="11">
        <v>1</v>
      </c>
      <c r="C5" s="11">
        <v>0</v>
      </c>
      <c r="D5" s="11">
        <v>0</v>
      </c>
      <c r="E5" s="11">
        <v>1</v>
      </c>
      <c r="F5" s="11">
        <v>0</v>
      </c>
      <c r="G5" s="11">
        <v>0</v>
      </c>
      <c r="H5" s="11">
        <v>0</v>
      </c>
      <c r="I5" s="11">
        <v>0</v>
      </c>
      <c r="J5" s="11">
        <v>0</v>
      </c>
      <c r="K5" s="11">
        <v>0</v>
      </c>
      <c r="L5" s="11">
        <v>0</v>
      </c>
      <c r="M5" s="11">
        <v>0</v>
      </c>
      <c r="N5" s="11">
        <v>1</v>
      </c>
      <c r="O5" s="11">
        <v>0</v>
      </c>
      <c r="P5" s="11">
        <v>0</v>
      </c>
      <c r="Q5" t="s">
        <v>161</v>
      </c>
      <c r="R5" s="15" t="s">
        <v>18</v>
      </c>
      <c r="S5" s="11">
        <f t="shared" ref="S5:W5" si="2">SUM(L3:L100)</f>
        <v>0</v>
      </c>
      <c r="T5" s="11">
        <f t="shared" si="2"/>
        <v>2</v>
      </c>
      <c r="U5" s="11">
        <f t="shared" si="2"/>
        <v>2</v>
      </c>
      <c r="V5" s="11">
        <f t="shared" si="2"/>
        <v>1</v>
      </c>
      <c r="W5" s="11">
        <f t="shared" si="2"/>
        <v>0</v>
      </c>
    </row>
    <row r="6" spans="1:23">
      <c r="A6" s="18" t="s">
        <v>48</v>
      </c>
      <c r="B6" s="11">
        <v>0</v>
      </c>
      <c r="C6" s="11">
        <v>0</v>
      </c>
      <c r="D6" s="11">
        <v>2</v>
      </c>
      <c r="E6" s="11">
        <v>0</v>
      </c>
      <c r="F6" s="11">
        <v>0</v>
      </c>
      <c r="G6" s="11">
        <v>0</v>
      </c>
      <c r="H6" s="11">
        <v>0</v>
      </c>
      <c r="I6" s="11">
        <v>0</v>
      </c>
      <c r="J6" s="11">
        <v>0</v>
      </c>
      <c r="K6" s="11">
        <v>0</v>
      </c>
      <c r="L6" s="11">
        <v>0</v>
      </c>
      <c r="M6" s="11">
        <v>0</v>
      </c>
      <c r="N6" s="11">
        <v>0</v>
      </c>
      <c r="O6" s="11">
        <v>0</v>
      </c>
      <c r="P6" s="11">
        <v>0</v>
      </c>
    </row>
    <row r="7" spans="1:23">
      <c r="A7" s="18" t="s">
        <v>49</v>
      </c>
      <c r="B7" s="11">
        <v>0</v>
      </c>
      <c r="C7" s="11">
        <v>0</v>
      </c>
      <c r="D7" s="11">
        <v>2</v>
      </c>
      <c r="E7" s="11">
        <v>0</v>
      </c>
      <c r="F7" s="11">
        <v>0</v>
      </c>
      <c r="G7" s="11">
        <v>0</v>
      </c>
      <c r="H7" s="11">
        <v>0</v>
      </c>
      <c r="I7" s="11">
        <v>0</v>
      </c>
      <c r="J7" s="11">
        <v>0</v>
      </c>
      <c r="K7" s="11">
        <v>0</v>
      </c>
      <c r="L7" s="11">
        <v>0</v>
      </c>
      <c r="M7" s="11">
        <v>0</v>
      </c>
      <c r="N7" s="11">
        <v>0</v>
      </c>
      <c r="O7" s="11">
        <v>0</v>
      </c>
      <c r="P7" s="11">
        <v>0</v>
      </c>
    </row>
    <row r="8" spans="1:23">
      <c r="A8" s="18" t="s">
        <v>50</v>
      </c>
      <c r="B8" s="11">
        <v>0</v>
      </c>
      <c r="C8" s="11">
        <v>0</v>
      </c>
      <c r="D8" s="11">
        <v>0</v>
      </c>
      <c r="E8" s="11">
        <v>0</v>
      </c>
      <c r="F8" s="11">
        <v>0</v>
      </c>
      <c r="G8" s="11">
        <v>0</v>
      </c>
      <c r="H8" s="11">
        <v>0</v>
      </c>
      <c r="I8" s="11">
        <v>0</v>
      </c>
      <c r="J8" s="11">
        <v>0</v>
      </c>
      <c r="K8" s="11">
        <v>0</v>
      </c>
      <c r="L8" s="11">
        <v>0</v>
      </c>
      <c r="M8" s="11">
        <v>0</v>
      </c>
      <c r="N8" s="11">
        <v>0</v>
      </c>
      <c r="O8" s="11">
        <v>0</v>
      </c>
      <c r="P8" s="11">
        <v>0</v>
      </c>
    </row>
    <row r="9" spans="1:23">
      <c r="A9" s="18" t="s">
        <v>51</v>
      </c>
      <c r="B9" s="11">
        <v>0</v>
      </c>
      <c r="C9" s="11">
        <v>0</v>
      </c>
      <c r="D9" s="11">
        <v>0</v>
      </c>
      <c r="E9" s="11">
        <v>1</v>
      </c>
      <c r="F9" s="11">
        <v>0</v>
      </c>
      <c r="G9" s="11">
        <v>0</v>
      </c>
      <c r="H9" s="11">
        <v>0</v>
      </c>
      <c r="I9" s="11">
        <v>0</v>
      </c>
      <c r="J9" s="11">
        <v>0</v>
      </c>
      <c r="K9" s="11">
        <v>0</v>
      </c>
      <c r="L9" s="11">
        <v>0</v>
      </c>
      <c r="M9" s="11">
        <v>0</v>
      </c>
      <c r="N9" s="11">
        <v>0</v>
      </c>
      <c r="O9" s="11">
        <v>0</v>
      </c>
      <c r="P9" s="11">
        <v>0</v>
      </c>
    </row>
    <row r="10" spans="1:23">
      <c r="A10" s="18" t="s">
        <v>52</v>
      </c>
      <c r="B10" s="11">
        <v>0</v>
      </c>
      <c r="C10" s="11">
        <v>0</v>
      </c>
      <c r="D10" s="11">
        <v>0</v>
      </c>
      <c r="E10" s="11">
        <v>0</v>
      </c>
      <c r="F10" s="11">
        <v>0</v>
      </c>
      <c r="G10" s="11">
        <v>0</v>
      </c>
      <c r="H10" s="11">
        <v>0</v>
      </c>
      <c r="I10" s="11">
        <v>0</v>
      </c>
      <c r="J10" s="11">
        <v>0</v>
      </c>
      <c r="K10" s="11">
        <v>0</v>
      </c>
      <c r="L10" s="11">
        <v>0</v>
      </c>
      <c r="M10" s="11">
        <v>0</v>
      </c>
      <c r="N10" s="11">
        <v>0</v>
      </c>
      <c r="O10" s="11">
        <v>0</v>
      </c>
      <c r="P10" s="11">
        <v>0</v>
      </c>
    </row>
    <row r="11" spans="1:23">
      <c r="A11" s="18" t="s">
        <v>53</v>
      </c>
      <c r="B11" s="11">
        <v>0</v>
      </c>
      <c r="C11" s="11">
        <v>0</v>
      </c>
      <c r="D11" s="11">
        <v>0</v>
      </c>
      <c r="E11" s="11">
        <v>0</v>
      </c>
      <c r="F11" s="11">
        <v>0</v>
      </c>
      <c r="G11" s="11">
        <v>0</v>
      </c>
      <c r="H11" s="11">
        <v>0</v>
      </c>
      <c r="I11" s="11">
        <v>0</v>
      </c>
      <c r="J11" s="11">
        <v>0</v>
      </c>
      <c r="K11" s="11">
        <v>0</v>
      </c>
      <c r="L11" s="11">
        <v>0</v>
      </c>
      <c r="M11" s="11">
        <v>0</v>
      </c>
      <c r="N11" s="11">
        <v>0</v>
      </c>
      <c r="O11" s="11">
        <v>0</v>
      </c>
      <c r="P11" s="11">
        <v>0</v>
      </c>
    </row>
    <row r="12" spans="1:23">
      <c r="A12" s="18" t="s">
        <v>54</v>
      </c>
      <c r="B12" s="11">
        <v>0</v>
      </c>
      <c r="C12" s="11">
        <v>0</v>
      </c>
      <c r="D12" s="11">
        <v>0</v>
      </c>
      <c r="E12" s="11">
        <v>0</v>
      </c>
      <c r="F12" s="11">
        <v>0</v>
      </c>
      <c r="G12" s="11">
        <v>0</v>
      </c>
      <c r="H12" s="11">
        <v>0</v>
      </c>
      <c r="I12" s="11">
        <v>0</v>
      </c>
      <c r="J12" s="11">
        <v>0</v>
      </c>
      <c r="K12" s="11">
        <v>0</v>
      </c>
      <c r="L12" s="11">
        <v>0</v>
      </c>
      <c r="M12" s="11">
        <v>0</v>
      </c>
      <c r="N12" s="11">
        <v>0</v>
      </c>
      <c r="O12" s="11">
        <v>0</v>
      </c>
      <c r="P12" s="11">
        <v>0</v>
      </c>
    </row>
    <row r="13" spans="1:23">
      <c r="A13" s="18" t="s">
        <v>55</v>
      </c>
      <c r="B13" s="11">
        <v>0</v>
      </c>
      <c r="C13" s="11">
        <v>0</v>
      </c>
      <c r="D13" s="11">
        <v>0</v>
      </c>
      <c r="E13" s="11">
        <v>0</v>
      </c>
      <c r="F13" s="11">
        <v>0</v>
      </c>
      <c r="G13" s="11">
        <v>0</v>
      </c>
      <c r="H13" s="11">
        <v>0</v>
      </c>
      <c r="I13" s="11">
        <v>0</v>
      </c>
      <c r="J13" s="11">
        <v>0</v>
      </c>
      <c r="K13" s="11">
        <v>0</v>
      </c>
      <c r="L13" s="11">
        <v>0</v>
      </c>
      <c r="M13" s="11">
        <v>0</v>
      </c>
      <c r="N13" s="11">
        <v>0</v>
      </c>
      <c r="O13" s="11">
        <v>0</v>
      </c>
      <c r="P13" s="11">
        <v>0</v>
      </c>
    </row>
    <row r="14" spans="1:23">
      <c r="A14" s="18" t="s">
        <v>56</v>
      </c>
      <c r="B14" s="11">
        <v>0</v>
      </c>
      <c r="C14" s="11">
        <v>0</v>
      </c>
      <c r="D14" s="11">
        <v>0</v>
      </c>
      <c r="E14" s="11">
        <v>0</v>
      </c>
      <c r="F14" s="11">
        <v>0</v>
      </c>
      <c r="G14" s="11">
        <v>0</v>
      </c>
      <c r="H14" s="11">
        <v>0</v>
      </c>
      <c r="I14" s="11">
        <v>0</v>
      </c>
      <c r="J14" s="11">
        <v>0</v>
      </c>
      <c r="K14" s="11">
        <v>0</v>
      </c>
      <c r="L14" s="11">
        <v>0</v>
      </c>
      <c r="M14" s="11">
        <v>0</v>
      </c>
      <c r="N14" s="11">
        <v>0</v>
      </c>
      <c r="O14" s="11">
        <v>0</v>
      </c>
      <c r="P14" s="11">
        <v>0</v>
      </c>
    </row>
    <row r="15" spans="1:23">
      <c r="A15" s="18" t="s">
        <v>57</v>
      </c>
      <c r="B15" s="11">
        <v>0</v>
      </c>
      <c r="C15" s="11">
        <v>0</v>
      </c>
      <c r="D15" s="11">
        <v>1</v>
      </c>
      <c r="E15" s="11">
        <v>0</v>
      </c>
      <c r="F15" s="11">
        <v>0</v>
      </c>
      <c r="G15" s="11">
        <v>0</v>
      </c>
      <c r="H15" s="11">
        <v>0</v>
      </c>
      <c r="I15" s="11">
        <v>0</v>
      </c>
      <c r="J15" s="11">
        <v>0</v>
      </c>
      <c r="K15" s="11">
        <v>0</v>
      </c>
      <c r="L15" s="11">
        <v>0</v>
      </c>
      <c r="M15" s="11">
        <v>0</v>
      </c>
      <c r="N15" s="11">
        <v>0</v>
      </c>
      <c r="O15" s="11">
        <v>0</v>
      </c>
      <c r="P15" s="11">
        <v>0</v>
      </c>
    </row>
    <row r="16" spans="1:23">
      <c r="A16" s="18" t="s">
        <v>58</v>
      </c>
      <c r="B16" s="11">
        <v>3</v>
      </c>
      <c r="C16" s="11">
        <v>0</v>
      </c>
      <c r="D16" s="11">
        <v>2</v>
      </c>
      <c r="E16" s="11">
        <v>1</v>
      </c>
      <c r="F16" s="11">
        <v>0</v>
      </c>
      <c r="G16" s="11">
        <v>0</v>
      </c>
      <c r="H16" s="11">
        <v>0</v>
      </c>
      <c r="I16" s="11">
        <v>0</v>
      </c>
      <c r="J16" s="11">
        <v>0</v>
      </c>
      <c r="K16" s="11">
        <v>0</v>
      </c>
      <c r="L16" s="11">
        <v>0</v>
      </c>
      <c r="M16" s="11">
        <v>0</v>
      </c>
      <c r="N16" s="11">
        <v>0</v>
      </c>
      <c r="O16" s="11">
        <v>0</v>
      </c>
      <c r="P16" s="11">
        <v>0</v>
      </c>
    </row>
    <row r="17" spans="1:17">
      <c r="A17" s="18" t="s">
        <v>59</v>
      </c>
      <c r="B17" s="11">
        <v>0</v>
      </c>
      <c r="C17" s="11">
        <v>0</v>
      </c>
      <c r="D17" s="11">
        <v>0</v>
      </c>
      <c r="E17" s="11">
        <v>0</v>
      </c>
      <c r="F17" s="11">
        <v>0</v>
      </c>
      <c r="G17" s="11">
        <v>0</v>
      </c>
      <c r="H17" s="11">
        <v>0</v>
      </c>
      <c r="I17" s="11">
        <v>0</v>
      </c>
      <c r="J17" s="11">
        <v>0</v>
      </c>
      <c r="K17" s="11">
        <v>0</v>
      </c>
      <c r="L17" s="11">
        <v>0</v>
      </c>
      <c r="M17" s="11">
        <v>0</v>
      </c>
      <c r="N17" s="11">
        <v>0</v>
      </c>
      <c r="O17" s="11">
        <v>0</v>
      </c>
      <c r="P17" s="11">
        <v>0</v>
      </c>
    </row>
    <row r="18" spans="1:17">
      <c r="A18" s="18" t="s">
        <v>87</v>
      </c>
      <c r="B18" s="11">
        <v>0</v>
      </c>
      <c r="C18" s="11">
        <v>0</v>
      </c>
      <c r="D18" s="11">
        <v>2</v>
      </c>
      <c r="E18" s="11">
        <v>0</v>
      </c>
      <c r="F18" s="11">
        <v>0</v>
      </c>
      <c r="G18" s="11">
        <v>0</v>
      </c>
      <c r="H18" s="11">
        <v>0</v>
      </c>
      <c r="I18" s="11">
        <v>1</v>
      </c>
      <c r="J18" s="11">
        <v>0</v>
      </c>
      <c r="K18" s="11">
        <v>0</v>
      </c>
      <c r="L18" s="11">
        <v>0</v>
      </c>
      <c r="M18" s="11">
        <v>0</v>
      </c>
      <c r="N18" s="11">
        <v>0</v>
      </c>
      <c r="O18" s="11">
        <v>0</v>
      </c>
      <c r="P18" s="11">
        <v>0</v>
      </c>
    </row>
    <row r="19" spans="1:17">
      <c r="A19" s="18" t="s">
        <v>89</v>
      </c>
      <c r="B19" s="11">
        <v>0</v>
      </c>
      <c r="C19" s="11">
        <v>1</v>
      </c>
      <c r="D19" s="11">
        <v>1</v>
      </c>
      <c r="E19" s="11">
        <v>0</v>
      </c>
      <c r="F19" s="11">
        <v>0</v>
      </c>
      <c r="G19" s="11">
        <v>0</v>
      </c>
      <c r="H19" s="11">
        <v>1</v>
      </c>
      <c r="I19" s="11">
        <v>0</v>
      </c>
      <c r="J19" s="11">
        <v>1</v>
      </c>
      <c r="K19" s="11">
        <v>0</v>
      </c>
      <c r="L19" s="11">
        <v>0</v>
      </c>
      <c r="M19" s="11">
        <v>1</v>
      </c>
      <c r="N19" s="11">
        <v>0</v>
      </c>
      <c r="O19" s="11">
        <v>1</v>
      </c>
      <c r="P19" s="11">
        <v>0</v>
      </c>
    </row>
    <row r="20" spans="1:17">
      <c r="A20" s="18" t="s">
        <v>92</v>
      </c>
      <c r="B20" s="11">
        <v>0</v>
      </c>
      <c r="C20" s="11">
        <v>0</v>
      </c>
      <c r="D20" s="11">
        <v>2</v>
      </c>
      <c r="E20" s="11">
        <v>0</v>
      </c>
      <c r="F20" s="11">
        <v>0</v>
      </c>
      <c r="G20" s="11">
        <v>0</v>
      </c>
      <c r="H20" s="11">
        <v>0</v>
      </c>
      <c r="I20" s="11">
        <v>0</v>
      </c>
      <c r="J20" s="11">
        <v>0</v>
      </c>
      <c r="K20" s="11">
        <v>0</v>
      </c>
      <c r="L20" s="11">
        <v>0</v>
      </c>
      <c r="M20" s="11">
        <v>0</v>
      </c>
      <c r="N20" s="11">
        <v>0</v>
      </c>
      <c r="O20" s="11">
        <v>0</v>
      </c>
      <c r="P20" s="11">
        <v>0</v>
      </c>
    </row>
    <row r="21" spans="1:17" ht="15.75" customHeight="1">
      <c r="A21" s="18" t="s">
        <v>93</v>
      </c>
      <c r="B21" s="11">
        <v>0</v>
      </c>
      <c r="C21" s="11">
        <v>0</v>
      </c>
      <c r="D21" s="11">
        <v>1</v>
      </c>
      <c r="E21" s="11">
        <v>0</v>
      </c>
      <c r="F21" s="11">
        <v>0</v>
      </c>
      <c r="G21" s="11">
        <v>0</v>
      </c>
      <c r="H21" s="11">
        <v>0</v>
      </c>
      <c r="I21" s="11">
        <v>0</v>
      </c>
      <c r="J21" s="11">
        <v>0</v>
      </c>
      <c r="K21" s="11">
        <v>0</v>
      </c>
      <c r="L21" s="11">
        <v>0</v>
      </c>
      <c r="M21" s="11">
        <v>0</v>
      </c>
      <c r="N21" s="11">
        <v>0</v>
      </c>
      <c r="O21" s="11">
        <v>0</v>
      </c>
      <c r="P21" s="11">
        <v>0</v>
      </c>
    </row>
    <row r="22" spans="1:17" ht="15.75" customHeight="1">
      <c r="A22" s="18" t="s">
        <v>95</v>
      </c>
      <c r="B22" s="11">
        <v>0</v>
      </c>
      <c r="C22" s="11">
        <v>0</v>
      </c>
      <c r="D22" s="11">
        <v>1</v>
      </c>
      <c r="E22" s="11">
        <v>0</v>
      </c>
      <c r="F22" s="11">
        <v>0</v>
      </c>
      <c r="G22" s="11">
        <v>0</v>
      </c>
      <c r="H22" s="11">
        <v>0</v>
      </c>
      <c r="I22" s="11">
        <v>0</v>
      </c>
      <c r="J22" s="11">
        <v>0</v>
      </c>
      <c r="K22" s="11">
        <v>0</v>
      </c>
      <c r="L22" s="11">
        <v>0</v>
      </c>
      <c r="M22" s="11">
        <v>0</v>
      </c>
      <c r="N22" s="11">
        <v>0</v>
      </c>
      <c r="O22" s="11">
        <v>0</v>
      </c>
      <c r="P22" s="11">
        <v>0</v>
      </c>
    </row>
    <row r="23" spans="1:17" ht="15.75" customHeight="1">
      <c r="A23" s="18" t="s">
        <v>98</v>
      </c>
      <c r="B23" s="11">
        <v>0</v>
      </c>
      <c r="C23" s="11">
        <v>0</v>
      </c>
      <c r="D23" s="11">
        <v>1</v>
      </c>
      <c r="E23" s="11">
        <v>0</v>
      </c>
      <c r="F23" s="11">
        <v>0</v>
      </c>
      <c r="G23" s="11">
        <v>0</v>
      </c>
      <c r="H23" s="11">
        <v>0</v>
      </c>
      <c r="I23" s="11">
        <v>0</v>
      </c>
      <c r="J23" s="11">
        <v>0</v>
      </c>
      <c r="K23" s="11">
        <v>0</v>
      </c>
      <c r="L23" s="11">
        <v>0</v>
      </c>
      <c r="M23" s="11">
        <v>0</v>
      </c>
      <c r="N23" s="11">
        <v>0</v>
      </c>
      <c r="O23" s="11">
        <v>0</v>
      </c>
      <c r="P23" s="11">
        <v>0</v>
      </c>
    </row>
    <row r="24" spans="1:17" ht="15.75" customHeight="1">
      <c r="A24" s="18" t="s">
        <v>99</v>
      </c>
      <c r="B24" s="11">
        <v>0</v>
      </c>
      <c r="C24" s="11">
        <v>0</v>
      </c>
      <c r="D24" s="11">
        <v>0</v>
      </c>
      <c r="E24" s="11">
        <v>0</v>
      </c>
      <c r="F24" s="11">
        <v>0</v>
      </c>
      <c r="G24" s="11">
        <v>0</v>
      </c>
      <c r="H24" s="11">
        <v>0</v>
      </c>
      <c r="I24" s="11">
        <v>0</v>
      </c>
      <c r="J24" s="11">
        <v>0</v>
      </c>
      <c r="K24" s="11">
        <v>0</v>
      </c>
      <c r="L24" s="11">
        <v>0</v>
      </c>
      <c r="M24" s="11">
        <v>0</v>
      </c>
      <c r="N24" s="11">
        <v>0</v>
      </c>
      <c r="O24" s="11">
        <v>0</v>
      </c>
      <c r="P24" s="11">
        <v>0</v>
      </c>
    </row>
    <row r="25" spans="1:17" ht="15.75" customHeight="1">
      <c r="A25" s="18" t="s">
        <v>102</v>
      </c>
      <c r="B25" s="11">
        <v>0</v>
      </c>
      <c r="C25" s="11">
        <v>1</v>
      </c>
      <c r="D25" s="11">
        <v>0</v>
      </c>
      <c r="E25" s="11">
        <v>0</v>
      </c>
      <c r="F25" s="11">
        <v>0</v>
      </c>
      <c r="G25" s="11">
        <v>0</v>
      </c>
      <c r="H25" s="11">
        <v>0</v>
      </c>
      <c r="I25" s="11">
        <v>0</v>
      </c>
      <c r="J25" s="11">
        <v>0</v>
      </c>
      <c r="K25" s="11">
        <v>0</v>
      </c>
      <c r="L25" s="11">
        <v>0</v>
      </c>
      <c r="M25" s="11">
        <v>0</v>
      </c>
      <c r="N25" s="11">
        <v>0</v>
      </c>
      <c r="O25" s="11">
        <v>0</v>
      </c>
      <c r="P25" s="11">
        <v>0</v>
      </c>
    </row>
    <row r="26" spans="1:17" ht="15.75" customHeight="1">
      <c r="A26" s="18" t="s">
        <v>104</v>
      </c>
      <c r="B26" s="11">
        <v>0</v>
      </c>
      <c r="C26" s="11">
        <v>0</v>
      </c>
      <c r="D26" s="11">
        <v>1</v>
      </c>
      <c r="E26" s="11">
        <v>0</v>
      </c>
      <c r="F26" s="11">
        <v>0</v>
      </c>
      <c r="G26" s="11">
        <v>0</v>
      </c>
      <c r="H26" s="11">
        <v>0</v>
      </c>
      <c r="I26" s="11">
        <v>0</v>
      </c>
      <c r="J26" s="11">
        <v>0</v>
      </c>
      <c r="K26" s="11">
        <v>0</v>
      </c>
      <c r="L26" s="11">
        <v>0</v>
      </c>
      <c r="M26" s="11">
        <v>0</v>
      </c>
      <c r="N26" s="11">
        <v>0</v>
      </c>
      <c r="O26" s="11">
        <v>0</v>
      </c>
      <c r="P26" s="11">
        <v>0</v>
      </c>
    </row>
    <row r="27" spans="1:17" ht="15.75" customHeight="1">
      <c r="A27" s="18" t="s">
        <v>105</v>
      </c>
      <c r="B27" s="11">
        <v>0</v>
      </c>
      <c r="C27" s="11">
        <v>0</v>
      </c>
      <c r="D27" s="11">
        <v>0</v>
      </c>
      <c r="E27" s="11">
        <v>0</v>
      </c>
      <c r="F27" s="11">
        <v>0</v>
      </c>
      <c r="G27" s="11">
        <v>0</v>
      </c>
      <c r="H27" s="11">
        <v>0</v>
      </c>
      <c r="I27" s="11">
        <v>1</v>
      </c>
      <c r="J27" s="11">
        <v>0</v>
      </c>
      <c r="K27" s="11">
        <v>0</v>
      </c>
      <c r="L27" s="11">
        <v>0</v>
      </c>
      <c r="M27" s="11">
        <v>0</v>
      </c>
      <c r="N27" s="11">
        <v>1</v>
      </c>
      <c r="O27" s="11">
        <v>0</v>
      </c>
      <c r="P27" s="11">
        <v>0</v>
      </c>
      <c r="Q27" t="s">
        <v>161</v>
      </c>
    </row>
    <row r="28" spans="1:17" ht="15.75" customHeight="1">
      <c r="A28" s="18" t="s">
        <v>106</v>
      </c>
      <c r="B28" s="11">
        <v>0</v>
      </c>
      <c r="C28" s="11">
        <v>0</v>
      </c>
      <c r="D28" s="11">
        <v>1</v>
      </c>
      <c r="E28" s="11">
        <v>0</v>
      </c>
      <c r="F28" s="11">
        <v>0</v>
      </c>
      <c r="G28" s="11">
        <v>0</v>
      </c>
      <c r="H28" s="11">
        <v>0</v>
      </c>
      <c r="I28" s="11">
        <v>0</v>
      </c>
      <c r="J28" s="11">
        <v>0</v>
      </c>
      <c r="K28" s="11">
        <v>0</v>
      </c>
      <c r="L28" s="11">
        <v>0</v>
      </c>
      <c r="M28" s="11">
        <v>0</v>
      </c>
      <c r="N28" s="11">
        <v>0</v>
      </c>
      <c r="O28" s="11">
        <v>0</v>
      </c>
      <c r="P28" s="11">
        <v>0</v>
      </c>
    </row>
    <row r="29" spans="1:17" ht="15.75" customHeight="1">
      <c r="A29" s="18" t="s">
        <v>109</v>
      </c>
      <c r="B29" s="11">
        <v>0</v>
      </c>
      <c r="C29" s="11">
        <v>0</v>
      </c>
      <c r="D29" s="11">
        <v>1</v>
      </c>
      <c r="E29" s="11">
        <v>0</v>
      </c>
      <c r="F29" s="11">
        <v>0</v>
      </c>
      <c r="G29" s="11">
        <v>0</v>
      </c>
      <c r="H29" s="11">
        <v>0</v>
      </c>
      <c r="I29" s="11">
        <v>0</v>
      </c>
      <c r="J29" s="11">
        <v>0</v>
      </c>
      <c r="K29" s="11">
        <v>0</v>
      </c>
      <c r="L29" s="11">
        <v>0</v>
      </c>
      <c r="M29" s="11">
        <v>0</v>
      </c>
      <c r="N29" s="11">
        <v>0</v>
      </c>
      <c r="O29" s="11">
        <v>0</v>
      </c>
      <c r="P29" s="11">
        <v>0</v>
      </c>
    </row>
    <row r="30" spans="1:17" ht="15.75" customHeight="1">
      <c r="A30" s="18" t="s">
        <v>110</v>
      </c>
      <c r="B30" s="11">
        <v>0</v>
      </c>
      <c r="C30" s="11">
        <v>0</v>
      </c>
      <c r="D30" s="11">
        <v>1</v>
      </c>
      <c r="E30" s="11">
        <v>0</v>
      </c>
      <c r="F30" s="11">
        <v>0</v>
      </c>
      <c r="G30" s="11">
        <v>0</v>
      </c>
      <c r="H30" s="11">
        <v>0</v>
      </c>
      <c r="I30" s="11">
        <v>0</v>
      </c>
      <c r="J30" s="11">
        <v>1</v>
      </c>
      <c r="K30" s="11">
        <v>0</v>
      </c>
      <c r="L30" s="11">
        <v>0</v>
      </c>
      <c r="M30" s="11">
        <v>0</v>
      </c>
      <c r="N30" s="11">
        <v>0</v>
      </c>
      <c r="O30" s="11">
        <v>0</v>
      </c>
      <c r="P30" s="11">
        <v>0</v>
      </c>
    </row>
    <row r="31" spans="1:17" ht="15.75" customHeight="1">
      <c r="A31" s="18" t="s">
        <v>113</v>
      </c>
      <c r="B31" s="11">
        <v>0</v>
      </c>
      <c r="C31" s="11">
        <v>0</v>
      </c>
      <c r="D31" s="11">
        <v>0</v>
      </c>
      <c r="E31" s="11">
        <v>0</v>
      </c>
      <c r="F31" s="11">
        <v>0</v>
      </c>
      <c r="G31" s="11">
        <v>0</v>
      </c>
      <c r="H31" s="11">
        <v>0</v>
      </c>
      <c r="I31" s="11">
        <v>0</v>
      </c>
      <c r="J31" s="11">
        <v>0</v>
      </c>
      <c r="K31" s="11">
        <v>0</v>
      </c>
      <c r="L31" s="11">
        <v>0</v>
      </c>
      <c r="M31" s="11">
        <v>0</v>
      </c>
      <c r="N31" s="11">
        <v>0</v>
      </c>
      <c r="O31" s="11">
        <v>0</v>
      </c>
      <c r="P31" s="11">
        <v>0</v>
      </c>
    </row>
    <row r="32" spans="1:17" ht="15.75" customHeight="1">
      <c r="A32" s="18" t="s">
        <v>114</v>
      </c>
      <c r="B32" s="11">
        <v>0</v>
      </c>
      <c r="C32" s="11">
        <v>0</v>
      </c>
      <c r="D32" s="11">
        <v>0</v>
      </c>
      <c r="E32" s="11">
        <v>0</v>
      </c>
      <c r="F32" s="11">
        <v>0</v>
      </c>
      <c r="G32" s="11">
        <v>0</v>
      </c>
      <c r="H32" s="11">
        <v>0</v>
      </c>
      <c r="I32" s="11">
        <v>0</v>
      </c>
      <c r="J32" s="11">
        <v>0</v>
      </c>
      <c r="K32" s="11">
        <v>0</v>
      </c>
      <c r="L32" s="11">
        <v>0</v>
      </c>
      <c r="M32" s="11">
        <v>0</v>
      </c>
      <c r="N32" s="11">
        <v>0</v>
      </c>
      <c r="O32" s="11">
        <v>0</v>
      </c>
      <c r="P32" s="11">
        <v>0</v>
      </c>
    </row>
    <row r="33" spans="1:16" ht="15.75" customHeight="1">
      <c r="A33" s="18" t="s">
        <v>115</v>
      </c>
      <c r="B33" s="11">
        <v>0</v>
      </c>
      <c r="C33" s="11">
        <v>1</v>
      </c>
      <c r="D33" s="11">
        <v>0</v>
      </c>
      <c r="E33" s="11">
        <v>0</v>
      </c>
      <c r="F33" s="11">
        <v>0</v>
      </c>
      <c r="G33" s="11">
        <v>0</v>
      </c>
      <c r="H33" s="11">
        <v>0</v>
      </c>
      <c r="I33" s="11">
        <v>1</v>
      </c>
      <c r="J33" s="11">
        <v>0</v>
      </c>
      <c r="K33" s="11">
        <v>0</v>
      </c>
      <c r="L33" s="11">
        <v>0</v>
      </c>
      <c r="M33" s="11">
        <v>0</v>
      </c>
      <c r="N33" s="11">
        <v>0</v>
      </c>
      <c r="O33" s="11">
        <v>0</v>
      </c>
      <c r="P33" s="11">
        <v>0</v>
      </c>
    </row>
    <row r="34" spans="1:16" ht="15.75" customHeight="1"/>
    <row r="35" spans="1:16" ht="15.75" customHeight="1"/>
    <row r="36" spans="1:16" ht="15.75" customHeight="1"/>
    <row r="37" spans="1:16" ht="15.75" customHeight="1"/>
    <row r="38" spans="1:16" ht="15.75" customHeight="1"/>
    <row r="39" spans="1:16" ht="15.75" customHeight="1"/>
    <row r="40" spans="1:16" ht="15.75" customHeight="1"/>
    <row r="41" spans="1:16" ht="15.75" customHeight="1"/>
    <row r="42" spans="1:16" ht="15.75" customHeight="1"/>
    <row r="43" spans="1:16" ht="15.75" customHeight="1"/>
    <row r="44" spans="1:16" ht="15.75" customHeight="1"/>
    <row r="45" spans="1:16" ht="15.75" customHeight="1"/>
    <row r="46" spans="1:16" ht="15.75" customHeight="1"/>
    <row r="47" spans="1:16" ht="15.75" customHeight="1"/>
    <row r="48" spans="1: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A2"/>
    <mergeCell ref="B1:F1"/>
    <mergeCell ref="G1:K1"/>
    <mergeCell ref="L1:P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12"/>
  <sheetViews>
    <sheetView workbookViewId="0"/>
  </sheetViews>
  <sheetFormatPr baseColWidth="10" defaultColWidth="14.42578125" defaultRowHeight="15" customHeight="1"/>
  <cols>
    <col min="1" max="1" width="10.7109375" customWidth="1"/>
    <col min="2" max="2" width="78.42578125" customWidth="1"/>
    <col min="3" max="3" width="9.7109375" hidden="1" customWidth="1"/>
    <col min="4" max="5" width="13.140625" hidden="1" customWidth="1"/>
    <col min="6" max="6" width="11" hidden="1" customWidth="1"/>
    <col min="7" max="7" width="15.140625" hidden="1" customWidth="1"/>
    <col min="8" max="8" width="14.7109375" hidden="1" customWidth="1"/>
    <col min="9" max="9" width="9.7109375" customWidth="1"/>
    <col min="10" max="10" width="13.28515625" customWidth="1"/>
    <col min="11" max="11" width="31.42578125" customWidth="1"/>
    <col min="12" max="12" width="30.28515625" customWidth="1"/>
    <col min="13" max="13" width="33.140625" customWidth="1"/>
    <col min="14" max="19" width="26.7109375" customWidth="1"/>
    <col min="20" max="20" width="31.42578125" customWidth="1"/>
    <col min="21" max="21" width="10.7109375" customWidth="1"/>
    <col min="22" max="22" width="6.42578125" customWidth="1"/>
    <col min="23" max="23" width="19.7109375" customWidth="1"/>
    <col min="24" max="24" width="11.85546875" customWidth="1"/>
    <col min="25" max="29" width="10.7109375" customWidth="1"/>
    <col min="30" max="30" width="24.140625" customWidth="1"/>
    <col min="31" max="31" width="10.7109375" customWidth="1"/>
  </cols>
  <sheetData>
    <row r="1" spans="1:31" ht="30">
      <c r="A1" s="2" t="s">
        <v>3</v>
      </c>
      <c r="B1" s="2" t="s">
        <v>4</v>
      </c>
      <c r="C1" s="3" t="s">
        <v>5</v>
      </c>
      <c r="D1" s="3" t="s">
        <v>6</v>
      </c>
      <c r="E1" s="3" t="s">
        <v>7</v>
      </c>
      <c r="F1" s="3" t="s">
        <v>8</v>
      </c>
      <c r="G1" s="3" t="s">
        <v>9</v>
      </c>
      <c r="H1" s="3" t="s">
        <v>10</v>
      </c>
      <c r="I1" s="3" t="s">
        <v>11</v>
      </c>
      <c r="J1" s="3" t="s">
        <v>12</v>
      </c>
      <c r="K1" s="2" t="s">
        <v>43</v>
      </c>
      <c r="L1" s="2" t="s">
        <v>14</v>
      </c>
      <c r="M1" s="2" t="s">
        <v>15</v>
      </c>
      <c r="N1" s="55" t="s">
        <v>16</v>
      </c>
      <c r="O1" s="55" t="s">
        <v>17</v>
      </c>
      <c r="P1" s="55" t="s">
        <v>18</v>
      </c>
      <c r="Q1" s="55" t="s">
        <v>19</v>
      </c>
      <c r="R1" s="55" t="s">
        <v>20</v>
      </c>
      <c r="S1" s="2" t="s">
        <v>21</v>
      </c>
      <c r="T1" s="2" t="s">
        <v>22</v>
      </c>
      <c r="W1" s="102" t="s">
        <v>23</v>
      </c>
      <c r="X1" s="103"/>
      <c r="Y1" s="103"/>
      <c r="Z1" s="103"/>
      <c r="AA1" s="103"/>
      <c r="AB1" s="104"/>
      <c r="AD1" s="6" t="s">
        <v>24</v>
      </c>
      <c r="AE1">
        <f>SUM(D2:D307)</f>
        <v>10</v>
      </c>
    </row>
    <row r="2" spans="1:31" ht="30">
      <c r="A2" s="94" t="s">
        <v>25</v>
      </c>
      <c r="B2" s="91" t="s">
        <v>228</v>
      </c>
      <c r="C2" s="91">
        <v>9</v>
      </c>
      <c r="D2" s="91">
        <v>1</v>
      </c>
      <c r="E2" s="91">
        <v>1</v>
      </c>
      <c r="F2" s="91">
        <v>0</v>
      </c>
      <c r="G2" s="91">
        <v>5</v>
      </c>
      <c r="H2" s="91">
        <v>0</v>
      </c>
      <c r="I2" s="91">
        <v>2</v>
      </c>
      <c r="J2" s="91">
        <v>2</v>
      </c>
      <c r="K2" s="8" t="s">
        <v>229</v>
      </c>
      <c r="L2" s="9" t="s">
        <v>28</v>
      </c>
      <c r="M2" s="9" t="s">
        <v>28</v>
      </c>
      <c r="N2" s="19">
        <f t="shared" ref="N2:N3" si="0">IF(AND(L2="yes",M2="yes",K2&lt;&gt;"NONE"),1,0)</f>
        <v>1</v>
      </c>
      <c r="O2" s="19">
        <f t="shared" ref="O2:O3" si="1">IF(AND(L2="no",M2="no"),1,0)</f>
        <v>0</v>
      </c>
      <c r="P2" s="19">
        <f t="shared" ref="P2:P3" si="2">IF(AND(K2="undetected",OR(L2="yes",M2="yes")),1,0)</f>
        <v>0</v>
      </c>
      <c r="Q2" s="19">
        <f t="shared" ref="Q2:Q89" si="3">IF(AND(L2="no",OR(K2="undetected",M2="yes")),1,0)</f>
        <v>0</v>
      </c>
      <c r="R2" s="19">
        <f t="shared" ref="R2:R89" si="4">IF(AND(OR(L2="yes",K2="undetected"),M2="no"),1,0)</f>
        <v>0</v>
      </c>
      <c r="S2" s="91">
        <v>0</v>
      </c>
      <c r="T2" s="10"/>
      <c r="W2" s="11" t="s">
        <v>29</v>
      </c>
      <c r="X2" s="11">
        <f>COUNTA(A2:A116)</f>
        <v>31</v>
      </c>
      <c r="Y2" s="11" t="s">
        <v>16</v>
      </c>
      <c r="Z2" s="11">
        <f>SUM(J2:J307)</f>
        <v>33</v>
      </c>
      <c r="AA2" s="11" t="s">
        <v>30</v>
      </c>
      <c r="AB2" s="12">
        <f>(Z2+Z4)/(Z2+Z3+Z4+Z7)</f>
        <v>0.8571428571428571</v>
      </c>
      <c r="AD2" s="6" t="s">
        <v>31</v>
      </c>
      <c r="AE2">
        <f>SUM(E2:E307)</f>
        <v>11</v>
      </c>
    </row>
    <row r="3" spans="1:31">
      <c r="A3" s="92"/>
      <c r="B3" s="92"/>
      <c r="C3" s="92"/>
      <c r="D3" s="92"/>
      <c r="E3" s="92"/>
      <c r="F3" s="92"/>
      <c r="G3" s="92"/>
      <c r="H3" s="92"/>
      <c r="I3" s="92"/>
      <c r="J3" s="92"/>
      <c r="K3" s="107" t="s">
        <v>230</v>
      </c>
      <c r="L3" s="109" t="s">
        <v>231</v>
      </c>
      <c r="M3" s="109" t="s">
        <v>28</v>
      </c>
      <c r="N3" s="121">
        <f t="shared" si="0"/>
        <v>0</v>
      </c>
      <c r="O3" s="121">
        <f t="shared" si="1"/>
        <v>0</v>
      </c>
      <c r="P3" s="121">
        <f t="shared" si="2"/>
        <v>1</v>
      </c>
      <c r="Q3" s="19">
        <f t="shared" si="3"/>
        <v>0</v>
      </c>
      <c r="R3" s="19">
        <f t="shared" si="4"/>
        <v>0</v>
      </c>
      <c r="S3" s="92"/>
      <c r="T3" s="10"/>
      <c r="W3" s="11" t="s">
        <v>34</v>
      </c>
      <c r="X3" s="11">
        <f>SUM(C2:C116)</f>
        <v>104</v>
      </c>
      <c r="Y3" s="11" t="s">
        <v>17</v>
      </c>
      <c r="Z3" s="11">
        <f>SUM(S2:S307)</f>
        <v>6</v>
      </c>
      <c r="AA3" s="11" t="s">
        <v>0</v>
      </c>
      <c r="AB3" s="12">
        <f>Z2/(Z2+Z3)</f>
        <v>0.84615384615384615</v>
      </c>
      <c r="AD3" s="1" t="s">
        <v>39</v>
      </c>
      <c r="AE3">
        <f>SUM(F2:F307)</f>
        <v>59</v>
      </c>
    </row>
    <row r="4" spans="1:31" ht="117" customHeight="1">
      <c r="A4" s="93"/>
      <c r="B4" s="93"/>
      <c r="C4" s="93"/>
      <c r="D4" s="93"/>
      <c r="E4" s="93"/>
      <c r="F4" s="93"/>
      <c r="G4" s="93"/>
      <c r="H4" s="93"/>
      <c r="I4" s="93"/>
      <c r="J4" s="93"/>
      <c r="K4" s="92"/>
      <c r="L4" s="92"/>
      <c r="M4" s="92"/>
      <c r="N4" s="119"/>
      <c r="O4" s="119"/>
      <c r="P4" s="119"/>
      <c r="Q4" s="19">
        <f t="shared" si="3"/>
        <v>0</v>
      </c>
      <c r="R4" s="19">
        <f t="shared" si="4"/>
        <v>0</v>
      </c>
      <c r="S4" s="93"/>
      <c r="T4" s="10"/>
      <c r="W4" s="11"/>
      <c r="X4" s="11"/>
      <c r="Y4" s="11" t="s">
        <v>74</v>
      </c>
      <c r="Z4" s="11">
        <f>SUM(J2:J307)</f>
        <v>33</v>
      </c>
      <c r="AA4" s="11" t="s">
        <v>1</v>
      </c>
      <c r="AB4" s="12">
        <f>Z2/(Z2+Z7)</f>
        <v>0.86842105263157898</v>
      </c>
      <c r="AD4" s="1" t="s">
        <v>76</v>
      </c>
      <c r="AE4">
        <f>SUM(G2:G307)</f>
        <v>28</v>
      </c>
    </row>
    <row r="5" spans="1:31" ht="29.25" customHeight="1">
      <c r="A5" s="94" t="s">
        <v>40</v>
      </c>
      <c r="B5" s="91" t="s">
        <v>232</v>
      </c>
      <c r="C5" s="91">
        <v>4</v>
      </c>
      <c r="D5" s="91">
        <v>1</v>
      </c>
      <c r="E5" s="91">
        <v>2</v>
      </c>
      <c r="F5" s="91">
        <v>3</v>
      </c>
      <c r="G5" s="91">
        <v>0</v>
      </c>
      <c r="H5" s="91">
        <v>0</v>
      </c>
      <c r="I5" s="91">
        <v>3</v>
      </c>
      <c r="J5" s="99">
        <v>2</v>
      </c>
      <c r="K5" s="56" t="s">
        <v>234</v>
      </c>
      <c r="L5" s="9" t="s">
        <v>235</v>
      </c>
      <c r="M5" s="9" t="s">
        <v>28</v>
      </c>
      <c r="N5" s="19">
        <f t="shared" ref="N5:N89" si="5">IF(AND(L5="yes",M5="yes",K5&lt;&gt;"NONE"),1,0)</f>
        <v>0</v>
      </c>
      <c r="O5" s="19">
        <f t="shared" ref="O5:O89" si="6">IF(AND(L5="no",M5="no"),1,0)</f>
        <v>0</v>
      </c>
      <c r="P5" s="19">
        <f t="shared" ref="P5:P89" si="7">IF(AND(K5="undetected",OR(L5="yes",M5="yes")),1,0)</f>
        <v>1</v>
      </c>
      <c r="Q5" s="19">
        <f t="shared" si="3"/>
        <v>0</v>
      </c>
      <c r="R5" s="19">
        <f t="shared" si="4"/>
        <v>0</v>
      </c>
      <c r="S5" s="101">
        <v>0</v>
      </c>
      <c r="T5" s="91"/>
      <c r="W5" s="11"/>
      <c r="X5" s="11"/>
      <c r="Y5" s="11"/>
      <c r="Z5" s="11"/>
      <c r="AA5" s="23"/>
      <c r="AB5" s="11"/>
      <c r="AD5" s="1"/>
    </row>
    <row r="6" spans="1:31" ht="42" customHeight="1">
      <c r="A6" s="92"/>
      <c r="B6" s="92"/>
      <c r="C6" s="92"/>
      <c r="D6" s="92"/>
      <c r="E6" s="92"/>
      <c r="F6" s="92"/>
      <c r="G6" s="92"/>
      <c r="H6" s="92"/>
      <c r="I6" s="92"/>
      <c r="J6" s="100"/>
      <c r="K6" s="13" t="s">
        <v>121</v>
      </c>
      <c r="L6" s="14" t="s">
        <v>236</v>
      </c>
      <c r="M6" s="14" t="s">
        <v>28</v>
      </c>
      <c r="N6" s="19">
        <f t="shared" si="5"/>
        <v>0</v>
      </c>
      <c r="O6" s="19">
        <f t="shared" si="6"/>
        <v>0</v>
      </c>
      <c r="P6" s="19">
        <f t="shared" si="7"/>
        <v>0</v>
      </c>
      <c r="Q6" s="19">
        <f t="shared" si="3"/>
        <v>0</v>
      </c>
      <c r="R6" s="19">
        <f t="shared" si="4"/>
        <v>0</v>
      </c>
      <c r="S6" s="96"/>
      <c r="T6" s="92"/>
      <c r="W6" s="11"/>
      <c r="X6" s="11"/>
      <c r="Y6" s="11"/>
      <c r="Z6" s="11"/>
      <c r="AA6" s="23"/>
      <c r="AB6" s="11"/>
      <c r="AD6" s="1"/>
    </row>
    <row r="7" spans="1:31" ht="42" customHeight="1">
      <c r="A7" s="93"/>
      <c r="B7" s="93"/>
      <c r="C7" s="93"/>
      <c r="D7" s="93"/>
      <c r="E7" s="93"/>
      <c r="F7" s="93"/>
      <c r="G7" s="93"/>
      <c r="H7" s="93"/>
      <c r="I7" s="93"/>
      <c r="J7" s="112"/>
      <c r="K7" s="33" t="s">
        <v>238</v>
      </c>
      <c r="L7" s="57" t="s">
        <v>28</v>
      </c>
      <c r="M7" s="36" t="s">
        <v>239</v>
      </c>
      <c r="N7" s="19">
        <f t="shared" si="5"/>
        <v>0</v>
      </c>
      <c r="O7" s="19">
        <f t="shared" si="6"/>
        <v>0</v>
      </c>
      <c r="P7" s="19">
        <f t="shared" si="7"/>
        <v>1</v>
      </c>
      <c r="Q7" s="19">
        <f t="shared" si="3"/>
        <v>0</v>
      </c>
      <c r="R7" s="19">
        <f t="shared" si="4"/>
        <v>0</v>
      </c>
      <c r="S7" s="97"/>
      <c r="T7" s="93"/>
      <c r="W7" s="11" t="s">
        <v>62</v>
      </c>
      <c r="X7" s="11">
        <f>SUM(I2:I307)</f>
        <v>38</v>
      </c>
      <c r="Y7" s="11" t="s">
        <v>18</v>
      </c>
      <c r="Z7" s="11">
        <f>SUM(I2:I307)-SUM(J2:J226)</f>
        <v>5</v>
      </c>
      <c r="AA7" s="23" t="s">
        <v>63</v>
      </c>
      <c r="AB7" s="11"/>
      <c r="AD7" s="1" t="s">
        <v>64</v>
      </c>
      <c r="AE7">
        <f>SUM(H2:H307)</f>
        <v>3</v>
      </c>
    </row>
    <row r="8" spans="1:31" ht="19.5" customHeight="1">
      <c r="A8" s="94" t="s">
        <v>47</v>
      </c>
      <c r="B8" s="91" t="s">
        <v>241</v>
      </c>
      <c r="C8" s="91">
        <v>8</v>
      </c>
      <c r="D8" s="91">
        <v>3</v>
      </c>
      <c r="E8" s="91">
        <v>0</v>
      </c>
      <c r="F8" s="91">
        <v>4</v>
      </c>
      <c r="G8" s="91">
        <v>2</v>
      </c>
      <c r="H8" s="91">
        <v>1</v>
      </c>
      <c r="I8" s="91">
        <v>3</v>
      </c>
      <c r="J8" s="91">
        <v>2</v>
      </c>
      <c r="K8" s="13" t="s">
        <v>243</v>
      </c>
      <c r="L8" s="14" t="s">
        <v>28</v>
      </c>
      <c r="M8" s="14" t="s">
        <v>28</v>
      </c>
      <c r="N8" s="19">
        <f t="shared" si="5"/>
        <v>1</v>
      </c>
      <c r="O8" s="19">
        <f t="shared" si="6"/>
        <v>0</v>
      </c>
      <c r="P8" s="19">
        <f t="shared" si="7"/>
        <v>0</v>
      </c>
      <c r="Q8" s="19">
        <f t="shared" si="3"/>
        <v>0</v>
      </c>
      <c r="R8" s="19">
        <f t="shared" si="4"/>
        <v>0</v>
      </c>
      <c r="S8" s="98">
        <v>0</v>
      </c>
      <c r="T8" s="10" t="s">
        <v>244</v>
      </c>
    </row>
    <row r="9" spans="1:31">
      <c r="A9" s="92"/>
      <c r="B9" s="92"/>
      <c r="C9" s="92"/>
      <c r="D9" s="92"/>
      <c r="E9" s="92"/>
      <c r="F9" s="92"/>
      <c r="G9" s="92"/>
      <c r="H9" s="92"/>
      <c r="I9" s="92"/>
      <c r="J9" s="92"/>
      <c r="K9" s="13" t="s">
        <v>246</v>
      </c>
      <c r="L9" s="14" t="s">
        <v>28</v>
      </c>
      <c r="M9" s="14" t="s">
        <v>28</v>
      </c>
      <c r="N9" s="19">
        <f t="shared" si="5"/>
        <v>1</v>
      </c>
      <c r="O9" s="19">
        <f t="shared" si="6"/>
        <v>0</v>
      </c>
      <c r="P9" s="19">
        <f t="shared" si="7"/>
        <v>0</v>
      </c>
      <c r="Q9" s="19">
        <f t="shared" si="3"/>
        <v>0</v>
      </c>
      <c r="R9" s="19">
        <f t="shared" si="4"/>
        <v>0</v>
      </c>
      <c r="S9" s="92"/>
      <c r="T9" s="10"/>
    </row>
    <row r="10" spans="1:31" ht="25.5" customHeight="1">
      <c r="A10" s="92"/>
      <c r="B10" s="92"/>
      <c r="C10" s="92"/>
      <c r="D10" s="92"/>
      <c r="E10" s="92"/>
      <c r="F10" s="92"/>
      <c r="G10" s="92"/>
      <c r="H10" s="92"/>
      <c r="I10" s="92"/>
      <c r="J10" s="92"/>
      <c r="K10" s="24" t="s">
        <v>65</v>
      </c>
      <c r="L10" s="14" t="s">
        <v>247</v>
      </c>
      <c r="M10" s="14" t="s">
        <v>28</v>
      </c>
      <c r="N10" s="19">
        <f t="shared" si="5"/>
        <v>0</v>
      </c>
      <c r="O10" s="19">
        <f t="shared" si="6"/>
        <v>0</v>
      </c>
      <c r="P10" s="19">
        <f t="shared" si="7"/>
        <v>1</v>
      </c>
      <c r="Q10" s="19">
        <f t="shared" si="3"/>
        <v>0</v>
      </c>
      <c r="R10" s="19">
        <f t="shared" si="4"/>
        <v>0</v>
      </c>
      <c r="S10" s="92"/>
      <c r="T10" s="10"/>
    </row>
    <row r="11" spans="1:31" ht="21" customHeight="1">
      <c r="A11" s="92"/>
      <c r="B11" s="92"/>
      <c r="C11" s="92"/>
      <c r="D11" s="92"/>
      <c r="E11" s="92"/>
      <c r="F11" s="92"/>
      <c r="G11" s="92"/>
      <c r="H11" s="92"/>
      <c r="I11" s="92"/>
      <c r="J11" s="92"/>
      <c r="K11" s="24" t="s">
        <v>65</v>
      </c>
      <c r="L11" s="14" t="s">
        <v>28</v>
      </c>
      <c r="M11" s="14" t="s">
        <v>250</v>
      </c>
      <c r="N11" s="19">
        <f t="shared" si="5"/>
        <v>0</v>
      </c>
      <c r="O11" s="19">
        <f t="shared" si="6"/>
        <v>0</v>
      </c>
      <c r="P11" s="19">
        <f t="shared" si="7"/>
        <v>1</v>
      </c>
      <c r="Q11" s="19">
        <f t="shared" si="3"/>
        <v>0</v>
      </c>
      <c r="R11" s="19">
        <f t="shared" si="4"/>
        <v>0</v>
      </c>
      <c r="S11" s="92"/>
      <c r="T11" s="10"/>
    </row>
    <row r="12" spans="1:31" ht="21" customHeight="1">
      <c r="A12" s="93"/>
      <c r="B12" s="93"/>
      <c r="C12" s="93"/>
      <c r="D12" s="93"/>
      <c r="E12" s="93"/>
      <c r="F12" s="93"/>
      <c r="G12" s="93"/>
      <c r="H12" s="93"/>
      <c r="I12" s="93"/>
      <c r="J12" s="93"/>
      <c r="K12" s="33" t="s">
        <v>65</v>
      </c>
      <c r="L12" s="21" t="s">
        <v>251</v>
      </c>
      <c r="M12" s="21" t="s">
        <v>46</v>
      </c>
      <c r="N12" s="19">
        <f t="shared" si="5"/>
        <v>0</v>
      </c>
      <c r="O12" s="19">
        <f t="shared" si="6"/>
        <v>0</v>
      </c>
      <c r="P12" s="19">
        <f t="shared" si="7"/>
        <v>0</v>
      </c>
      <c r="Q12" s="19">
        <f t="shared" si="3"/>
        <v>0</v>
      </c>
      <c r="R12" s="19">
        <f t="shared" si="4"/>
        <v>1</v>
      </c>
      <c r="S12" s="93"/>
      <c r="T12" s="10"/>
    </row>
    <row r="13" spans="1:31">
      <c r="A13" s="94" t="s">
        <v>48</v>
      </c>
      <c r="B13" s="91" t="s">
        <v>252</v>
      </c>
      <c r="C13" s="91">
        <v>6</v>
      </c>
      <c r="D13" s="91">
        <v>0</v>
      </c>
      <c r="E13" s="91">
        <v>0</v>
      </c>
      <c r="F13" s="91">
        <v>3</v>
      </c>
      <c r="G13" s="91">
        <v>1</v>
      </c>
      <c r="H13" s="91">
        <v>0</v>
      </c>
      <c r="I13" s="91">
        <v>2</v>
      </c>
      <c r="J13" s="91">
        <v>2</v>
      </c>
      <c r="K13" s="8" t="s">
        <v>255</v>
      </c>
      <c r="L13" s="9" t="s">
        <v>28</v>
      </c>
      <c r="M13" s="9" t="s">
        <v>28</v>
      </c>
      <c r="N13" s="19">
        <f t="shared" si="5"/>
        <v>1</v>
      </c>
      <c r="O13" s="19">
        <f t="shared" si="6"/>
        <v>0</v>
      </c>
      <c r="P13" s="19">
        <f t="shared" si="7"/>
        <v>0</v>
      </c>
      <c r="Q13" s="19">
        <f t="shared" si="3"/>
        <v>0</v>
      </c>
      <c r="R13" s="19">
        <f t="shared" si="4"/>
        <v>0</v>
      </c>
      <c r="S13" s="91">
        <v>0</v>
      </c>
      <c r="T13" s="10"/>
    </row>
    <row r="14" spans="1:31" ht="41.25" customHeight="1">
      <c r="A14" s="93"/>
      <c r="B14" s="93"/>
      <c r="C14" s="93"/>
      <c r="D14" s="93"/>
      <c r="E14" s="93"/>
      <c r="F14" s="93"/>
      <c r="G14" s="93"/>
      <c r="H14" s="93"/>
      <c r="I14" s="93"/>
      <c r="J14" s="93"/>
      <c r="K14" s="33" t="s">
        <v>65</v>
      </c>
      <c r="L14" s="21" t="s">
        <v>46</v>
      </c>
      <c r="M14" s="21" t="s">
        <v>257</v>
      </c>
      <c r="N14" s="19">
        <f t="shared" si="5"/>
        <v>0</v>
      </c>
      <c r="O14" s="19">
        <f t="shared" si="6"/>
        <v>0</v>
      </c>
      <c r="P14" s="19">
        <f t="shared" si="7"/>
        <v>0</v>
      </c>
      <c r="Q14" s="19">
        <f t="shared" si="3"/>
        <v>1</v>
      </c>
      <c r="R14" s="19">
        <f t="shared" si="4"/>
        <v>0</v>
      </c>
      <c r="S14" s="93"/>
      <c r="T14" s="10"/>
    </row>
    <row r="15" spans="1:31">
      <c r="A15" s="94" t="s">
        <v>49</v>
      </c>
      <c r="B15" s="91" t="s">
        <v>258</v>
      </c>
      <c r="C15" s="91">
        <v>6</v>
      </c>
      <c r="D15" s="91">
        <v>0</v>
      </c>
      <c r="E15" s="91">
        <v>0</v>
      </c>
      <c r="F15" s="91">
        <v>2</v>
      </c>
      <c r="G15" s="91">
        <v>2</v>
      </c>
      <c r="H15" s="91">
        <v>0</v>
      </c>
      <c r="I15" s="91">
        <v>2</v>
      </c>
      <c r="J15" s="91">
        <v>2</v>
      </c>
      <c r="K15" s="8" t="s">
        <v>261</v>
      </c>
      <c r="L15" s="9" t="s">
        <v>28</v>
      </c>
      <c r="M15" s="9" t="s">
        <v>28</v>
      </c>
      <c r="N15" s="19">
        <f t="shared" si="5"/>
        <v>1</v>
      </c>
      <c r="O15" s="19">
        <f t="shared" si="6"/>
        <v>0</v>
      </c>
      <c r="P15" s="19">
        <f t="shared" si="7"/>
        <v>0</v>
      </c>
      <c r="Q15" s="19">
        <f t="shared" si="3"/>
        <v>0</v>
      </c>
      <c r="R15" s="19">
        <f t="shared" si="4"/>
        <v>0</v>
      </c>
      <c r="S15" s="91">
        <v>0</v>
      </c>
      <c r="T15" s="10"/>
    </row>
    <row r="16" spans="1:31" ht="45" customHeight="1">
      <c r="A16" s="93"/>
      <c r="B16" s="93"/>
      <c r="C16" s="93"/>
      <c r="D16" s="93"/>
      <c r="E16" s="93"/>
      <c r="F16" s="93"/>
      <c r="G16" s="93"/>
      <c r="H16" s="93"/>
      <c r="I16" s="93"/>
      <c r="J16" s="93"/>
      <c r="K16" s="24" t="s">
        <v>65</v>
      </c>
      <c r="L16" s="14" t="s">
        <v>46</v>
      </c>
      <c r="M16" s="14" t="s">
        <v>263</v>
      </c>
      <c r="N16" s="19">
        <f t="shared" si="5"/>
        <v>0</v>
      </c>
      <c r="O16" s="19">
        <f t="shared" si="6"/>
        <v>0</v>
      </c>
      <c r="P16" s="19">
        <f t="shared" si="7"/>
        <v>0</v>
      </c>
      <c r="Q16" s="19">
        <f t="shared" si="3"/>
        <v>1</v>
      </c>
      <c r="R16" s="19">
        <f t="shared" si="4"/>
        <v>0</v>
      </c>
      <c r="S16" s="93"/>
      <c r="T16" s="10"/>
    </row>
    <row r="17" spans="1:20" ht="24.75" customHeight="1">
      <c r="A17" s="94" t="s">
        <v>50</v>
      </c>
      <c r="B17" s="91" t="s">
        <v>265</v>
      </c>
      <c r="C17" s="10"/>
      <c r="D17" s="10"/>
      <c r="E17" s="10"/>
      <c r="F17" s="10"/>
      <c r="G17" s="10"/>
      <c r="H17" s="10"/>
      <c r="I17" s="91">
        <v>0</v>
      </c>
      <c r="J17" s="99">
        <v>0</v>
      </c>
      <c r="K17" s="58" t="s">
        <v>65</v>
      </c>
      <c r="L17" s="9" t="s">
        <v>46</v>
      </c>
      <c r="M17" s="9" t="s">
        <v>267</v>
      </c>
      <c r="N17" s="19">
        <f t="shared" si="5"/>
        <v>0</v>
      </c>
      <c r="O17" s="19">
        <f t="shared" si="6"/>
        <v>0</v>
      </c>
      <c r="P17" s="19">
        <f t="shared" si="7"/>
        <v>0</v>
      </c>
      <c r="Q17" s="19">
        <f t="shared" si="3"/>
        <v>1</v>
      </c>
      <c r="R17" s="19">
        <f t="shared" si="4"/>
        <v>0</v>
      </c>
      <c r="S17" s="10"/>
      <c r="T17" s="10"/>
    </row>
    <row r="18" spans="1:20" ht="38.25" customHeight="1">
      <c r="A18" s="93"/>
      <c r="B18" s="93"/>
      <c r="C18" s="10">
        <v>5</v>
      </c>
      <c r="D18" s="10">
        <v>0</v>
      </c>
      <c r="E18" s="10">
        <v>0</v>
      </c>
      <c r="F18" s="10">
        <v>1</v>
      </c>
      <c r="G18" s="10">
        <v>1</v>
      </c>
      <c r="H18" s="10">
        <v>0</v>
      </c>
      <c r="I18" s="93"/>
      <c r="J18" s="112"/>
      <c r="K18" s="59" t="s">
        <v>65</v>
      </c>
      <c r="L18" s="21" t="s">
        <v>269</v>
      </c>
      <c r="M18" s="14" t="s">
        <v>28</v>
      </c>
      <c r="N18" s="19">
        <f t="shared" si="5"/>
        <v>0</v>
      </c>
      <c r="O18" s="19">
        <f t="shared" si="6"/>
        <v>0</v>
      </c>
      <c r="P18" s="19">
        <f t="shared" si="7"/>
        <v>1</v>
      </c>
      <c r="Q18" s="19">
        <f t="shared" si="3"/>
        <v>0</v>
      </c>
      <c r="R18" s="19">
        <f t="shared" si="4"/>
        <v>0</v>
      </c>
      <c r="S18" s="10">
        <v>0</v>
      </c>
      <c r="T18" s="10"/>
    </row>
    <row r="19" spans="1:20" ht="23.25" customHeight="1">
      <c r="A19" s="94" t="s">
        <v>51</v>
      </c>
      <c r="B19" s="91" t="s">
        <v>270</v>
      </c>
      <c r="C19" s="91">
        <v>6</v>
      </c>
      <c r="D19" s="91">
        <v>1</v>
      </c>
      <c r="E19" s="91">
        <v>0</v>
      </c>
      <c r="F19" s="91">
        <v>1</v>
      </c>
      <c r="G19" s="91">
        <v>1</v>
      </c>
      <c r="H19" s="91">
        <v>0</v>
      </c>
      <c r="I19" s="91">
        <v>1</v>
      </c>
      <c r="J19" s="99">
        <v>1</v>
      </c>
      <c r="K19" s="56" t="s">
        <v>65</v>
      </c>
      <c r="L19" s="60" t="s">
        <v>271</v>
      </c>
      <c r="M19" s="9" t="s">
        <v>28</v>
      </c>
      <c r="N19" s="19">
        <f t="shared" si="5"/>
        <v>0</v>
      </c>
      <c r="O19" s="19">
        <f t="shared" si="6"/>
        <v>0</v>
      </c>
      <c r="P19" s="19">
        <f t="shared" si="7"/>
        <v>1</v>
      </c>
      <c r="Q19" s="19">
        <f t="shared" si="3"/>
        <v>0</v>
      </c>
      <c r="R19" s="19">
        <f t="shared" si="4"/>
        <v>0</v>
      </c>
      <c r="S19" s="101">
        <v>0</v>
      </c>
      <c r="T19" s="91"/>
    </row>
    <row r="20" spans="1:20" ht="32.25" customHeight="1">
      <c r="A20" s="92"/>
      <c r="B20" s="92"/>
      <c r="C20" s="92"/>
      <c r="D20" s="92"/>
      <c r="E20" s="92"/>
      <c r="F20" s="92"/>
      <c r="G20" s="92"/>
      <c r="H20" s="92"/>
      <c r="I20" s="92"/>
      <c r="J20" s="100"/>
      <c r="K20" s="24" t="s">
        <v>65</v>
      </c>
      <c r="L20" s="60" t="s">
        <v>46</v>
      </c>
      <c r="M20" s="14" t="s">
        <v>272</v>
      </c>
      <c r="N20" s="19">
        <f t="shared" si="5"/>
        <v>0</v>
      </c>
      <c r="O20" s="19">
        <f t="shared" si="6"/>
        <v>0</v>
      </c>
      <c r="P20" s="19">
        <f t="shared" si="7"/>
        <v>0</v>
      </c>
      <c r="Q20" s="19">
        <f t="shared" si="3"/>
        <v>1</v>
      </c>
      <c r="R20" s="19">
        <f t="shared" si="4"/>
        <v>0</v>
      </c>
      <c r="S20" s="96"/>
      <c r="T20" s="92"/>
    </row>
    <row r="21" spans="1:20" ht="32.25" customHeight="1">
      <c r="A21" s="93"/>
      <c r="B21" s="93"/>
      <c r="C21" s="93"/>
      <c r="D21" s="93"/>
      <c r="E21" s="93"/>
      <c r="F21" s="93"/>
      <c r="G21" s="93"/>
      <c r="H21" s="93"/>
      <c r="I21" s="93"/>
      <c r="J21" s="112"/>
      <c r="K21" s="20" t="s">
        <v>274</v>
      </c>
      <c r="L21" s="61" t="s">
        <v>46</v>
      </c>
      <c r="M21" s="21" t="s">
        <v>46</v>
      </c>
      <c r="N21" s="19">
        <f t="shared" si="5"/>
        <v>0</v>
      </c>
      <c r="O21" s="19">
        <f t="shared" si="6"/>
        <v>1</v>
      </c>
      <c r="P21" s="19">
        <f t="shared" si="7"/>
        <v>0</v>
      </c>
      <c r="Q21" s="19">
        <f t="shared" si="3"/>
        <v>0</v>
      </c>
      <c r="R21" s="19">
        <f t="shared" si="4"/>
        <v>0</v>
      </c>
      <c r="S21" s="97"/>
      <c r="T21" s="93"/>
    </row>
    <row r="22" spans="1:20">
      <c r="A22" s="94" t="s">
        <v>52</v>
      </c>
      <c r="B22" s="91" t="s">
        <v>275</v>
      </c>
      <c r="C22" s="91">
        <v>4</v>
      </c>
      <c r="D22" s="91">
        <v>0</v>
      </c>
      <c r="E22" s="91">
        <v>0</v>
      </c>
      <c r="F22" s="91">
        <v>1</v>
      </c>
      <c r="G22" s="91">
        <v>0</v>
      </c>
      <c r="H22" s="91">
        <v>0</v>
      </c>
      <c r="I22" s="91">
        <v>0</v>
      </c>
      <c r="J22" s="91">
        <v>0</v>
      </c>
      <c r="K22" s="109" t="s">
        <v>121</v>
      </c>
      <c r="L22" s="109" t="s">
        <v>28</v>
      </c>
      <c r="M22" s="109" t="s">
        <v>28</v>
      </c>
      <c r="N22" s="19">
        <f t="shared" si="5"/>
        <v>0</v>
      </c>
      <c r="O22" s="19">
        <f t="shared" si="6"/>
        <v>0</v>
      </c>
      <c r="P22" s="19">
        <f t="shared" si="7"/>
        <v>0</v>
      </c>
      <c r="Q22" s="19">
        <f t="shared" si="3"/>
        <v>0</v>
      </c>
      <c r="R22" s="19">
        <f t="shared" si="4"/>
        <v>0</v>
      </c>
      <c r="S22" s="91">
        <v>0</v>
      </c>
      <c r="T22" s="10"/>
    </row>
    <row r="23" spans="1:20" ht="21" customHeight="1">
      <c r="A23" s="93"/>
      <c r="B23" s="93"/>
      <c r="C23" s="93"/>
      <c r="D23" s="93"/>
      <c r="E23" s="93"/>
      <c r="F23" s="93"/>
      <c r="G23" s="93"/>
      <c r="H23" s="93"/>
      <c r="I23" s="93"/>
      <c r="J23" s="93"/>
      <c r="K23" s="93"/>
      <c r="L23" s="93"/>
      <c r="M23" s="93"/>
      <c r="N23" s="19">
        <f t="shared" si="5"/>
        <v>0</v>
      </c>
      <c r="O23" s="19">
        <f t="shared" si="6"/>
        <v>0</v>
      </c>
      <c r="P23" s="19">
        <f t="shared" si="7"/>
        <v>0</v>
      </c>
      <c r="Q23" s="19">
        <f t="shared" si="3"/>
        <v>0</v>
      </c>
      <c r="R23" s="19">
        <f t="shared" si="4"/>
        <v>0</v>
      </c>
      <c r="S23" s="93"/>
      <c r="T23" s="10"/>
    </row>
    <row r="24" spans="1:20">
      <c r="A24" s="94" t="s">
        <v>53</v>
      </c>
      <c r="B24" s="91" t="s">
        <v>276</v>
      </c>
      <c r="C24" s="91">
        <v>2</v>
      </c>
      <c r="D24" s="91">
        <v>0</v>
      </c>
      <c r="E24" s="91">
        <v>0</v>
      </c>
      <c r="F24" s="91">
        <v>2</v>
      </c>
      <c r="G24" s="91">
        <v>1</v>
      </c>
      <c r="H24" s="91">
        <v>0</v>
      </c>
      <c r="I24" s="91">
        <v>0</v>
      </c>
      <c r="J24" s="91">
        <v>0</v>
      </c>
      <c r="K24" s="91" t="s">
        <v>121</v>
      </c>
      <c r="L24" s="91" t="s">
        <v>28</v>
      </c>
      <c r="M24" s="91" t="s">
        <v>28</v>
      </c>
      <c r="N24" s="19">
        <f t="shared" si="5"/>
        <v>0</v>
      </c>
      <c r="O24" s="19">
        <f t="shared" si="6"/>
        <v>0</v>
      </c>
      <c r="P24" s="19">
        <f t="shared" si="7"/>
        <v>0</v>
      </c>
      <c r="Q24" s="19">
        <f t="shared" si="3"/>
        <v>0</v>
      </c>
      <c r="R24" s="19">
        <f t="shared" si="4"/>
        <v>0</v>
      </c>
      <c r="S24" s="91">
        <v>0</v>
      </c>
      <c r="T24" s="10"/>
    </row>
    <row r="25" spans="1:20">
      <c r="A25" s="93"/>
      <c r="B25" s="93"/>
      <c r="C25" s="93"/>
      <c r="D25" s="93"/>
      <c r="E25" s="93"/>
      <c r="F25" s="93"/>
      <c r="G25" s="93"/>
      <c r="H25" s="93"/>
      <c r="I25" s="93"/>
      <c r="J25" s="93"/>
      <c r="K25" s="93"/>
      <c r="L25" s="93"/>
      <c r="M25" s="93"/>
      <c r="N25" s="19">
        <f t="shared" si="5"/>
        <v>0</v>
      </c>
      <c r="O25" s="19">
        <f t="shared" si="6"/>
        <v>0</v>
      </c>
      <c r="P25" s="19">
        <f t="shared" si="7"/>
        <v>0</v>
      </c>
      <c r="Q25" s="19">
        <f t="shared" si="3"/>
        <v>0</v>
      </c>
      <c r="R25" s="19">
        <f t="shared" si="4"/>
        <v>0</v>
      </c>
      <c r="S25" s="93"/>
      <c r="T25" s="10"/>
    </row>
    <row r="26" spans="1:20">
      <c r="A26" s="94" t="s">
        <v>54</v>
      </c>
      <c r="B26" s="91" t="s">
        <v>278</v>
      </c>
      <c r="C26" s="91">
        <v>2</v>
      </c>
      <c r="D26" s="91">
        <v>0</v>
      </c>
      <c r="E26" s="91">
        <v>0</v>
      </c>
      <c r="F26" s="91">
        <v>2</v>
      </c>
      <c r="G26" s="91">
        <v>1</v>
      </c>
      <c r="H26" s="91">
        <v>0</v>
      </c>
      <c r="I26" s="91">
        <v>0</v>
      </c>
      <c r="J26" s="91">
        <v>0</v>
      </c>
      <c r="K26" s="91" t="s">
        <v>121</v>
      </c>
      <c r="L26" s="91" t="s">
        <v>28</v>
      </c>
      <c r="M26" s="91" t="s">
        <v>28</v>
      </c>
      <c r="N26" s="19">
        <f t="shared" si="5"/>
        <v>0</v>
      </c>
      <c r="O26" s="19">
        <f t="shared" si="6"/>
        <v>0</v>
      </c>
      <c r="P26" s="19">
        <f t="shared" si="7"/>
        <v>0</v>
      </c>
      <c r="Q26" s="19">
        <f t="shared" si="3"/>
        <v>0</v>
      </c>
      <c r="R26" s="19">
        <f t="shared" si="4"/>
        <v>0</v>
      </c>
      <c r="S26" s="91">
        <v>0</v>
      </c>
      <c r="T26" s="10"/>
    </row>
    <row r="27" spans="1:20" ht="21.75" customHeight="1">
      <c r="A27" s="93"/>
      <c r="B27" s="93"/>
      <c r="C27" s="93"/>
      <c r="D27" s="93"/>
      <c r="E27" s="93"/>
      <c r="F27" s="93"/>
      <c r="G27" s="93"/>
      <c r="H27" s="93"/>
      <c r="I27" s="93"/>
      <c r="J27" s="93"/>
      <c r="K27" s="93"/>
      <c r="L27" s="93"/>
      <c r="M27" s="93"/>
      <c r="N27" s="19">
        <f t="shared" si="5"/>
        <v>0</v>
      </c>
      <c r="O27" s="19">
        <f t="shared" si="6"/>
        <v>0</v>
      </c>
      <c r="P27" s="19">
        <f t="shared" si="7"/>
        <v>0</v>
      </c>
      <c r="Q27" s="19">
        <f t="shared" si="3"/>
        <v>0</v>
      </c>
      <c r="R27" s="19">
        <f t="shared" si="4"/>
        <v>0</v>
      </c>
      <c r="S27" s="93"/>
      <c r="T27" s="10"/>
    </row>
    <row r="28" spans="1:20" ht="15.75" customHeight="1">
      <c r="A28" s="27" t="s">
        <v>55</v>
      </c>
      <c r="B28" s="10" t="s">
        <v>280</v>
      </c>
      <c r="C28" s="10">
        <v>1</v>
      </c>
      <c r="D28" s="10">
        <v>0</v>
      </c>
      <c r="E28" s="10">
        <v>0</v>
      </c>
      <c r="F28" s="10">
        <v>1</v>
      </c>
      <c r="G28" s="10">
        <v>0</v>
      </c>
      <c r="H28" s="10">
        <v>0</v>
      </c>
      <c r="I28" s="10">
        <v>0</v>
      </c>
      <c r="J28" s="10">
        <v>0</v>
      </c>
      <c r="K28" s="10" t="s">
        <v>121</v>
      </c>
      <c r="L28" s="29" t="s">
        <v>28</v>
      </c>
      <c r="M28" s="29" t="s">
        <v>28</v>
      </c>
      <c r="N28" s="19">
        <f t="shared" si="5"/>
        <v>0</v>
      </c>
      <c r="O28" s="19">
        <f t="shared" si="6"/>
        <v>0</v>
      </c>
      <c r="P28" s="19">
        <f t="shared" si="7"/>
        <v>0</v>
      </c>
      <c r="Q28" s="19">
        <f t="shared" si="3"/>
        <v>0</v>
      </c>
      <c r="R28" s="19">
        <f t="shared" si="4"/>
        <v>0</v>
      </c>
      <c r="S28" s="10">
        <v>0</v>
      </c>
      <c r="T28" s="10"/>
    </row>
    <row r="29" spans="1:20" ht="15.75" customHeight="1">
      <c r="A29" s="27" t="s">
        <v>56</v>
      </c>
      <c r="B29" s="10" t="s">
        <v>281</v>
      </c>
      <c r="C29" s="10">
        <v>3</v>
      </c>
      <c r="D29" s="10">
        <v>0</v>
      </c>
      <c r="E29" s="10">
        <v>1</v>
      </c>
      <c r="F29" s="10">
        <v>0</v>
      </c>
      <c r="G29" s="10">
        <v>0</v>
      </c>
      <c r="H29" s="10">
        <v>0</v>
      </c>
      <c r="I29" s="10">
        <v>0</v>
      </c>
      <c r="J29" s="10">
        <v>0</v>
      </c>
      <c r="K29" s="56" t="s">
        <v>65</v>
      </c>
      <c r="L29" s="29" t="s">
        <v>282</v>
      </c>
      <c r="M29" s="9" t="s">
        <v>28</v>
      </c>
      <c r="N29" s="19">
        <f t="shared" si="5"/>
        <v>0</v>
      </c>
      <c r="O29" s="19">
        <f t="shared" si="6"/>
        <v>0</v>
      </c>
      <c r="P29" s="19">
        <f t="shared" si="7"/>
        <v>1</v>
      </c>
      <c r="Q29" s="19">
        <f t="shared" si="3"/>
        <v>0</v>
      </c>
      <c r="R29" s="19">
        <f t="shared" si="4"/>
        <v>0</v>
      </c>
      <c r="S29" s="10">
        <v>0</v>
      </c>
      <c r="T29" s="10" t="s">
        <v>283</v>
      </c>
    </row>
    <row r="30" spans="1:20" ht="15.75" customHeight="1">
      <c r="A30" s="94" t="s">
        <v>57</v>
      </c>
      <c r="B30" s="91" t="s">
        <v>284</v>
      </c>
      <c r="C30" s="91">
        <v>3</v>
      </c>
      <c r="D30" s="91">
        <v>0</v>
      </c>
      <c r="E30" s="91">
        <v>1</v>
      </c>
      <c r="F30" s="91">
        <v>4</v>
      </c>
      <c r="G30" s="91">
        <v>1</v>
      </c>
      <c r="H30" s="91">
        <v>0</v>
      </c>
      <c r="I30" s="91">
        <v>1</v>
      </c>
      <c r="J30" s="99">
        <v>1</v>
      </c>
      <c r="K30" s="8" t="s">
        <v>287</v>
      </c>
      <c r="L30" s="63" t="s">
        <v>28</v>
      </c>
      <c r="M30" s="9" t="s">
        <v>28</v>
      </c>
      <c r="N30" s="19">
        <f t="shared" si="5"/>
        <v>1</v>
      </c>
      <c r="O30" s="19">
        <f t="shared" si="6"/>
        <v>0</v>
      </c>
      <c r="P30" s="19">
        <f t="shared" si="7"/>
        <v>0</v>
      </c>
      <c r="Q30" s="19">
        <f t="shared" si="3"/>
        <v>0</v>
      </c>
      <c r="R30" s="19">
        <f t="shared" si="4"/>
        <v>0</v>
      </c>
      <c r="S30" s="91">
        <v>0</v>
      </c>
      <c r="T30" s="10"/>
    </row>
    <row r="31" spans="1:20" ht="15.75" customHeight="1">
      <c r="A31" s="92"/>
      <c r="B31" s="92"/>
      <c r="C31" s="92"/>
      <c r="D31" s="92"/>
      <c r="E31" s="92"/>
      <c r="F31" s="92"/>
      <c r="G31" s="92"/>
      <c r="H31" s="92"/>
      <c r="I31" s="92"/>
      <c r="J31" s="100"/>
      <c r="K31" s="107" t="s">
        <v>65</v>
      </c>
      <c r="L31" s="118" t="s">
        <v>28</v>
      </c>
      <c r="M31" s="109" t="s">
        <v>290</v>
      </c>
      <c r="N31" s="19">
        <f t="shared" si="5"/>
        <v>0</v>
      </c>
      <c r="O31" s="19">
        <f t="shared" si="6"/>
        <v>0</v>
      </c>
      <c r="P31" s="19">
        <f t="shared" si="7"/>
        <v>1</v>
      </c>
      <c r="Q31" s="19">
        <f t="shared" si="3"/>
        <v>0</v>
      </c>
      <c r="R31" s="19">
        <f t="shared" si="4"/>
        <v>0</v>
      </c>
      <c r="S31" s="92"/>
      <c r="T31" s="10"/>
    </row>
    <row r="32" spans="1:20" ht="15.75" customHeight="1">
      <c r="A32" s="92"/>
      <c r="B32" s="92"/>
      <c r="C32" s="92"/>
      <c r="D32" s="92"/>
      <c r="E32" s="92"/>
      <c r="F32" s="92"/>
      <c r="G32" s="92"/>
      <c r="H32" s="92"/>
      <c r="I32" s="92"/>
      <c r="J32" s="100"/>
      <c r="K32" s="92"/>
      <c r="L32" s="119"/>
      <c r="M32" s="92"/>
      <c r="N32" s="19">
        <f t="shared" si="5"/>
        <v>0</v>
      </c>
      <c r="O32" s="19">
        <f t="shared" si="6"/>
        <v>0</v>
      </c>
      <c r="P32" s="19">
        <f t="shared" si="7"/>
        <v>0</v>
      </c>
      <c r="Q32" s="19">
        <f t="shared" si="3"/>
        <v>0</v>
      </c>
      <c r="R32" s="19">
        <f t="shared" si="4"/>
        <v>0</v>
      </c>
      <c r="S32" s="92"/>
      <c r="T32" s="10"/>
    </row>
    <row r="33" spans="1:20" ht="3" customHeight="1">
      <c r="A33" s="93"/>
      <c r="B33" s="93"/>
      <c r="C33" s="93"/>
      <c r="D33" s="93"/>
      <c r="E33" s="93"/>
      <c r="F33" s="93"/>
      <c r="G33" s="93"/>
      <c r="H33" s="93"/>
      <c r="I33" s="93"/>
      <c r="J33" s="112"/>
      <c r="K33" s="93"/>
      <c r="L33" s="120"/>
      <c r="M33" s="93"/>
      <c r="N33" s="19">
        <f t="shared" si="5"/>
        <v>0</v>
      </c>
      <c r="O33" s="19">
        <f t="shared" si="6"/>
        <v>0</v>
      </c>
      <c r="P33" s="19">
        <f t="shared" si="7"/>
        <v>0</v>
      </c>
      <c r="Q33" s="19">
        <f t="shared" si="3"/>
        <v>0</v>
      </c>
      <c r="R33" s="19">
        <f t="shared" si="4"/>
        <v>0</v>
      </c>
      <c r="S33" s="93"/>
      <c r="T33" s="10"/>
    </row>
    <row r="34" spans="1:20" ht="15.75" customHeight="1">
      <c r="A34" s="94" t="s">
        <v>58</v>
      </c>
      <c r="B34" s="91" t="s">
        <v>292</v>
      </c>
      <c r="C34" s="91">
        <v>3</v>
      </c>
      <c r="D34" s="91">
        <v>3</v>
      </c>
      <c r="E34" s="91">
        <v>0</v>
      </c>
      <c r="F34" s="91">
        <v>3</v>
      </c>
      <c r="G34" s="91">
        <v>2</v>
      </c>
      <c r="H34" s="91">
        <v>2</v>
      </c>
      <c r="I34" s="91">
        <v>6</v>
      </c>
      <c r="J34" s="91">
        <v>6</v>
      </c>
      <c r="K34" s="13" t="s">
        <v>294</v>
      </c>
      <c r="L34" s="9" t="s">
        <v>46</v>
      </c>
      <c r="M34" s="14" t="s">
        <v>46</v>
      </c>
      <c r="N34" s="19">
        <f t="shared" si="5"/>
        <v>0</v>
      </c>
      <c r="O34" s="19">
        <f t="shared" si="6"/>
        <v>1</v>
      </c>
      <c r="P34" s="19">
        <f t="shared" si="7"/>
        <v>0</v>
      </c>
      <c r="Q34" s="19">
        <f t="shared" si="3"/>
        <v>0</v>
      </c>
      <c r="R34" s="19">
        <f t="shared" si="4"/>
        <v>0</v>
      </c>
      <c r="S34" s="91">
        <v>0</v>
      </c>
      <c r="T34" s="10"/>
    </row>
    <row r="35" spans="1:20" ht="15.75" customHeight="1">
      <c r="A35" s="92"/>
      <c r="B35" s="92"/>
      <c r="C35" s="92"/>
      <c r="D35" s="92"/>
      <c r="E35" s="92"/>
      <c r="F35" s="92"/>
      <c r="G35" s="92"/>
      <c r="H35" s="92"/>
      <c r="I35" s="92"/>
      <c r="J35" s="92"/>
      <c r="K35" s="13" t="s">
        <v>295</v>
      </c>
      <c r="L35" s="14" t="s">
        <v>46</v>
      </c>
      <c r="M35" s="14" t="s">
        <v>46</v>
      </c>
      <c r="N35" s="19">
        <f t="shared" si="5"/>
        <v>0</v>
      </c>
      <c r="O35" s="19">
        <f t="shared" si="6"/>
        <v>1</v>
      </c>
      <c r="P35" s="19">
        <f t="shared" si="7"/>
        <v>0</v>
      </c>
      <c r="Q35" s="19">
        <f t="shared" si="3"/>
        <v>0</v>
      </c>
      <c r="R35" s="19">
        <f t="shared" si="4"/>
        <v>0</v>
      </c>
      <c r="S35" s="92"/>
      <c r="T35" s="10"/>
    </row>
    <row r="36" spans="1:20" ht="15.75" customHeight="1">
      <c r="A36" s="92"/>
      <c r="B36" s="92"/>
      <c r="C36" s="92"/>
      <c r="D36" s="92"/>
      <c r="E36" s="92"/>
      <c r="F36" s="92"/>
      <c r="G36" s="92"/>
      <c r="H36" s="92"/>
      <c r="I36" s="92"/>
      <c r="J36" s="92"/>
      <c r="K36" s="24" t="s">
        <v>65</v>
      </c>
      <c r="L36" s="14" t="s">
        <v>28</v>
      </c>
      <c r="M36" s="14" t="s">
        <v>296</v>
      </c>
      <c r="N36" s="19">
        <f t="shared" si="5"/>
        <v>0</v>
      </c>
      <c r="O36" s="19">
        <f t="shared" si="6"/>
        <v>0</v>
      </c>
      <c r="P36" s="19">
        <f t="shared" si="7"/>
        <v>1</v>
      </c>
      <c r="Q36" s="19">
        <f t="shared" si="3"/>
        <v>0</v>
      </c>
      <c r="R36" s="19">
        <f t="shared" si="4"/>
        <v>0</v>
      </c>
      <c r="S36" s="92"/>
      <c r="T36" s="10"/>
    </row>
    <row r="37" spans="1:20" ht="15.75" customHeight="1">
      <c r="A37" s="92"/>
      <c r="B37" s="92"/>
      <c r="C37" s="92"/>
      <c r="D37" s="92"/>
      <c r="E37" s="92"/>
      <c r="F37" s="92"/>
      <c r="G37" s="92"/>
      <c r="H37" s="92"/>
      <c r="I37" s="92"/>
      <c r="J37" s="92"/>
      <c r="K37" s="13" t="s">
        <v>298</v>
      </c>
      <c r="L37" s="14" t="s">
        <v>28</v>
      </c>
      <c r="M37" s="14" t="s">
        <v>28</v>
      </c>
      <c r="N37" s="19">
        <f t="shared" si="5"/>
        <v>1</v>
      </c>
      <c r="O37" s="19">
        <f t="shared" si="6"/>
        <v>0</v>
      </c>
      <c r="P37" s="19">
        <f t="shared" si="7"/>
        <v>0</v>
      </c>
      <c r="Q37" s="19">
        <f t="shared" si="3"/>
        <v>0</v>
      </c>
      <c r="R37" s="19">
        <f t="shared" si="4"/>
        <v>0</v>
      </c>
      <c r="S37" s="92"/>
      <c r="T37" s="10"/>
    </row>
    <row r="38" spans="1:20" ht="15.75" customHeight="1">
      <c r="A38" s="92"/>
      <c r="B38" s="92"/>
      <c r="C38" s="92"/>
      <c r="D38" s="92"/>
      <c r="E38" s="92"/>
      <c r="F38" s="92"/>
      <c r="G38" s="92"/>
      <c r="H38" s="92"/>
      <c r="I38" s="92"/>
      <c r="J38" s="92"/>
      <c r="K38" s="13" t="s">
        <v>300</v>
      </c>
      <c r="L38" s="14" t="s">
        <v>46</v>
      </c>
      <c r="M38" s="14" t="s">
        <v>46</v>
      </c>
      <c r="N38" s="19">
        <f t="shared" si="5"/>
        <v>0</v>
      </c>
      <c r="O38" s="19">
        <f t="shared" si="6"/>
        <v>1</v>
      </c>
      <c r="P38" s="19">
        <f t="shared" si="7"/>
        <v>0</v>
      </c>
      <c r="Q38" s="19">
        <f t="shared" si="3"/>
        <v>0</v>
      </c>
      <c r="R38" s="19">
        <f t="shared" si="4"/>
        <v>0</v>
      </c>
      <c r="S38" s="92"/>
      <c r="T38" s="10"/>
    </row>
    <row r="39" spans="1:20" ht="15.75" customHeight="1">
      <c r="A39" s="92"/>
      <c r="B39" s="92"/>
      <c r="C39" s="92"/>
      <c r="D39" s="92"/>
      <c r="E39" s="92"/>
      <c r="F39" s="92"/>
      <c r="G39" s="92"/>
      <c r="H39" s="92"/>
      <c r="I39" s="92"/>
      <c r="J39" s="92"/>
      <c r="K39" s="13" t="s">
        <v>301</v>
      </c>
      <c r="L39" s="14" t="s">
        <v>28</v>
      </c>
      <c r="M39" s="14" t="s">
        <v>28</v>
      </c>
      <c r="N39" s="19">
        <f t="shared" si="5"/>
        <v>1</v>
      </c>
      <c r="O39" s="19">
        <f t="shared" si="6"/>
        <v>0</v>
      </c>
      <c r="P39" s="19">
        <f t="shared" si="7"/>
        <v>0</v>
      </c>
      <c r="Q39" s="19">
        <f t="shared" si="3"/>
        <v>0</v>
      </c>
      <c r="R39" s="19">
        <f t="shared" si="4"/>
        <v>0</v>
      </c>
      <c r="S39" s="92"/>
      <c r="T39" s="10"/>
    </row>
    <row r="40" spans="1:20" ht="15.75" customHeight="1">
      <c r="A40" s="92"/>
      <c r="B40" s="92"/>
      <c r="C40" s="92"/>
      <c r="D40" s="92"/>
      <c r="E40" s="92"/>
      <c r="F40" s="92"/>
      <c r="G40" s="92"/>
      <c r="H40" s="92"/>
      <c r="I40" s="92"/>
      <c r="J40" s="92"/>
      <c r="K40" s="24" t="s">
        <v>65</v>
      </c>
      <c r="L40" s="14" t="s">
        <v>303</v>
      </c>
      <c r="M40" s="14" t="s">
        <v>28</v>
      </c>
      <c r="N40" s="19">
        <f t="shared" si="5"/>
        <v>0</v>
      </c>
      <c r="O40" s="19">
        <f t="shared" si="6"/>
        <v>0</v>
      </c>
      <c r="P40" s="19">
        <f t="shared" si="7"/>
        <v>1</v>
      </c>
      <c r="Q40" s="19">
        <f t="shared" si="3"/>
        <v>0</v>
      </c>
      <c r="R40" s="19">
        <f t="shared" si="4"/>
        <v>0</v>
      </c>
      <c r="S40" s="92"/>
      <c r="T40" s="10"/>
    </row>
    <row r="41" spans="1:20" ht="15.75" customHeight="1">
      <c r="A41" s="92"/>
      <c r="B41" s="92"/>
      <c r="C41" s="92"/>
      <c r="D41" s="92"/>
      <c r="E41" s="92"/>
      <c r="F41" s="92"/>
      <c r="G41" s="92"/>
      <c r="H41" s="92"/>
      <c r="I41" s="92"/>
      <c r="J41" s="92"/>
      <c r="K41" s="13" t="s">
        <v>305</v>
      </c>
      <c r="L41" s="14" t="s">
        <v>46</v>
      </c>
      <c r="M41" s="14" t="s">
        <v>46</v>
      </c>
      <c r="N41" s="19">
        <f t="shared" si="5"/>
        <v>0</v>
      </c>
      <c r="O41" s="19">
        <f t="shared" si="6"/>
        <v>1</v>
      </c>
      <c r="P41" s="19">
        <f t="shared" si="7"/>
        <v>0</v>
      </c>
      <c r="Q41" s="19">
        <f t="shared" si="3"/>
        <v>0</v>
      </c>
      <c r="R41" s="19">
        <f t="shared" si="4"/>
        <v>0</v>
      </c>
      <c r="S41" s="92"/>
      <c r="T41" s="10"/>
    </row>
    <row r="42" spans="1:20" ht="19.5" customHeight="1">
      <c r="A42" s="93"/>
      <c r="B42" s="93"/>
      <c r="C42" s="93"/>
      <c r="D42" s="93"/>
      <c r="E42" s="93"/>
      <c r="F42" s="93"/>
      <c r="G42" s="93"/>
      <c r="H42" s="93"/>
      <c r="I42" s="93"/>
      <c r="J42" s="93"/>
      <c r="K42" s="20" t="s">
        <v>307</v>
      </c>
      <c r="L42" s="21" t="s">
        <v>46</v>
      </c>
      <c r="M42" s="21" t="s">
        <v>46</v>
      </c>
      <c r="N42" s="19">
        <f t="shared" si="5"/>
        <v>0</v>
      </c>
      <c r="O42" s="19">
        <f t="shared" si="6"/>
        <v>1</v>
      </c>
      <c r="P42" s="19">
        <f t="shared" si="7"/>
        <v>0</v>
      </c>
      <c r="Q42" s="19">
        <f t="shared" si="3"/>
        <v>0</v>
      </c>
      <c r="R42" s="19">
        <f t="shared" si="4"/>
        <v>0</v>
      </c>
      <c r="S42" s="93"/>
      <c r="T42" s="10"/>
    </row>
    <row r="43" spans="1:20" ht="15.75" customHeight="1">
      <c r="A43" s="27" t="s">
        <v>59</v>
      </c>
      <c r="B43" s="10" t="s">
        <v>308</v>
      </c>
      <c r="C43" s="10">
        <v>1</v>
      </c>
      <c r="D43" s="10">
        <v>0</v>
      </c>
      <c r="E43" s="10">
        <v>0</v>
      </c>
      <c r="F43" s="10">
        <v>1</v>
      </c>
      <c r="G43" s="10">
        <v>0</v>
      </c>
      <c r="H43" s="10">
        <v>0</v>
      </c>
      <c r="I43" s="10">
        <v>0</v>
      </c>
      <c r="J43" s="10">
        <v>0</v>
      </c>
      <c r="K43" s="10" t="s">
        <v>121</v>
      </c>
      <c r="L43" s="29" t="s">
        <v>28</v>
      </c>
      <c r="M43" s="29" t="s">
        <v>46</v>
      </c>
      <c r="N43" s="19">
        <f t="shared" si="5"/>
        <v>0</v>
      </c>
      <c r="O43" s="19">
        <f t="shared" si="6"/>
        <v>0</v>
      </c>
      <c r="P43" s="19">
        <f t="shared" si="7"/>
        <v>0</v>
      </c>
      <c r="Q43" s="19">
        <f t="shared" si="3"/>
        <v>0</v>
      </c>
      <c r="R43" s="19">
        <f t="shared" si="4"/>
        <v>1</v>
      </c>
      <c r="S43" s="10">
        <v>0</v>
      </c>
      <c r="T43" s="10"/>
    </row>
    <row r="44" spans="1:20" ht="15.75" customHeight="1">
      <c r="A44" s="94" t="s">
        <v>87</v>
      </c>
      <c r="B44" s="91" t="s">
        <v>310</v>
      </c>
      <c r="C44" s="91">
        <v>2</v>
      </c>
      <c r="D44" s="91">
        <v>0</v>
      </c>
      <c r="E44" s="91">
        <v>0</v>
      </c>
      <c r="F44" s="91">
        <v>2</v>
      </c>
      <c r="G44" s="91">
        <v>2</v>
      </c>
      <c r="H44" s="91">
        <v>0</v>
      </c>
      <c r="I44" s="91">
        <v>2</v>
      </c>
      <c r="J44" s="91">
        <v>2</v>
      </c>
      <c r="K44" s="8" t="s">
        <v>312</v>
      </c>
      <c r="L44" s="9" t="s">
        <v>46</v>
      </c>
      <c r="M44" s="9" t="s">
        <v>46</v>
      </c>
      <c r="N44" s="19">
        <f t="shared" si="5"/>
        <v>0</v>
      </c>
      <c r="O44" s="19">
        <f t="shared" si="6"/>
        <v>1</v>
      </c>
      <c r="P44" s="19">
        <f t="shared" si="7"/>
        <v>0</v>
      </c>
      <c r="Q44" s="19">
        <f t="shared" si="3"/>
        <v>0</v>
      </c>
      <c r="R44" s="19">
        <f t="shared" si="4"/>
        <v>0</v>
      </c>
      <c r="S44" s="98">
        <v>1</v>
      </c>
      <c r="T44" s="10"/>
    </row>
    <row r="45" spans="1:20" ht="15.75" customHeight="1">
      <c r="A45" s="92"/>
      <c r="B45" s="92"/>
      <c r="C45" s="92"/>
      <c r="D45" s="92"/>
      <c r="E45" s="92"/>
      <c r="F45" s="92"/>
      <c r="G45" s="92"/>
      <c r="H45" s="92"/>
      <c r="I45" s="92"/>
      <c r="J45" s="92"/>
      <c r="K45" s="13" t="s">
        <v>313</v>
      </c>
      <c r="L45" s="14" t="s">
        <v>46</v>
      </c>
      <c r="M45" s="14" t="s">
        <v>46</v>
      </c>
      <c r="N45" s="19">
        <f t="shared" si="5"/>
        <v>0</v>
      </c>
      <c r="O45" s="19">
        <f t="shared" si="6"/>
        <v>1</v>
      </c>
      <c r="P45" s="19">
        <f t="shared" si="7"/>
        <v>0</v>
      </c>
      <c r="Q45" s="19">
        <f t="shared" si="3"/>
        <v>0</v>
      </c>
      <c r="R45" s="19">
        <f t="shared" si="4"/>
        <v>0</v>
      </c>
      <c r="S45" s="92"/>
      <c r="T45" s="10"/>
    </row>
    <row r="46" spans="1:20" ht="19.5" customHeight="1">
      <c r="A46" s="92"/>
      <c r="B46" s="92"/>
      <c r="C46" s="92"/>
      <c r="D46" s="92"/>
      <c r="E46" s="92"/>
      <c r="F46" s="92"/>
      <c r="G46" s="92"/>
      <c r="H46" s="92"/>
      <c r="I46" s="92"/>
      <c r="J46" s="92"/>
      <c r="K46" s="24" t="s">
        <v>65</v>
      </c>
      <c r="L46" s="14" t="s">
        <v>28</v>
      </c>
      <c r="M46" s="14" t="s">
        <v>314</v>
      </c>
      <c r="N46" s="19">
        <f t="shared" si="5"/>
        <v>0</v>
      </c>
      <c r="O46" s="19">
        <f t="shared" si="6"/>
        <v>0</v>
      </c>
      <c r="P46" s="19">
        <f t="shared" si="7"/>
        <v>1</v>
      </c>
      <c r="Q46" s="19">
        <f t="shared" si="3"/>
        <v>0</v>
      </c>
      <c r="R46" s="19">
        <f t="shared" si="4"/>
        <v>0</v>
      </c>
      <c r="S46" s="92"/>
      <c r="T46" s="10"/>
    </row>
    <row r="47" spans="1:20" ht="19.5" customHeight="1">
      <c r="A47" s="93"/>
      <c r="B47" s="93"/>
      <c r="C47" s="93"/>
      <c r="D47" s="93"/>
      <c r="E47" s="93"/>
      <c r="F47" s="93"/>
      <c r="G47" s="93"/>
      <c r="H47" s="93"/>
      <c r="I47" s="93"/>
      <c r="J47" s="93"/>
      <c r="K47" s="20" t="s">
        <v>315</v>
      </c>
      <c r="L47" s="21" t="s">
        <v>46</v>
      </c>
      <c r="M47" s="21" t="s">
        <v>46</v>
      </c>
      <c r="N47" s="19">
        <f t="shared" si="5"/>
        <v>0</v>
      </c>
      <c r="O47" s="19">
        <f t="shared" si="6"/>
        <v>1</v>
      </c>
      <c r="P47" s="19">
        <f t="shared" si="7"/>
        <v>0</v>
      </c>
      <c r="Q47" s="19">
        <f t="shared" si="3"/>
        <v>0</v>
      </c>
      <c r="R47" s="19">
        <f t="shared" si="4"/>
        <v>0</v>
      </c>
      <c r="S47" s="93"/>
      <c r="T47" s="10"/>
    </row>
    <row r="48" spans="1:20" ht="15.75" customHeight="1">
      <c r="A48" s="94" t="s">
        <v>89</v>
      </c>
      <c r="B48" s="91" t="s">
        <v>316</v>
      </c>
      <c r="C48" s="91">
        <v>3</v>
      </c>
      <c r="D48" s="91">
        <v>0</v>
      </c>
      <c r="E48" s="91">
        <v>2</v>
      </c>
      <c r="F48" s="91">
        <v>3</v>
      </c>
      <c r="G48" s="91">
        <v>2</v>
      </c>
      <c r="H48" s="91">
        <v>0</v>
      </c>
      <c r="I48" s="91">
        <v>4</v>
      </c>
      <c r="J48" s="91">
        <v>2</v>
      </c>
      <c r="K48" s="8" t="s">
        <v>318</v>
      </c>
      <c r="L48" s="9" t="s">
        <v>46</v>
      </c>
      <c r="M48" s="9" t="s">
        <v>46</v>
      </c>
      <c r="N48" s="19">
        <f t="shared" si="5"/>
        <v>0</v>
      </c>
      <c r="O48" s="19">
        <f t="shared" si="6"/>
        <v>1</v>
      </c>
      <c r="P48" s="19">
        <f t="shared" si="7"/>
        <v>0</v>
      </c>
      <c r="Q48" s="19">
        <f t="shared" si="3"/>
        <v>0</v>
      </c>
      <c r="R48" s="19">
        <f t="shared" si="4"/>
        <v>0</v>
      </c>
      <c r="S48" s="98">
        <v>2</v>
      </c>
      <c r="T48" s="10"/>
    </row>
    <row r="49" spans="1:20" ht="15.75" customHeight="1">
      <c r="A49" s="92"/>
      <c r="B49" s="92"/>
      <c r="C49" s="92"/>
      <c r="D49" s="92"/>
      <c r="E49" s="92"/>
      <c r="F49" s="92"/>
      <c r="G49" s="92"/>
      <c r="H49" s="92"/>
      <c r="I49" s="92"/>
      <c r="J49" s="92"/>
      <c r="K49" s="13" t="s">
        <v>319</v>
      </c>
      <c r="L49" s="14" t="s">
        <v>28</v>
      </c>
      <c r="M49" s="14" t="s">
        <v>28</v>
      </c>
      <c r="N49" s="19">
        <f t="shared" si="5"/>
        <v>1</v>
      </c>
      <c r="O49" s="19">
        <f t="shared" si="6"/>
        <v>0</v>
      </c>
      <c r="P49" s="19">
        <f t="shared" si="7"/>
        <v>0</v>
      </c>
      <c r="Q49" s="19">
        <f t="shared" si="3"/>
        <v>0</v>
      </c>
      <c r="R49" s="19">
        <f t="shared" si="4"/>
        <v>0</v>
      </c>
      <c r="S49" s="92"/>
      <c r="T49" s="10"/>
    </row>
    <row r="50" spans="1:20" ht="15.75" customHeight="1">
      <c r="A50" s="92"/>
      <c r="B50" s="92"/>
      <c r="C50" s="92"/>
      <c r="D50" s="92"/>
      <c r="E50" s="92"/>
      <c r="F50" s="92"/>
      <c r="G50" s="92"/>
      <c r="H50" s="92"/>
      <c r="I50" s="92"/>
      <c r="J50" s="92"/>
      <c r="K50" s="13" t="s">
        <v>320</v>
      </c>
      <c r="L50" s="14" t="s">
        <v>46</v>
      </c>
      <c r="M50" s="14" t="s">
        <v>46</v>
      </c>
      <c r="N50" s="19">
        <f t="shared" si="5"/>
        <v>0</v>
      </c>
      <c r="O50" s="19">
        <f t="shared" si="6"/>
        <v>1</v>
      </c>
      <c r="P50" s="19">
        <f t="shared" si="7"/>
        <v>0</v>
      </c>
      <c r="Q50" s="19">
        <f t="shared" si="3"/>
        <v>0</v>
      </c>
      <c r="R50" s="19">
        <f t="shared" si="4"/>
        <v>0</v>
      </c>
      <c r="S50" s="92"/>
      <c r="T50" s="10"/>
    </row>
    <row r="51" spans="1:20" ht="15.75" customHeight="1">
      <c r="A51" s="92"/>
      <c r="B51" s="92"/>
      <c r="C51" s="92"/>
      <c r="D51" s="92"/>
      <c r="E51" s="92"/>
      <c r="F51" s="92"/>
      <c r="G51" s="92"/>
      <c r="H51" s="92"/>
      <c r="I51" s="92"/>
      <c r="J51" s="92"/>
      <c r="K51" s="13" t="s">
        <v>321</v>
      </c>
      <c r="L51" s="14" t="s">
        <v>46</v>
      </c>
      <c r="M51" s="14" t="s">
        <v>46</v>
      </c>
      <c r="N51" s="19">
        <f t="shared" si="5"/>
        <v>0</v>
      </c>
      <c r="O51" s="19">
        <f t="shared" si="6"/>
        <v>1</v>
      </c>
      <c r="P51" s="19">
        <f t="shared" si="7"/>
        <v>0</v>
      </c>
      <c r="Q51" s="19">
        <f t="shared" si="3"/>
        <v>0</v>
      </c>
      <c r="R51" s="19">
        <f t="shared" si="4"/>
        <v>0</v>
      </c>
      <c r="S51" s="92"/>
      <c r="T51" s="10"/>
    </row>
    <row r="52" spans="1:20" ht="16.5" customHeight="1">
      <c r="A52" s="92"/>
      <c r="B52" s="92"/>
      <c r="C52" s="92"/>
      <c r="D52" s="92"/>
      <c r="E52" s="92"/>
      <c r="F52" s="92"/>
      <c r="G52" s="92"/>
      <c r="H52" s="92"/>
      <c r="I52" s="92"/>
      <c r="J52" s="92"/>
      <c r="K52" s="37" t="s">
        <v>65</v>
      </c>
      <c r="L52" s="14" t="s">
        <v>28</v>
      </c>
      <c r="M52" s="14" t="s">
        <v>323</v>
      </c>
      <c r="N52" s="19">
        <f t="shared" si="5"/>
        <v>0</v>
      </c>
      <c r="O52" s="19">
        <f t="shared" si="6"/>
        <v>0</v>
      </c>
      <c r="P52" s="19">
        <f t="shared" si="7"/>
        <v>1</v>
      </c>
      <c r="Q52" s="19">
        <f t="shared" si="3"/>
        <v>0</v>
      </c>
      <c r="R52" s="19">
        <f t="shared" si="4"/>
        <v>0</v>
      </c>
      <c r="S52" s="92"/>
      <c r="T52" s="10"/>
    </row>
    <row r="53" spans="1:20" ht="16.5" customHeight="1">
      <c r="A53" s="93"/>
      <c r="B53" s="93"/>
      <c r="C53" s="93"/>
      <c r="D53" s="93"/>
      <c r="E53" s="93"/>
      <c r="F53" s="93"/>
      <c r="G53" s="93"/>
      <c r="H53" s="93"/>
      <c r="I53" s="93"/>
      <c r="J53" s="93"/>
      <c r="K53" s="37" t="s">
        <v>65</v>
      </c>
      <c r="L53" s="14" t="s">
        <v>324</v>
      </c>
      <c r="M53" s="21" t="s">
        <v>46</v>
      </c>
      <c r="N53" s="19">
        <f t="shared" si="5"/>
        <v>0</v>
      </c>
      <c r="O53" s="19">
        <f t="shared" si="6"/>
        <v>0</v>
      </c>
      <c r="P53" s="19">
        <f t="shared" si="7"/>
        <v>0</v>
      </c>
      <c r="Q53" s="19">
        <f t="shared" si="3"/>
        <v>0</v>
      </c>
      <c r="R53" s="19">
        <f t="shared" si="4"/>
        <v>1</v>
      </c>
      <c r="S53" s="93"/>
      <c r="T53" s="10"/>
    </row>
    <row r="54" spans="1:20" ht="16.5" customHeight="1">
      <c r="A54" s="94" t="s">
        <v>92</v>
      </c>
      <c r="B54" s="91" t="s">
        <v>326</v>
      </c>
      <c r="C54" s="91">
        <v>3</v>
      </c>
      <c r="D54" s="91">
        <v>0</v>
      </c>
      <c r="E54" s="91">
        <v>0</v>
      </c>
      <c r="F54" s="91">
        <v>2</v>
      </c>
      <c r="G54" s="91">
        <v>1</v>
      </c>
      <c r="H54" s="91">
        <v>0</v>
      </c>
      <c r="I54" s="91">
        <v>2</v>
      </c>
      <c r="J54" s="99">
        <v>2</v>
      </c>
      <c r="K54" s="8" t="s">
        <v>328</v>
      </c>
      <c r="L54" s="35" t="s">
        <v>46</v>
      </c>
      <c r="M54" s="9" t="s">
        <v>46</v>
      </c>
      <c r="N54" s="19">
        <f t="shared" si="5"/>
        <v>0</v>
      </c>
      <c r="O54" s="19">
        <f t="shared" si="6"/>
        <v>1</v>
      </c>
      <c r="P54" s="19">
        <f t="shared" si="7"/>
        <v>0</v>
      </c>
      <c r="Q54" s="19">
        <f t="shared" si="3"/>
        <v>0</v>
      </c>
      <c r="R54" s="19">
        <f t="shared" si="4"/>
        <v>0</v>
      </c>
      <c r="S54" s="91">
        <v>0</v>
      </c>
      <c r="T54" s="91"/>
    </row>
    <row r="55" spans="1:20" ht="33.75" customHeight="1">
      <c r="A55" s="93"/>
      <c r="B55" s="93"/>
      <c r="C55" s="93"/>
      <c r="D55" s="93"/>
      <c r="E55" s="93"/>
      <c r="F55" s="93"/>
      <c r="G55" s="93"/>
      <c r="H55" s="93"/>
      <c r="I55" s="93"/>
      <c r="J55" s="112"/>
      <c r="K55" s="20" t="s">
        <v>329</v>
      </c>
      <c r="L55" s="36" t="s">
        <v>46</v>
      </c>
      <c r="M55" s="21" t="s">
        <v>46</v>
      </c>
      <c r="N55" s="19">
        <f t="shared" si="5"/>
        <v>0</v>
      </c>
      <c r="O55" s="19">
        <f t="shared" si="6"/>
        <v>1</v>
      </c>
      <c r="P55" s="19">
        <f t="shared" si="7"/>
        <v>0</v>
      </c>
      <c r="Q55" s="19">
        <f t="shared" si="3"/>
        <v>0</v>
      </c>
      <c r="R55" s="19">
        <f t="shared" si="4"/>
        <v>0</v>
      </c>
      <c r="S55" s="93"/>
      <c r="T55" s="93"/>
    </row>
    <row r="56" spans="1:20" ht="15.75" customHeight="1">
      <c r="A56" s="94" t="s">
        <v>93</v>
      </c>
      <c r="B56" s="91" t="s">
        <v>331</v>
      </c>
      <c r="C56" s="91">
        <v>3</v>
      </c>
      <c r="D56" s="91">
        <v>0</v>
      </c>
      <c r="E56" s="91">
        <v>1</v>
      </c>
      <c r="F56" s="91">
        <v>4</v>
      </c>
      <c r="G56" s="91">
        <v>0</v>
      </c>
      <c r="H56" s="91">
        <v>0</v>
      </c>
      <c r="I56" s="91">
        <v>1</v>
      </c>
      <c r="J56" s="91">
        <v>1</v>
      </c>
      <c r="K56" s="8" t="s">
        <v>334</v>
      </c>
      <c r="L56" s="9" t="s">
        <v>46</v>
      </c>
      <c r="M56" s="9" t="s">
        <v>28</v>
      </c>
      <c r="N56" s="19">
        <f t="shared" si="5"/>
        <v>0</v>
      </c>
      <c r="O56" s="19">
        <f t="shared" si="6"/>
        <v>0</v>
      </c>
      <c r="P56" s="19">
        <f t="shared" si="7"/>
        <v>0</v>
      </c>
      <c r="Q56" s="19">
        <f t="shared" si="3"/>
        <v>1</v>
      </c>
      <c r="R56" s="19">
        <f t="shared" si="4"/>
        <v>0</v>
      </c>
      <c r="S56" s="91">
        <v>0</v>
      </c>
      <c r="T56" s="10"/>
    </row>
    <row r="57" spans="1:20" ht="15.75" customHeight="1">
      <c r="A57" s="92"/>
      <c r="B57" s="92"/>
      <c r="C57" s="92"/>
      <c r="D57" s="92"/>
      <c r="E57" s="92"/>
      <c r="F57" s="92"/>
      <c r="G57" s="92"/>
      <c r="H57" s="92"/>
      <c r="I57" s="92"/>
      <c r="J57" s="92"/>
      <c r="K57" s="13" t="s">
        <v>336</v>
      </c>
      <c r="L57" s="14" t="s">
        <v>46</v>
      </c>
      <c r="M57" s="14" t="s">
        <v>46</v>
      </c>
      <c r="N57" s="19">
        <f t="shared" si="5"/>
        <v>0</v>
      </c>
      <c r="O57" s="19">
        <f t="shared" si="6"/>
        <v>1</v>
      </c>
      <c r="P57" s="19">
        <f t="shared" si="7"/>
        <v>0</v>
      </c>
      <c r="Q57" s="19">
        <f t="shared" si="3"/>
        <v>0</v>
      </c>
      <c r="R57" s="19">
        <f t="shared" si="4"/>
        <v>0</v>
      </c>
      <c r="S57" s="92"/>
      <c r="T57" s="10"/>
    </row>
    <row r="58" spans="1:20" ht="15.75" customHeight="1">
      <c r="A58" s="93"/>
      <c r="B58" s="93"/>
      <c r="C58" s="93"/>
      <c r="D58" s="93"/>
      <c r="E58" s="93"/>
      <c r="F58" s="93"/>
      <c r="G58" s="93"/>
      <c r="H58" s="93"/>
      <c r="I58" s="93"/>
      <c r="J58" s="93"/>
      <c r="K58" s="24" t="s">
        <v>65</v>
      </c>
      <c r="L58" s="21" t="s">
        <v>337</v>
      </c>
      <c r="M58" s="21" t="s">
        <v>28</v>
      </c>
      <c r="N58" s="19">
        <f t="shared" si="5"/>
        <v>0</v>
      </c>
      <c r="O58" s="19">
        <f t="shared" si="6"/>
        <v>0</v>
      </c>
      <c r="P58" s="19">
        <f t="shared" si="7"/>
        <v>1</v>
      </c>
      <c r="Q58" s="19">
        <f t="shared" si="3"/>
        <v>0</v>
      </c>
      <c r="R58" s="19">
        <f t="shared" si="4"/>
        <v>0</v>
      </c>
      <c r="S58" s="93"/>
      <c r="T58" s="10"/>
    </row>
    <row r="59" spans="1:20" ht="15.75" customHeight="1">
      <c r="A59" s="94" t="s">
        <v>95</v>
      </c>
      <c r="B59" s="91" t="s">
        <v>338</v>
      </c>
      <c r="C59" s="91">
        <v>2</v>
      </c>
      <c r="D59" s="91">
        <v>0</v>
      </c>
      <c r="E59" s="91">
        <v>0</v>
      </c>
      <c r="F59" s="91">
        <v>1</v>
      </c>
      <c r="G59" s="91">
        <v>0</v>
      </c>
      <c r="H59" s="91">
        <v>0</v>
      </c>
      <c r="I59" s="91">
        <v>1</v>
      </c>
      <c r="J59" s="99">
        <v>1</v>
      </c>
      <c r="K59" s="56" t="s">
        <v>65</v>
      </c>
      <c r="L59" s="35" t="s">
        <v>340</v>
      </c>
      <c r="M59" s="9" t="s">
        <v>28</v>
      </c>
      <c r="N59" s="19">
        <f t="shared" si="5"/>
        <v>0</v>
      </c>
      <c r="O59" s="19">
        <f t="shared" si="6"/>
        <v>0</v>
      </c>
      <c r="P59" s="19">
        <f t="shared" si="7"/>
        <v>1</v>
      </c>
      <c r="Q59" s="19">
        <f t="shared" si="3"/>
        <v>0</v>
      </c>
      <c r="R59" s="19">
        <f t="shared" si="4"/>
        <v>0</v>
      </c>
      <c r="S59" s="91">
        <v>0</v>
      </c>
      <c r="T59" s="10"/>
    </row>
    <row r="60" spans="1:20" ht="48.75" customHeight="1">
      <c r="A60" s="93"/>
      <c r="B60" s="93"/>
      <c r="C60" s="93"/>
      <c r="D60" s="93"/>
      <c r="E60" s="93"/>
      <c r="F60" s="93"/>
      <c r="G60" s="93"/>
      <c r="H60" s="93"/>
      <c r="I60" s="93"/>
      <c r="J60" s="112"/>
      <c r="K60" s="24" t="s">
        <v>65</v>
      </c>
      <c r="L60" s="62"/>
      <c r="M60" s="21" t="s">
        <v>341</v>
      </c>
      <c r="N60" s="19">
        <f t="shared" si="5"/>
        <v>0</v>
      </c>
      <c r="O60" s="19">
        <f t="shared" si="6"/>
        <v>0</v>
      </c>
      <c r="P60" s="19">
        <f t="shared" si="7"/>
        <v>0</v>
      </c>
      <c r="Q60" s="19">
        <f t="shared" si="3"/>
        <v>0</v>
      </c>
      <c r="R60" s="19">
        <f t="shared" si="4"/>
        <v>0</v>
      </c>
      <c r="S60" s="93"/>
      <c r="T60" s="10"/>
    </row>
    <row r="61" spans="1:20" ht="15.75" customHeight="1">
      <c r="A61" s="94" t="s">
        <v>98</v>
      </c>
      <c r="B61" s="91" t="s">
        <v>343</v>
      </c>
      <c r="C61" s="91">
        <v>3</v>
      </c>
      <c r="D61" s="91">
        <v>0</v>
      </c>
      <c r="E61" s="91">
        <v>0</v>
      </c>
      <c r="F61" s="91">
        <v>2</v>
      </c>
      <c r="G61" s="91">
        <v>0</v>
      </c>
      <c r="H61" s="91">
        <v>0</v>
      </c>
      <c r="I61" s="91">
        <v>1</v>
      </c>
      <c r="J61" s="99">
        <v>1</v>
      </c>
      <c r="K61" s="56" t="s">
        <v>65</v>
      </c>
      <c r="L61" s="35" t="s">
        <v>345</v>
      </c>
      <c r="M61" s="9" t="s">
        <v>28</v>
      </c>
      <c r="N61" s="19">
        <f t="shared" si="5"/>
        <v>0</v>
      </c>
      <c r="O61" s="19">
        <f t="shared" si="6"/>
        <v>0</v>
      </c>
      <c r="P61" s="19">
        <f t="shared" si="7"/>
        <v>1</v>
      </c>
      <c r="Q61" s="19">
        <f t="shared" si="3"/>
        <v>0</v>
      </c>
      <c r="R61" s="19">
        <f t="shared" si="4"/>
        <v>0</v>
      </c>
      <c r="S61" s="91">
        <v>0</v>
      </c>
      <c r="T61" s="10"/>
    </row>
    <row r="62" spans="1:20" ht="27" customHeight="1">
      <c r="A62" s="92"/>
      <c r="B62" s="92"/>
      <c r="C62" s="92"/>
      <c r="D62" s="92"/>
      <c r="E62" s="92"/>
      <c r="F62" s="92"/>
      <c r="G62" s="92"/>
      <c r="H62" s="92"/>
      <c r="I62" s="92"/>
      <c r="J62" s="100"/>
      <c r="K62" s="24" t="s">
        <v>65</v>
      </c>
      <c r="L62" s="34" t="s">
        <v>28</v>
      </c>
      <c r="M62" s="14" t="s">
        <v>347</v>
      </c>
      <c r="N62" s="19">
        <f t="shared" si="5"/>
        <v>0</v>
      </c>
      <c r="O62" s="19">
        <f t="shared" si="6"/>
        <v>0</v>
      </c>
      <c r="P62" s="19">
        <f t="shared" si="7"/>
        <v>1</v>
      </c>
      <c r="Q62" s="19">
        <f t="shared" si="3"/>
        <v>0</v>
      </c>
      <c r="R62" s="19">
        <f t="shared" si="4"/>
        <v>0</v>
      </c>
      <c r="S62" s="92"/>
      <c r="T62" s="10"/>
    </row>
    <row r="63" spans="1:20" ht="27" customHeight="1">
      <c r="A63" s="93"/>
      <c r="B63" s="93"/>
      <c r="C63" s="93"/>
      <c r="D63" s="93"/>
      <c r="E63" s="93"/>
      <c r="F63" s="93"/>
      <c r="G63" s="93"/>
      <c r="H63" s="93"/>
      <c r="I63" s="93"/>
      <c r="J63" s="112"/>
      <c r="K63" s="33" t="s">
        <v>65</v>
      </c>
      <c r="L63" s="36" t="s">
        <v>349</v>
      </c>
      <c r="M63" s="21" t="s">
        <v>46</v>
      </c>
      <c r="N63" s="19">
        <f t="shared" si="5"/>
        <v>0</v>
      </c>
      <c r="O63" s="19">
        <f t="shared" si="6"/>
        <v>0</v>
      </c>
      <c r="P63" s="19">
        <f t="shared" si="7"/>
        <v>0</v>
      </c>
      <c r="Q63" s="19">
        <f t="shared" si="3"/>
        <v>0</v>
      </c>
      <c r="R63" s="19">
        <f t="shared" si="4"/>
        <v>1</v>
      </c>
      <c r="S63" s="93"/>
      <c r="T63" s="10"/>
    </row>
    <row r="64" spans="1:20" ht="15.75" customHeight="1">
      <c r="A64" s="94" t="s">
        <v>99</v>
      </c>
      <c r="B64" s="91" t="s">
        <v>351</v>
      </c>
      <c r="C64" s="91">
        <v>3</v>
      </c>
      <c r="D64" s="91">
        <v>0</v>
      </c>
      <c r="E64" s="91">
        <v>1</v>
      </c>
      <c r="F64" s="91">
        <v>0</v>
      </c>
      <c r="G64" s="91">
        <v>0</v>
      </c>
      <c r="H64" s="91">
        <v>0</v>
      </c>
      <c r="I64" s="91">
        <v>0</v>
      </c>
      <c r="J64" s="91">
        <v>0</v>
      </c>
      <c r="K64" s="24" t="s">
        <v>65</v>
      </c>
      <c r="L64" s="9" t="s">
        <v>352</v>
      </c>
      <c r="M64" s="9" t="s">
        <v>28</v>
      </c>
      <c r="N64" s="19">
        <f t="shared" si="5"/>
        <v>0</v>
      </c>
      <c r="O64" s="19">
        <f t="shared" si="6"/>
        <v>0</v>
      </c>
      <c r="P64" s="19">
        <f t="shared" si="7"/>
        <v>1</v>
      </c>
      <c r="Q64" s="19">
        <f t="shared" si="3"/>
        <v>0</v>
      </c>
      <c r="R64" s="19">
        <f t="shared" si="4"/>
        <v>0</v>
      </c>
      <c r="S64" s="91">
        <v>0</v>
      </c>
      <c r="T64" s="10"/>
    </row>
    <row r="65" spans="1:20" ht="33" customHeight="1">
      <c r="A65" s="93"/>
      <c r="B65" s="93"/>
      <c r="C65" s="93"/>
      <c r="D65" s="93"/>
      <c r="E65" s="93"/>
      <c r="F65" s="93"/>
      <c r="G65" s="93"/>
      <c r="H65" s="93"/>
      <c r="I65" s="93"/>
      <c r="J65" s="93"/>
      <c r="K65" s="33" t="s">
        <v>65</v>
      </c>
      <c r="L65" s="21" t="s">
        <v>353</v>
      </c>
      <c r="M65" s="21" t="s">
        <v>28</v>
      </c>
      <c r="N65" s="19">
        <f t="shared" si="5"/>
        <v>0</v>
      </c>
      <c r="O65" s="19">
        <f t="shared" si="6"/>
        <v>0</v>
      </c>
      <c r="P65" s="19">
        <f t="shared" si="7"/>
        <v>1</v>
      </c>
      <c r="Q65" s="19">
        <f t="shared" si="3"/>
        <v>0</v>
      </c>
      <c r="R65" s="19">
        <f t="shared" si="4"/>
        <v>0</v>
      </c>
      <c r="S65" s="93"/>
      <c r="T65" s="10"/>
    </row>
    <row r="66" spans="1:20" ht="15.75" customHeight="1">
      <c r="A66" s="94" t="s">
        <v>102</v>
      </c>
      <c r="B66" s="91" t="s">
        <v>354</v>
      </c>
      <c r="C66" s="91">
        <v>2</v>
      </c>
      <c r="D66" s="91">
        <v>0</v>
      </c>
      <c r="E66" s="91">
        <v>1</v>
      </c>
      <c r="F66" s="91">
        <v>0</v>
      </c>
      <c r="G66" s="91">
        <v>2</v>
      </c>
      <c r="H66" s="91">
        <v>0</v>
      </c>
      <c r="I66" s="91">
        <v>1</v>
      </c>
      <c r="J66" s="91">
        <v>1</v>
      </c>
      <c r="K66" s="91" t="s">
        <v>121</v>
      </c>
      <c r="L66" s="91" t="s">
        <v>28</v>
      </c>
      <c r="M66" s="91" t="s">
        <v>46</v>
      </c>
      <c r="N66" s="19">
        <f t="shared" si="5"/>
        <v>0</v>
      </c>
      <c r="O66" s="19">
        <f t="shared" si="6"/>
        <v>0</v>
      </c>
      <c r="P66" s="19">
        <f t="shared" si="7"/>
        <v>0</v>
      </c>
      <c r="Q66" s="19">
        <f t="shared" si="3"/>
        <v>0</v>
      </c>
      <c r="R66" s="19">
        <f t="shared" si="4"/>
        <v>1</v>
      </c>
      <c r="S66" s="91">
        <v>0</v>
      </c>
      <c r="T66" s="10"/>
    </row>
    <row r="67" spans="1:20" ht="29.25" customHeight="1">
      <c r="A67" s="93"/>
      <c r="B67" s="93"/>
      <c r="C67" s="93"/>
      <c r="D67" s="93"/>
      <c r="E67" s="93"/>
      <c r="F67" s="93"/>
      <c r="G67" s="93"/>
      <c r="H67" s="93"/>
      <c r="I67" s="93"/>
      <c r="J67" s="93"/>
      <c r="K67" s="93"/>
      <c r="L67" s="93"/>
      <c r="M67" s="93"/>
      <c r="N67" s="19">
        <f t="shared" si="5"/>
        <v>0</v>
      </c>
      <c r="O67" s="19">
        <f t="shared" si="6"/>
        <v>0</v>
      </c>
      <c r="P67" s="19">
        <f t="shared" si="7"/>
        <v>0</v>
      </c>
      <c r="Q67" s="19">
        <f t="shared" si="3"/>
        <v>0</v>
      </c>
      <c r="R67" s="19">
        <f t="shared" si="4"/>
        <v>0</v>
      </c>
      <c r="S67" s="93"/>
      <c r="T67" s="10"/>
    </row>
    <row r="68" spans="1:20" ht="15.75" customHeight="1">
      <c r="A68" s="94" t="s">
        <v>104</v>
      </c>
      <c r="B68" s="91" t="s">
        <v>355</v>
      </c>
      <c r="C68" s="91">
        <v>3</v>
      </c>
      <c r="D68" s="91">
        <v>0</v>
      </c>
      <c r="E68" s="91">
        <v>0</v>
      </c>
      <c r="F68" s="91">
        <v>2</v>
      </c>
      <c r="G68" s="91">
        <v>1</v>
      </c>
      <c r="H68" s="91">
        <v>0</v>
      </c>
      <c r="I68" s="91">
        <v>1</v>
      </c>
      <c r="J68" s="91">
        <v>1</v>
      </c>
      <c r="K68" s="8" t="s">
        <v>356</v>
      </c>
      <c r="L68" s="9" t="s">
        <v>46</v>
      </c>
      <c r="M68" s="9" t="s">
        <v>46</v>
      </c>
      <c r="N68" s="19">
        <f t="shared" si="5"/>
        <v>0</v>
      </c>
      <c r="O68" s="19">
        <f t="shared" si="6"/>
        <v>1</v>
      </c>
      <c r="P68" s="19">
        <f t="shared" si="7"/>
        <v>0</v>
      </c>
      <c r="Q68" s="19">
        <f t="shared" si="3"/>
        <v>0</v>
      </c>
      <c r="R68" s="19">
        <f t="shared" si="4"/>
        <v>0</v>
      </c>
      <c r="S68" s="91">
        <v>0</v>
      </c>
      <c r="T68" s="10"/>
    </row>
    <row r="69" spans="1:20" ht="15.75" customHeight="1">
      <c r="A69" s="92"/>
      <c r="B69" s="92"/>
      <c r="C69" s="92"/>
      <c r="D69" s="92"/>
      <c r="E69" s="92"/>
      <c r="F69" s="92"/>
      <c r="G69" s="92"/>
      <c r="H69" s="92"/>
      <c r="I69" s="92"/>
      <c r="J69" s="92"/>
      <c r="K69" s="109" t="s">
        <v>357</v>
      </c>
      <c r="L69" s="109" t="s">
        <v>46</v>
      </c>
      <c r="M69" s="109" t="s">
        <v>46</v>
      </c>
      <c r="N69" s="19">
        <f t="shared" si="5"/>
        <v>0</v>
      </c>
      <c r="O69" s="19">
        <f t="shared" si="6"/>
        <v>1</v>
      </c>
      <c r="P69" s="19">
        <f t="shared" si="7"/>
        <v>0</v>
      </c>
      <c r="Q69" s="19">
        <f t="shared" si="3"/>
        <v>0</v>
      </c>
      <c r="R69" s="19">
        <f t="shared" si="4"/>
        <v>0</v>
      </c>
      <c r="S69" s="92"/>
      <c r="T69" s="10"/>
    </row>
    <row r="70" spans="1:20" ht="15.75" customHeight="1">
      <c r="A70" s="92"/>
      <c r="B70" s="92"/>
      <c r="C70" s="92"/>
      <c r="D70" s="92"/>
      <c r="E70" s="92"/>
      <c r="F70" s="92"/>
      <c r="G70" s="92"/>
      <c r="H70" s="92"/>
      <c r="I70" s="92"/>
      <c r="J70" s="92"/>
      <c r="K70" s="92"/>
      <c r="L70" s="92"/>
      <c r="M70" s="92"/>
      <c r="N70" s="19">
        <f t="shared" si="5"/>
        <v>0</v>
      </c>
      <c r="O70" s="19">
        <f t="shared" si="6"/>
        <v>0</v>
      </c>
      <c r="P70" s="19">
        <f t="shared" si="7"/>
        <v>0</v>
      </c>
      <c r="Q70" s="19">
        <f t="shared" si="3"/>
        <v>0</v>
      </c>
      <c r="R70" s="19">
        <f t="shared" si="4"/>
        <v>0</v>
      </c>
      <c r="S70" s="92"/>
      <c r="T70" s="10"/>
    </row>
    <row r="71" spans="1:20" ht="1.5" customHeight="1">
      <c r="A71" s="92"/>
      <c r="B71" s="92"/>
      <c r="C71" s="92"/>
      <c r="D71" s="92"/>
      <c r="E71" s="92"/>
      <c r="F71" s="92"/>
      <c r="G71" s="92"/>
      <c r="H71" s="92"/>
      <c r="I71" s="92"/>
      <c r="J71" s="92"/>
      <c r="K71" s="92"/>
      <c r="L71" s="92"/>
      <c r="M71" s="92"/>
      <c r="N71" s="19">
        <f t="shared" si="5"/>
        <v>0</v>
      </c>
      <c r="O71" s="19">
        <f t="shared" si="6"/>
        <v>0</v>
      </c>
      <c r="P71" s="19">
        <f t="shared" si="7"/>
        <v>0</v>
      </c>
      <c r="Q71" s="19">
        <f t="shared" si="3"/>
        <v>0</v>
      </c>
      <c r="R71" s="19">
        <f t="shared" si="4"/>
        <v>0</v>
      </c>
      <c r="S71" s="92"/>
      <c r="T71" s="10"/>
    </row>
    <row r="72" spans="1:20" ht="1.5" customHeight="1">
      <c r="A72" s="93"/>
      <c r="B72" s="93"/>
      <c r="C72" s="93"/>
      <c r="D72" s="93"/>
      <c r="E72" s="93"/>
      <c r="F72" s="93"/>
      <c r="G72" s="93"/>
      <c r="H72" s="93"/>
      <c r="I72" s="93"/>
      <c r="J72" s="93"/>
      <c r="K72" s="92"/>
      <c r="L72" s="92"/>
      <c r="M72" s="93"/>
      <c r="N72" s="19">
        <f t="shared" si="5"/>
        <v>0</v>
      </c>
      <c r="O72" s="19">
        <f t="shared" si="6"/>
        <v>0</v>
      </c>
      <c r="P72" s="19">
        <f t="shared" si="7"/>
        <v>0</v>
      </c>
      <c r="Q72" s="19">
        <f t="shared" si="3"/>
        <v>0</v>
      </c>
      <c r="R72" s="19">
        <f t="shared" si="4"/>
        <v>0</v>
      </c>
      <c r="S72" s="93"/>
      <c r="T72" s="10"/>
    </row>
    <row r="73" spans="1:20" ht="15.75" customHeight="1">
      <c r="A73" s="94" t="s">
        <v>105</v>
      </c>
      <c r="B73" s="91" t="s">
        <v>361</v>
      </c>
      <c r="C73" s="91">
        <v>2</v>
      </c>
      <c r="D73" s="91">
        <v>0</v>
      </c>
      <c r="E73" s="91">
        <v>0</v>
      </c>
      <c r="F73" s="91">
        <v>2</v>
      </c>
      <c r="G73" s="91">
        <v>1</v>
      </c>
      <c r="H73" s="91">
        <v>0</v>
      </c>
      <c r="I73" s="91">
        <v>1</v>
      </c>
      <c r="J73" s="91">
        <v>0</v>
      </c>
      <c r="K73" s="8" t="s">
        <v>364</v>
      </c>
      <c r="L73" s="9" t="s">
        <v>46</v>
      </c>
      <c r="M73" s="9" t="s">
        <v>28</v>
      </c>
      <c r="N73" s="19">
        <f t="shared" si="5"/>
        <v>0</v>
      </c>
      <c r="O73" s="19">
        <f t="shared" si="6"/>
        <v>0</v>
      </c>
      <c r="P73" s="19">
        <f t="shared" si="7"/>
        <v>0</v>
      </c>
      <c r="Q73" s="19">
        <f t="shared" si="3"/>
        <v>1</v>
      </c>
      <c r="R73" s="19">
        <f t="shared" si="4"/>
        <v>0</v>
      </c>
      <c r="S73" s="98">
        <v>1</v>
      </c>
      <c r="T73" s="10"/>
    </row>
    <row r="74" spans="1:20" ht="15.75" customHeight="1">
      <c r="A74" s="92"/>
      <c r="B74" s="92"/>
      <c r="C74" s="92"/>
      <c r="D74" s="92"/>
      <c r="E74" s="92"/>
      <c r="F74" s="92"/>
      <c r="G74" s="92"/>
      <c r="H74" s="92"/>
      <c r="I74" s="92"/>
      <c r="J74" s="92"/>
      <c r="K74" s="13" t="s">
        <v>366</v>
      </c>
      <c r="L74" s="14" t="s">
        <v>46</v>
      </c>
      <c r="M74" s="14" t="s">
        <v>46</v>
      </c>
      <c r="N74" s="19">
        <f t="shared" si="5"/>
        <v>0</v>
      </c>
      <c r="O74" s="19">
        <f t="shared" si="6"/>
        <v>1</v>
      </c>
      <c r="P74" s="19">
        <f t="shared" si="7"/>
        <v>0</v>
      </c>
      <c r="Q74" s="19">
        <f t="shared" si="3"/>
        <v>0</v>
      </c>
      <c r="R74" s="19">
        <f t="shared" si="4"/>
        <v>0</v>
      </c>
      <c r="S74" s="92"/>
      <c r="T74" s="10"/>
    </row>
    <row r="75" spans="1:20" ht="15.75" customHeight="1">
      <c r="A75" s="93"/>
      <c r="B75" s="93"/>
      <c r="C75" s="93"/>
      <c r="D75" s="93"/>
      <c r="E75" s="93"/>
      <c r="F75" s="93"/>
      <c r="G75" s="93"/>
      <c r="H75" s="93"/>
      <c r="I75" s="93"/>
      <c r="J75" s="93"/>
      <c r="K75" s="20" t="s">
        <v>368</v>
      </c>
      <c r="L75" s="21" t="s">
        <v>46</v>
      </c>
      <c r="M75" s="21" t="s">
        <v>46</v>
      </c>
      <c r="N75" s="19">
        <f t="shared" si="5"/>
        <v>0</v>
      </c>
      <c r="O75" s="19">
        <f t="shared" si="6"/>
        <v>1</v>
      </c>
      <c r="P75" s="19">
        <f t="shared" si="7"/>
        <v>0</v>
      </c>
      <c r="Q75" s="19">
        <f t="shared" si="3"/>
        <v>0</v>
      </c>
      <c r="R75" s="19">
        <f t="shared" si="4"/>
        <v>0</v>
      </c>
      <c r="S75" s="93"/>
      <c r="T75" s="10"/>
    </row>
    <row r="76" spans="1:20" ht="15.75" customHeight="1">
      <c r="A76" s="94" t="s">
        <v>106</v>
      </c>
      <c r="B76" s="91" t="s">
        <v>369</v>
      </c>
      <c r="C76" s="91">
        <v>2</v>
      </c>
      <c r="D76" s="91">
        <v>0</v>
      </c>
      <c r="E76" s="91">
        <v>0</v>
      </c>
      <c r="F76" s="91">
        <v>1</v>
      </c>
      <c r="G76" s="91">
        <v>0</v>
      </c>
      <c r="H76" s="91">
        <v>0</v>
      </c>
      <c r="I76" s="91">
        <v>1</v>
      </c>
      <c r="J76" s="91">
        <v>1</v>
      </c>
      <c r="K76" s="91" t="s">
        <v>121</v>
      </c>
      <c r="L76" s="91" t="s">
        <v>46</v>
      </c>
      <c r="M76" s="91" t="s">
        <v>28</v>
      </c>
      <c r="N76" s="19">
        <f t="shared" si="5"/>
        <v>0</v>
      </c>
      <c r="O76" s="19">
        <f t="shared" si="6"/>
        <v>0</v>
      </c>
      <c r="P76" s="19">
        <f t="shared" si="7"/>
        <v>0</v>
      </c>
      <c r="Q76" s="19">
        <f t="shared" si="3"/>
        <v>1</v>
      </c>
      <c r="R76" s="19">
        <f t="shared" si="4"/>
        <v>0</v>
      </c>
      <c r="S76" s="91">
        <v>0</v>
      </c>
      <c r="T76" s="10"/>
    </row>
    <row r="77" spans="1:20" ht="30" customHeight="1">
      <c r="A77" s="93"/>
      <c r="B77" s="93"/>
      <c r="C77" s="93"/>
      <c r="D77" s="93"/>
      <c r="E77" s="93"/>
      <c r="F77" s="93"/>
      <c r="G77" s="93"/>
      <c r="H77" s="93"/>
      <c r="I77" s="93"/>
      <c r="J77" s="93"/>
      <c r="K77" s="93"/>
      <c r="L77" s="93"/>
      <c r="M77" s="93"/>
      <c r="N77" s="19">
        <f t="shared" si="5"/>
        <v>0</v>
      </c>
      <c r="O77" s="19">
        <f t="shared" si="6"/>
        <v>0</v>
      </c>
      <c r="P77" s="19">
        <f t="shared" si="7"/>
        <v>0</v>
      </c>
      <c r="Q77" s="19">
        <f t="shared" si="3"/>
        <v>0</v>
      </c>
      <c r="R77" s="19">
        <f t="shared" si="4"/>
        <v>0</v>
      </c>
      <c r="S77" s="93"/>
      <c r="T77" s="10"/>
    </row>
    <row r="78" spans="1:20" ht="15.75" customHeight="1">
      <c r="A78" s="94" t="s">
        <v>109</v>
      </c>
      <c r="B78" s="91" t="s">
        <v>372</v>
      </c>
      <c r="C78" s="91">
        <v>2</v>
      </c>
      <c r="D78" s="91">
        <v>0</v>
      </c>
      <c r="E78" s="91">
        <v>0</v>
      </c>
      <c r="F78" s="91">
        <v>1</v>
      </c>
      <c r="G78" s="91">
        <v>0</v>
      </c>
      <c r="H78" s="91">
        <v>0</v>
      </c>
      <c r="I78" s="91">
        <v>1</v>
      </c>
      <c r="J78" s="91">
        <v>1</v>
      </c>
      <c r="K78" s="91" t="s">
        <v>121</v>
      </c>
      <c r="L78" s="91" t="s">
        <v>46</v>
      </c>
      <c r="M78" s="91" t="s">
        <v>28</v>
      </c>
      <c r="N78" s="19">
        <f t="shared" si="5"/>
        <v>0</v>
      </c>
      <c r="O78" s="19">
        <f t="shared" si="6"/>
        <v>0</v>
      </c>
      <c r="P78" s="19">
        <f t="shared" si="7"/>
        <v>0</v>
      </c>
      <c r="Q78" s="19">
        <f t="shared" si="3"/>
        <v>1</v>
      </c>
      <c r="R78" s="19">
        <f t="shared" si="4"/>
        <v>0</v>
      </c>
      <c r="S78" s="91">
        <v>0</v>
      </c>
      <c r="T78" s="10"/>
    </row>
    <row r="79" spans="1:20" ht="28.5" customHeight="1">
      <c r="A79" s="93"/>
      <c r="B79" s="93"/>
      <c r="C79" s="93"/>
      <c r="D79" s="93"/>
      <c r="E79" s="93"/>
      <c r="F79" s="93"/>
      <c r="G79" s="93"/>
      <c r="H79" s="93"/>
      <c r="I79" s="93"/>
      <c r="J79" s="93"/>
      <c r="K79" s="93"/>
      <c r="L79" s="93"/>
      <c r="M79" s="93"/>
      <c r="N79" s="19">
        <f t="shared" si="5"/>
        <v>0</v>
      </c>
      <c r="O79" s="19">
        <f t="shared" si="6"/>
        <v>0</v>
      </c>
      <c r="P79" s="19">
        <f t="shared" si="7"/>
        <v>0</v>
      </c>
      <c r="Q79" s="19">
        <f t="shared" si="3"/>
        <v>0</v>
      </c>
      <c r="R79" s="19">
        <f t="shared" si="4"/>
        <v>0</v>
      </c>
      <c r="S79" s="93"/>
      <c r="T79" s="10"/>
    </row>
    <row r="80" spans="1:20" ht="15" customHeight="1">
      <c r="A80" s="94" t="s">
        <v>110</v>
      </c>
      <c r="B80" s="91" t="s">
        <v>377</v>
      </c>
      <c r="C80" s="91">
        <v>5</v>
      </c>
      <c r="D80" s="91">
        <v>0</v>
      </c>
      <c r="E80" s="91">
        <v>0</v>
      </c>
      <c r="F80" s="91">
        <v>4</v>
      </c>
      <c r="G80" s="91">
        <v>2</v>
      </c>
      <c r="H80" s="91">
        <v>0</v>
      </c>
      <c r="I80" s="91">
        <v>1</v>
      </c>
      <c r="J80" s="91">
        <v>1</v>
      </c>
      <c r="K80" s="8" t="s">
        <v>380</v>
      </c>
      <c r="L80" s="75" t="s">
        <v>28</v>
      </c>
      <c r="M80" s="9" t="s">
        <v>28</v>
      </c>
      <c r="N80" s="19">
        <f t="shared" si="5"/>
        <v>1</v>
      </c>
      <c r="O80" s="19">
        <f t="shared" si="6"/>
        <v>0</v>
      </c>
      <c r="P80" s="19">
        <f t="shared" si="7"/>
        <v>0</v>
      </c>
      <c r="Q80" s="19">
        <f t="shared" si="3"/>
        <v>0</v>
      </c>
      <c r="R80" s="19">
        <f t="shared" si="4"/>
        <v>0</v>
      </c>
      <c r="S80" s="98">
        <v>1</v>
      </c>
      <c r="T80" s="10"/>
    </row>
    <row r="81" spans="1:24" ht="15.75" customHeight="1">
      <c r="A81" s="92"/>
      <c r="B81" s="92"/>
      <c r="C81" s="92"/>
      <c r="D81" s="92"/>
      <c r="E81" s="92"/>
      <c r="F81" s="92"/>
      <c r="G81" s="92"/>
      <c r="H81" s="92"/>
      <c r="I81" s="92"/>
      <c r="J81" s="92"/>
      <c r="K81" s="13" t="s">
        <v>381</v>
      </c>
      <c r="L81" s="76" t="s">
        <v>46</v>
      </c>
      <c r="M81" s="14" t="s">
        <v>28</v>
      </c>
      <c r="N81" s="19">
        <f t="shared" si="5"/>
        <v>0</v>
      </c>
      <c r="O81" s="19">
        <f t="shared" si="6"/>
        <v>0</v>
      </c>
      <c r="P81" s="19">
        <f t="shared" si="7"/>
        <v>0</v>
      </c>
      <c r="Q81" s="19">
        <f t="shared" si="3"/>
        <v>1</v>
      </c>
      <c r="R81" s="19">
        <f t="shared" si="4"/>
        <v>0</v>
      </c>
      <c r="S81" s="92"/>
      <c r="T81" s="10"/>
    </row>
    <row r="82" spans="1:24" ht="20.25" customHeight="1">
      <c r="A82" s="93"/>
      <c r="B82" s="93"/>
      <c r="C82" s="93"/>
      <c r="D82" s="93"/>
      <c r="E82" s="93"/>
      <c r="F82" s="93"/>
      <c r="G82" s="93"/>
      <c r="H82" s="93"/>
      <c r="I82" s="93"/>
      <c r="J82" s="93"/>
      <c r="K82" s="33" t="s">
        <v>65</v>
      </c>
      <c r="L82" s="78" t="s">
        <v>389</v>
      </c>
      <c r="M82" s="21" t="s">
        <v>28</v>
      </c>
      <c r="N82" s="19">
        <f t="shared" si="5"/>
        <v>0</v>
      </c>
      <c r="O82" s="19">
        <f t="shared" si="6"/>
        <v>0</v>
      </c>
      <c r="P82" s="19">
        <f t="shared" si="7"/>
        <v>1</v>
      </c>
      <c r="Q82" s="19">
        <f t="shared" si="3"/>
        <v>0</v>
      </c>
      <c r="R82" s="19">
        <f t="shared" si="4"/>
        <v>0</v>
      </c>
      <c r="S82" s="93"/>
      <c r="T82" s="10"/>
    </row>
    <row r="83" spans="1:24" ht="15.75" customHeight="1">
      <c r="A83" s="94" t="s">
        <v>113</v>
      </c>
      <c r="B83" s="91" t="s">
        <v>391</v>
      </c>
      <c r="C83" s="91">
        <v>3</v>
      </c>
      <c r="D83" s="91">
        <v>0</v>
      </c>
      <c r="E83" s="91">
        <v>0</v>
      </c>
      <c r="F83" s="91">
        <v>2</v>
      </c>
      <c r="G83" s="91">
        <v>0</v>
      </c>
      <c r="H83" s="91">
        <v>0</v>
      </c>
      <c r="I83" s="91">
        <v>0</v>
      </c>
      <c r="J83" s="91">
        <v>0</v>
      </c>
      <c r="K83" s="8" t="s">
        <v>396</v>
      </c>
      <c r="L83" s="9" t="s">
        <v>46</v>
      </c>
      <c r="M83" s="9" t="s">
        <v>46</v>
      </c>
      <c r="N83" s="19">
        <f t="shared" si="5"/>
        <v>0</v>
      </c>
      <c r="O83" s="19">
        <f t="shared" si="6"/>
        <v>1</v>
      </c>
      <c r="P83" s="19">
        <f t="shared" si="7"/>
        <v>0</v>
      </c>
      <c r="Q83" s="19">
        <f t="shared" si="3"/>
        <v>0</v>
      </c>
      <c r="R83" s="19">
        <f t="shared" si="4"/>
        <v>0</v>
      </c>
      <c r="S83" s="91">
        <v>0</v>
      </c>
      <c r="T83" s="10"/>
    </row>
    <row r="84" spans="1:24" ht="37.5" customHeight="1">
      <c r="A84" s="93"/>
      <c r="B84" s="93"/>
      <c r="C84" s="93"/>
      <c r="D84" s="93"/>
      <c r="E84" s="93"/>
      <c r="F84" s="93"/>
      <c r="G84" s="93"/>
      <c r="H84" s="93"/>
      <c r="I84" s="93"/>
      <c r="J84" s="93"/>
      <c r="K84" s="33" t="s">
        <v>65</v>
      </c>
      <c r="L84" s="21" t="s">
        <v>398</v>
      </c>
      <c r="M84" s="21" t="s">
        <v>28</v>
      </c>
      <c r="N84" s="19">
        <f t="shared" si="5"/>
        <v>0</v>
      </c>
      <c r="O84" s="19">
        <f t="shared" si="6"/>
        <v>0</v>
      </c>
      <c r="P84" s="19">
        <f t="shared" si="7"/>
        <v>1</v>
      </c>
      <c r="Q84" s="19">
        <f t="shared" si="3"/>
        <v>0</v>
      </c>
      <c r="R84" s="19">
        <f t="shared" si="4"/>
        <v>0</v>
      </c>
      <c r="S84" s="93"/>
      <c r="T84" s="10"/>
    </row>
    <row r="85" spans="1:24" ht="15.75" customHeight="1">
      <c r="A85" s="94" t="s">
        <v>114</v>
      </c>
      <c r="B85" s="91" t="s">
        <v>399</v>
      </c>
      <c r="C85" s="91">
        <v>2</v>
      </c>
      <c r="D85" s="91">
        <v>1</v>
      </c>
      <c r="E85" s="91">
        <v>0</v>
      </c>
      <c r="F85" s="91">
        <v>3</v>
      </c>
      <c r="G85" s="91">
        <v>0</v>
      </c>
      <c r="H85" s="91">
        <v>0</v>
      </c>
      <c r="I85" s="91">
        <v>0</v>
      </c>
      <c r="J85" s="91">
        <v>0</v>
      </c>
      <c r="K85" s="91" t="s">
        <v>400</v>
      </c>
      <c r="L85" s="91" t="s">
        <v>46</v>
      </c>
      <c r="M85" s="91" t="s">
        <v>46</v>
      </c>
      <c r="N85" s="19">
        <f t="shared" si="5"/>
        <v>0</v>
      </c>
      <c r="O85" s="19">
        <f t="shared" si="6"/>
        <v>1</v>
      </c>
      <c r="P85" s="19">
        <f t="shared" si="7"/>
        <v>0</v>
      </c>
      <c r="Q85" s="19">
        <f t="shared" si="3"/>
        <v>0</v>
      </c>
      <c r="R85" s="19">
        <f t="shared" si="4"/>
        <v>0</v>
      </c>
      <c r="S85" s="91">
        <v>0</v>
      </c>
      <c r="T85" s="10"/>
    </row>
    <row r="86" spans="1:24" ht="15.75" customHeight="1">
      <c r="A86" s="92"/>
      <c r="B86" s="92"/>
      <c r="C86" s="92"/>
      <c r="D86" s="92"/>
      <c r="E86" s="92"/>
      <c r="F86" s="92"/>
      <c r="G86" s="92"/>
      <c r="H86" s="92"/>
      <c r="I86" s="92"/>
      <c r="J86" s="92"/>
      <c r="K86" s="92"/>
      <c r="L86" s="92"/>
      <c r="M86" s="92"/>
      <c r="N86" s="19">
        <f t="shared" si="5"/>
        <v>0</v>
      </c>
      <c r="O86" s="19">
        <f t="shared" si="6"/>
        <v>0</v>
      </c>
      <c r="P86" s="19">
        <f t="shared" si="7"/>
        <v>0</v>
      </c>
      <c r="Q86" s="19">
        <f t="shared" si="3"/>
        <v>0</v>
      </c>
      <c r="R86" s="19">
        <f t="shared" si="4"/>
        <v>0</v>
      </c>
      <c r="S86" s="92"/>
      <c r="T86" s="10"/>
    </row>
    <row r="87" spans="1:24" ht="15.75" customHeight="1">
      <c r="A87" s="93"/>
      <c r="B87" s="93"/>
      <c r="C87" s="93"/>
      <c r="D87" s="93"/>
      <c r="E87" s="93"/>
      <c r="F87" s="93"/>
      <c r="G87" s="93"/>
      <c r="H87" s="93"/>
      <c r="I87" s="93"/>
      <c r="J87" s="93"/>
      <c r="K87" s="93"/>
      <c r="L87" s="93"/>
      <c r="M87" s="93"/>
      <c r="N87" s="19">
        <f t="shared" si="5"/>
        <v>0</v>
      </c>
      <c r="O87" s="19">
        <f t="shared" si="6"/>
        <v>0</v>
      </c>
      <c r="P87" s="19">
        <f t="shared" si="7"/>
        <v>0</v>
      </c>
      <c r="Q87" s="19">
        <f t="shared" si="3"/>
        <v>0</v>
      </c>
      <c r="R87" s="19">
        <f t="shared" si="4"/>
        <v>0</v>
      </c>
      <c r="S87" s="93"/>
      <c r="T87" s="10"/>
    </row>
    <row r="88" spans="1:24" ht="15.75" customHeight="1">
      <c r="A88" s="94" t="s">
        <v>115</v>
      </c>
      <c r="B88" s="91" t="s">
        <v>409</v>
      </c>
      <c r="C88" s="91">
        <v>1</v>
      </c>
      <c r="D88" s="91">
        <v>0</v>
      </c>
      <c r="E88" s="91">
        <v>1</v>
      </c>
      <c r="F88" s="91">
        <v>2</v>
      </c>
      <c r="G88" s="91">
        <v>0</v>
      </c>
      <c r="H88" s="91">
        <v>0</v>
      </c>
      <c r="I88" s="91">
        <v>1</v>
      </c>
      <c r="J88" s="91">
        <v>1</v>
      </c>
      <c r="K88" s="8" t="s">
        <v>413</v>
      </c>
      <c r="L88" s="9" t="s">
        <v>28</v>
      </c>
      <c r="M88" s="9" t="s">
        <v>28</v>
      </c>
      <c r="N88" s="19">
        <f t="shared" si="5"/>
        <v>1</v>
      </c>
      <c r="O88" s="19">
        <f t="shared" si="6"/>
        <v>0</v>
      </c>
      <c r="P88" s="19">
        <f t="shared" si="7"/>
        <v>0</v>
      </c>
      <c r="Q88" s="19">
        <f t="shared" si="3"/>
        <v>0</v>
      </c>
      <c r="R88" s="19">
        <f t="shared" si="4"/>
        <v>0</v>
      </c>
      <c r="S88" s="98">
        <v>1</v>
      </c>
      <c r="T88" s="10"/>
    </row>
    <row r="89" spans="1:24" ht="15.75" customHeight="1">
      <c r="A89" s="93"/>
      <c r="B89" s="93"/>
      <c r="C89" s="93"/>
      <c r="D89" s="93"/>
      <c r="E89" s="93"/>
      <c r="F89" s="93"/>
      <c r="G89" s="93"/>
      <c r="H89" s="93"/>
      <c r="I89" s="93"/>
      <c r="J89" s="93"/>
      <c r="K89" s="20" t="s">
        <v>416</v>
      </c>
      <c r="L89" s="21" t="s">
        <v>46</v>
      </c>
      <c r="M89" s="21" t="s">
        <v>46</v>
      </c>
      <c r="N89" s="19">
        <f t="shared" si="5"/>
        <v>0</v>
      </c>
      <c r="O89" s="19">
        <f t="shared" si="6"/>
        <v>1</v>
      </c>
      <c r="P89" s="19">
        <f t="shared" si="7"/>
        <v>0</v>
      </c>
      <c r="Q89" s="19">
        <f t="shared" si="3"/>
        <v>0</v>
      </c>
      <c r="R89" s="19">
        <f t="shared" si="4"/>
        <v>0</v>
      </c>
      <c r="S89" s="93"/>
      <c r="T89" s="10"/>
    </row>
    <row r="90" spans="1:24" ht="15.75" customHeight="1">
      <c r="A90" s="10"/>
      <c r="B90" s="10"/>
      <c r="C90" s="10"/>
      <c r="D90" s="10"/>
      <c r="E90" s="10"/>
      <c r="F90" s="10"/>
      <c r="G90" s="10"/>
      <c r="H90" s="10"/>
      <c r="I90" s="10"/>
      <c r="J90" s="29" t="s">
        <v>180</v>
      </c>
      <c r="K90" s="38">
        <f>80-COUNTIF(K2:K89,"undetected")-COUNTIF(K2:K89,"NONE")</f>
        <v>42</v>
      </c>
      <c r="L90" s="10"/>
      <c r="M90" s="10"/>
      <c r="N90" s="10">
        <f t="shared" ref="N90:R90" si="8">COUNTIF(N2:N89,1)</f>
        <v>11</v>
      </c>
      <c r="O90" s="10">
        <f t="shared" si="8"/>
        <v>22</v>
      </c>
      <c r="P90" s="10">
        <f t="shared" si="8"/>
        <v>21</v>
      </c>
      <c r="Q90" s="10">
        <f t="shared" si="8"/>
        <v>9</v>
      </c>
      <c r="R90" s="10">
        <f t="shared" si="8"/>
        <v>5</v>
      </c>
      <c r="S90" s="10"/>
      <c r="T90" s="10"/>
    </row>
    <row r="91" spans="1:24" ht="15.75" customHeight="1">
      <c r="A91" s="10"/>
      <c r="B91" s="10"/>
      <c r="C91" s="10"/>
      <c r="D91" s="10"/>
      <c r="E91" s="10"/>
      <c r="F91" s="10"/>
      <c r="G91" s="10"/>
      <c r="H91" s="10"/>
      <c r="I91" s="10"/>
      <c r="J91" s="10"/>
      <c r="K91" s="29" t="s">
        <v>183</v>
      </c>
      <c r="L91" s="40">
        <f>COUNTIF(L2:L89,"yes")</f>
        <v>24</v>
      </c>
      <c r="M91" s="29"/>
      <c r="N91" s="10"/>
      <c r="O91" s="10"/>
      <c r="P91" s="10"/>
      <c r="Q91" s="10"/>
      <c r="R91" s="10"/>
      <c r="S91" s="10"/>
      <c r="T91" s="10"/>
      <c r="W91" s="41" t="s">
        <v>0</v>
      </c>
      <c r="X91">
        <f>L91/(L91+L92)</f>
        <v>0.43636363636363634</v>
      </c>
    </row>
    <row r="92" spans="1:24" ht="15.75" customHeight="1">
      <c r="A92" s="10"/>
      <c r="B92" s="81" t="s">
        <v>184</v>
      </c>
      <c r="C92" s="10"/>
      <c r="D92" s="10"/>
      <c r="E92" s="10"/>
      <c r="F92" s="10"/>
      <c r="G92" s="10"/>
      <c r="H92" s="10"/>
      <c r="I92" s="10"/>
      <c r="J92" s="10"/>
      <c r="K92" s="29" t="s">
        <v>186</v>
      </c>
      <c r="L92" s="38">
        <f>COUNTIF(L2:L89,"no")</f>
        <v>31</v>
      </c>
      <c r="M92" s="10"/>
      <c r="N92" s="10"/>
      <c r="O92" s="10"/>
      <c r="P92" s="10"/>
      <c r="Q92" s="10"/>
      <c r="R92" s="10"/>
      <c r="S92" s="10"/>
      <c r="T92" s="10"/>
      <c r="W92" s="41" t="s">
        <v>1</v>
      </c>
      <c r="X92" s="43">
        <f>L91/(L91+L93)</f>
        <v>0.45283018867924529</v>
      </c>
    </row>
    <row r="93" spans="1:24" ht="15.75" customHeight="1">
      <c r="A93" s="10"/>
      <c r="B93" s="10"/>
      <c r="C93" s="10"/>
      <c r="D93" s="10"/>
      <c r="E93" s="10"/>
      <c r="F93" s="10"/>
      <c r="G93" s="10"/>
      <c r="H93" s="10"/>
      <c r="I93" s="10"/>
      <c r="J93" s="10"/>
      <c r="K93" s="29" t="s">
        <v>190</v>
      </c>
      <c r="L93" s="40">
        <f>COUNTIF(K2:K89,"undetected")</f>
        <v>29</v>
      </c>
      <c r="M93" s="10"/>
      <c r="N93" s="10"/>
      <c r="O93" s="10"/>
      <c r="P93" s="10"/>
      <c r="Q93" s="10"/>
      <c r="R93" s="10"/>
      <c r="S93" s="10"/>
      <c r="T93" s="10"/>
    </row>
    <row r="94" spans="1:24" ht="15.75" customHeight="1">
      <c r="A94" s="10"/>
      <c r="B94" s="10"/>
      <c r="C94" s="10"/>
      <c r="D94" s="10"/>
      <c r="E94" s="10"/>
      <c r="F94" s="10"/>
      <c r="G94" s="10"/>
      <c r="H94" s="10"/>
      <c r="I94" s="10"/>
      <c r="J94" s="10"/>
      <c r="K94" s="10"/>
      <c r="L94" s="10"/>
      <c r="M94" s="10"/>
      <c r="N94" s="10"/>
      <c r="O94" s="10"/>
      <c r="P94" s="10"/>
      <c r="Q94" s="10"/>
      <c r="R94" s="10"/>
      <c r="S94" s="10"/>
      <c r="T94" s="10"/>
    </row>
    <row r="95" spans="1:24" ht="15.75" customHeight="1">
      <c r="A95" s="10"/>
      <c r="B95" s="10"/>
      <c r="C95" s="10"/>
      <c r="D95" s="10"/>
      <c r="E95" s="10"/>
      <c r="F95" s="10"/>
      <c r="G95" s="10"/>
      <c r="H95" s="10"/>
      <c r="I95" s="10"/>
      <c r="J95" s="10"/>
      <c r="K95" s="10"/>
      <c r="L95" s="10"/>
      <c r="M95" s="10"/>
      <c r="N95" s="10"/>
      <c r="O95" s="10"/>
      <c r="P95" s="10"/>
      <c r="Q95" s="10"/>
      <c r="R95" s="10"/>
      <c r="S95" s="10"/>
      <c r="T95" s="10"/>
    </row>
    <row r="96" spans="1:24" ht="15.75" customHeight="1">
      <c r="A96" s="10"/>
      <c r="B96" s="10"/>
      <c r="C96" s="10"/>
      <c r="D96" s="10"/>
      <c r="E96" s="10"/>
      <c r="F96" s="10"/>
      <c r="G96" s="10"/>
      <c r="H96" s="10"/>
      <c r="I96" s="10"/>
      <c r="J96" s="10"/>
      <c r="K96" s="44" t="s">
        <v>192</v>
      </c>
      <c r="L96" s="44">
        <v>21</v>
      </c>
      <c r="M96" s="82"/>
      <c r="N96" s="10"/>
      <c r="O96" s="10"/>
      <c r="P96" s="10"/>
      <c r="Q96" s="10"/>
      <c r="R96" s="10"/>
      <c r="S96" s="10"/>
      <c r="T96" s="10"/>
    </row>
    <row r="97" spans="1:20" ht="15.75" customHeight="1">
      <c r="A97" s="10"/>
      <c r="B97" s="10"/>
      <c r="C97" s="10"/>
      <c r="D97" s="10"/>
      <c r="E97" s="10"/>
      <c r="F97" s="10"/>
      <c r="G97" s="10"/>
      <c r="H97" s="10"/>
      <c r="I97" s="10"/>
      <c r="J97" s="10"/>
      <c r="K97" s="44" t="s">
        <v>194</v>
      </c>
      <c r="L97" s="39">
        <f>2*L96</f>
        <v>42</v>
      </c>
      <c r="M97" s="10"/>
      <c r="N97" s="10"/>
      <c r="O97" s="10"/>
      <c r="P97" s="10"/>
      <c r="Q97" s="10"/>
      <c r="R97" s="10"/>
      <c r="S97" s="10"/>
      <c r="T97" s="10"/>
    </row>
    <row r="98" spans="1:20" ht="15.75" customHeight="1">
      <c r="A98" s="10"/>
      <c r="B98" s="10"/>
      <c r="C98" s="10"/>
      <c r="D98" s="10"/>
      <c r="E98" s="10"/>
      <c r="F98" s="10"/>
      <c r="G98" s="10"/>
      <c r="H98" s="10"/>
      <c r="I98" s="10"/>
      <c r="J98" s="10"/>
      <c r="K98" s="45" t="s">
        <v>16</v>
      </c>
      <c r="L98" s="46">
        <f>N90</f>
        <v>11</v>
      </c>
      <c r="M98" s="10"/>
      <c r="N98" s="10"/>
      <c r="O98" s="10"/>
      <c r="P98" s="10"/>
      <c r="Q98" s="10"/>
      <c r="R98" s="10"/>
      <c r="S98" s="10"/>
      <c r="T98" s="10"/>
    </row>
    <row r="99" spans="1:20" ht="15.75" customHeight="1">
      <c r="A99" s="10"/>
      <c r="B99" s="10"/>
      <c r="C99" s="10"/>
      <c r="D99" s="10"/>
      <c r="E99" s="10"/>
      <c r="F99" s="10"/>
      <c r="G99" s="10"/>
      <c r="H99" s="10"/>
      <c r="I99" s="10"/>
      <c r="J99" s="10"/>
      <c r="K99" s="45" t="s">
        <v>198</v>
      </c>
      <c r="L99" s="46">
        <f>N90+L97</f>
        <v>53</v>
      </c>
      <c r="M99" s="10"/>
      <c r="N99" s="47" t="s">
        <v>196</v>
      </c>
      <c r="O99" s="83">
        <v>12.52</v>
      </c>
      <c r="P99" s="10"/>
      <c r="Q99" s="10"/>
      <c r="R99" s="10"/>
      <c r="S99" s="10"/>
      <c r="T99" s="10"/>
    </row>
    <row r="100" spans="1:20" ht="15.75" customHeight="1">
      <c r="A100" s="10"/>
      <c r="B100" s="10"/>
      <c r="C100" s="10"/>
      <c r="D100" s="10"/>
      <c r="E100" s="10"/>
      <c r="F100" s="10"/>
      <c r="G100" s="10"/>
      <c r="H100" s="10"/>
      <c r="I100" s="10"/>
      <c r="J100" s="10"/>
      <c r="K100" s="45" t="s">
        <v>17</v>
      </c>
      <c r="L100" s="46">
        <f>O90</f>
        <v>22</v>
      </c>
      <c r="M100" s="10"/>
      <c r="N100" s="49" t="s">
        <v>199</v>
      </c>
      <c r="O100" s="50">
        <f>(1+(O99*O99))*((L102*L102)/((L102*O99*O99)+L103))</f>
        <v>0.70660613603366662</v>
      </c>
      <c r="P100" s="10"/>
      <c r="Q100" s="10"/>
      <c r="R100" s="10"/>
      <c r="S100" s="10"/>
      <c r="T100" s="10"/>
    </row>
    <row r="101" spans="1:20" ht="15.75" customHeight="1">
      <c r="A101" s="10"/>
      <c r="B101" s="10"/>
      <c r="C101" s="10"/>
      <c r="D101" s="10"/>
      <c r="E101" s="10"/>
      <c r="F101" s="10"/>
      <c r="G101" s="10"/>
      <c r="H101" s="10"/>
      <c r="I101" s="10"/>
      <c r="J101" s="10"/>
      <c r="K101" s="45" t="s">
        <v>18</v>
      </c>
      <c r="L101" s="46">
        <f>P90</f>
        <v>21</v>
      </c>
      <c r="M101" s="10"/>
      <c r="N101" s="10"/>
      <c r="O101" s="10"/>
      <c r="P101" s="10"/>
      <c r="Q101" s="10"/>
      <c r="R101" s="10"/>
      <c r="S101" s="10"/>
      <c r="T101" s="10"/>
    </row>
    <row r="102" spans="1:20" ht="15.75" customHeight="1">
      <c r="A102" s="10"/>
      <c r="B102" s="10"/>
      <c r="C102" s="10"/>
      <c r="D102" s="10"/>
      <c r="E102" s="10"/>
      <c r="F102" s="10"/>
      <c r="G102" s="10"/>
      <c r="H102" s="10"/>
      <c r="I102" s="10"/>
      <c r="J102" s="10"/>
      <c r="K102" s="45" t="s">
        <v>0</v>
      </c>
      <c r="L102" s="46">
        <f>L99/(L100+L99)</f>
        <v>0.70666666666666667</v>
      </c>
      <c r="M102" s="10"/>
      <c r="N102" s="41" t="s">
        <v>202</v>
      </c>
      <c r="O102" s="50">
        <f>2*((L102*L103)/((L102)+L103))</f>
        <v>0.71140939597315445</v>
      </c>
      <c r="P102" s="10"/>
      <c r="Q102" s="10"/>
      <c r="R102" s="10"/>
      <c r="S102" s="10"/>
      <c r="T102" s="10"/>
    </row>
    <row r="103" spans="1:20" ht="15.75" customHeight="1">
      <c r="A103" s="10"/>
      <c r="B103" s="10"/>
      <c r="C103" s="10"/>
      <c r="D103" s="10"/>
      <c r="E103" s="10"/>
      <c r="F103" s="10"/>
      <c r="G103" s="10"/>
      <c r="H103" s="10"/>
      <c r="I103" s="10"/>
      <c r="J103" s="10"/>
      <c r="K103" s="45" t="s">
        <v>1</v>
      </c>
      <c r="L103" s="46">
        <f>L99/(L99+L101)</f>
        <v>0.71621621621621623</v>
      </c>
      <c r="M103" s="10"/>
      <c r="N103" s="10"/>
      <c r="O103" s="10"/>
      <c r="P103" s="10"/>
      <c r="Q103" s="10"/>
      <c r="R103" s="10"/>
      <c r="S103" s="10"/>
      <c r="T103" s="10"/>
    </row>
    <row r="104" spans="1:20" ht="15.75" customHeight="1">
      <c r="A104" s="10"/>
      <c r="B104" s="10"/>
      <c r="C104" s="10"/>
      <c r="D104" s="10"/>
      <c r="E104" s="10"/>
      <c r="F104" s="10"/>
      <c r="G104" s="10"/>
      <c r="H104" s="10"/>
      <c r="I104" s="10"/>
      <c r="J104" s="10"/>
      <c r="K104" s="10"/>
      <c r="L104" s="10"/>
      <c r="M104" s="10"/>
      <c r="N104" s="10"/>
      <c r="O104" s="10"/>
      <c r="P104" s="10"/>
      <c r="Q104" s="10"/>
      <c r="R104" s="10"/>
      <c r="S104" s="10"/>
      <c r="T104" s="10"/>
    </row>
    <row r="105" spans="1:20" ht="15.75" customHeight="1">
      <c r="A105" s="10"/>
      <c r="B105" s="10"/>
      <c r="C105" s="10"/>
      <c r="D105" s="10"/>
      <c r="E105" s="10"/>
      <c r="F105" s="10"/>
      <c r="G105" s="10"/>
      <c r="H105" s="10"/>
      <c r="I105" s="10"/>
      <c r="J105" s="10"/>
      <c r="K105" s="51" t="s">
        <v>205</v>
      </c>
      <c r="L105" s="52"/>
      <c r="M105" s="10"/>
      <c r="N105" s="10"/>
      <c r="O105" s="10"/>
      <c r="P105" s="10"/>
      <c r="Q105" s="10"/>
      <c r="R105" s="10"/>
      <c r="S105" s="10"/>
      <c r="T105" s="10"/>
    </row>
    <row r="106" spans="1:20" ht="15.75" customHeight="1">
      <c r="A106" s="10"/>
      <c r="B106" s="10"/>
      <c r="C106" s="10"/>
      <c r="D106" s="10"/>
      <c r="E106" s="10"/>
      <c r="F106" s="10"/>
      <c r="G106" s="10"/>
      <c r="H106" s="10"/>
      <c r="I106" s="10"/>
      <c r="J106" s="10"/>
      <c r="K106" s="53" t="s">
        <v>206</v>
      </c>
      <c r="L106" s="52">
        <f>L98+L101+COUNTIF(K2:AE89,"NONE")</f>
        <v>41</v>
      </c>
      <c r="M106" s="10"/>
      <c r="N106" s="10"/>
      <c r="O106" s="10"/>
      <c r="P106" s="10"/>
      <c r="Q106" s="10"/>
      <c r="R106" s="10"/>
      <c r="S106" s="10"/>
      <c r="T106" s="10"/>
    </row>
    <row r="107" spans="1:20" ht="15.75" customHeight="1">
      <c r="A107" s="10"/>
      <c r="B107" s="10"/>
      <c r="C107" s="10"/>
      <c r="D107" s="10"/>
      <c r="E107" s="10"/>
      <c r="F107" s="10"/>
      <c r="G107" s="10"/>
      <c r="H107" s="10"/>
      <c r="I107" s="10"/>
      <c r="J107" s="10"/>
      <c r="K107" s="53" t="s">
        <v>19</v>
      </c>
      <c r="L107" s="52">
        <f>Q90</f>
        <v>9</v>
      </c>
      <c r="M107" s="10"/>
      <c r="N107" s="10"/>
      <c r="O107" s="10"/>
      <c r="P107" s="10"/>
      <c r="Q107" s="10"/>
      <c r="R107" s="10"/>
      <c r="S107" s="10"/>
      <c r="T107" s="10"/>
    </row>
    <row r="108" spans="1:20" ht="15.75" customHeight="1">
      <c r="A108" s="10"/>
      <c r="B108" s="10"/>
      <c r="C108" s="10"/>
      <c r="D108" s="10"/>
      <c r="E108" s="10"/>
      <c r="F108" s="10"/>
      <c r="G108" s="10"/>
      <c r="H108" s="10"/>
      <c r="I108" s="10"/>
      <c r="J108" s="10"/>
      <c r="K108" s="53" t="s">
        <v>20</v>
      </c>
      <c r="L108" s="52">
        <f>R90</f>
        <v>5</v>
      </c>
      <c r="M108" s="10"/>
      <c r="N108" s="10"/>
      <c r="O108" s="10"/>
      <c r="P108" s="10"/>
      <c r="Q108" s="10"/>
      <c r="R108" s="10"/>
      <c r="S108" s="10"/>
      <c r="T108" s="10"/>
    </row>
    <row r="109" spans="1:20" ht="15.75" customHeight="1">
      <c r="A109" s="10"/>
      <c r="B109" s="10"/>
      <c r="C109" s="10"/>
      <c r="D109" s="10"/>
      <c r="E109" s="10"/>
      <c r="F109" s="10"/>
      <c r="G109" s="10"/>
      <c r="H109" s="10"/>
      <c r="I109" s="10"/>
      <c r="J109" s="10"/>
      <c r="K109" s="53" t="s">
        <v>207</v>
      </c>
      <c r="L109" s="52">
        <f>L100</f>
        <v>22</v>
      </c>
      <c r="M109" s="10"/>
      <c r="N109" s="10"/>
      <c r="O109" s="10"/>
      <c r="P109" s="10"/>
      <c r="Q109" s="10"/>
      <c r="R109" s="10"/>
      <c r="S109" s="10"/>
      <c r="T109" s="10"/>
    </row>
    <row r="110" spans="1:20" ht="15.75" customHeight="1">
      <c r="A110" s="10"/>
      <c r="B110" s="10"/>
      <c r="C110" s="10"/>
      <c r="D110" s="10"/>
      <c r="E110" s="10"/>
      <c r="F110" s="10"/>
      <c r="G110" s="10"/>
      <c r="H110" s="10"/>
      <c r="I110" s="10"/>
      <c r="J110" s="10"/>
      <c r="K110" s="10"/>
      <c r="L110" s="10">
        <f>SUM(L106:L109)</f>
        <v>77</v>
      </c>
      <c r="M110" s="10"/>
      <c r="N110" s="10"/>
      <c r="O110" s="10"/>
      <c r="P110" s="10"/>
      <c r="Q110" s="10"/>
      <c r="R110" s="10"/>
      <c r="S110" s="10"/>
      <c r="T110" s="10"/>
    </row>
    <row r="111" spans="1:20" ht="15.75" customHeight="1">
      <c r="A111" s="10"/>
      <c r="B111" s="10"/>
      <c r="C111" s="10"/>
      <c r="D111" s="10"/>
      <c r="E111" s="10"/>
      <c r="F111" s="10"/>
      <c r="G111" s="10"/>
      <c r="H111" s="10"/>
      <c r="I111" s="10"/>
      <c r="J111" s="10"/>
      <c r="K111" s="10"/>
      <c r="L111" s="10"/>
      <c r="M111" s="10"/>
      <c r="N111" s="10"/>
      <c r="O111" s="10"/>
      <c r="P111" s="10"/>
      <c r="Q111" s="10"/>
      <c r="R111" s="10"/>
      <c r="S111" s="10"/>
      <c r="T111" s="10"/>
    </row>
    <row r="112" spans="1:20" ht="15.75" customHeight="1">
      <c r="A112" s="10"/>
      <c r="B112" s="10"/>
      <c r="C112" s="10"/>
      <c r="D112" s="10"/>
      <c r="E112" s="10"/>
      <c r="F112" s="10"/>
      <c r="G112" s="10"/>
      <c r="H112" s="10"/>
      <c r="I112" s="10"/>
      <c r="J112" s="10"/>
      <c r="K112" s="10"/>
      <c r="L112" s="10"/>
      <c r="M112" s="10"/>
      <c r="N112" s="10"/>
      <c r="O112" s="10"/>
      <c r="P112" s="10"/>
      <c r="Q112" s="10"/>
      <c r="R112" s="10"/>
      <c r="S112" s="10"/>
      <c r="T112" s="10"/>
    </row>
    <row r="113" spans="1:20" ht="15.75" customHeight="1">
      <c r="A113" s="10"/>
      <c r="B113" s="10"/>
      <c r="C113" s="10"/>
      <c r="D113" s="10"/>
      <c r="E113" s="10"/>
      <c r="F113" s="10"/>
      <c r="G113" s="10"/>
      <c r="H113" s="10"/>
      <c r="I113" s="10"/>
      <c r="J113" s="10"/>
      <c r="K113" s="10"/>
      <c r="L113" s="10"/>
      <c r="M113" s="10"/>
      <c r="N113" s="10"/>
      <c r="O113" s="10"/>
      <c r="P113" s="10"/>
      <c r="Q113" s="10"/>
      <c r="R113" s="10"/>
      <c r="S113" s="10"/>
      <c r="T113" s="10"/>
    </row>
    <row r="114" spans="1:20" ht="15.75" customHeight="1">
      <c r="A114" s="10"/>
      <c r="B114" s="10"/>
      <c r="C114" s="10"/>
      <c r="D114" s="10"/>
      <c r="E114" s="10"/>
      <c r="F114" s="10"/>
      <c r="G114" s="10"/>
      <c r="H114" s="10"/>
      <c r="I114" s="10"/>
      <c r="J114" s="10"/>
      <c r="K114" s="10"/>
      <c r="L114" s="10"/>
      <c r="M114" s="10"/>
      <c r="N114" s="10"/>
      <c r="O114" s="10"/>
      <c r="P114" s="10"/>
      <c r="Q114" s="10"/>
      <c r="R114" s="10"/>
      <c r="S114" s="10"/>
      <c r="T114" s="10"/>
    </row>
    <row r="115" spans="1:20" ht="15.75" customHeight="1">
      <c r="A115" s="10"/>
      <c r="B115" s="10"/>
      <c r="C115" s="10"/>
      <c r="D115" s="10"/>
      <c r="E115" s="10"/>
      <c r="F115" s="10"/>
      <c r="G115" s="10"/>
      <c r="H115" s="10"/>
      <c r="I115" s="10"/>
      <c r="J115" s="10"/>
      <c r="K115" s="10"/>
      <c r="L115" s="10"/>
      <c r="M115" s="10"/>
      <c r="N115" s="10"/>
      <c r="O115" s="10"/>
      <c r="P115" s="10"/>
      <c r="Q115" s="10"/>
      <c r="R115" s="10"/>
      <c r="S115" s="10"/>
      <c r="T115" s="10"/>
    </row>
    <row r="116" spans="1:20" ht="15.75" customHeight="1">
      <c r="A116" s="10"/>
      <c r="B116" s="10"/>
      <c r="C116" s="10"/>
      <c r="D116" s="10"/>
      <c r="E116" s="10"/>
      <c r="F116" s="10"/>
      <c r="G116" s="10"/>
      <c r="H116" s="10"/>
      <c r="I116" s="10"/>
      <c r="J116" s="10"/>
      <c r="K116" s="10"/>
      <c r="L116" s="10"/>
      <c r="M116" s="10"/>
      <c r="N116" s="10"/>
      <c r="O116" s="10"/>
      <c r="P116" s="10"/>
      <c r="Q116" s="10"/>
      <c r="R116" s="10"/>
      <c r="S116" s="10"/>
      <c r="T116" s="10"/>
    </row>
    <row r="117" spans="1:20" ht="15.75" customHeight="1"/>
    <row r="118" spans="1:20" ht="15.75" customHeight="1"/>
    <row r="119" spans="1:20" ht="15.75" customHeight="1"/>
    <row r="120" spans="1:20" ht="15.75" customHeight="1"/>
    <row r="121" spans="1:20" ht="15.75" customHeight="1"/>
    <row r="122" spans="1:20" ht="15.75" customHeight="1"/>
    <row r="123" spans="1:20" ht="15.75" customHeight="1"/>
    <row r="124" spans="1:20" ht="15.75" customHeight="1"/>
    <row r="125" spans="1:20" ht="15.75" customHeight="1"/>
    <row r="126" spans="1:20" ht="15.75" customHeight="1"/>
    <row r="127" spans="1:20" ht="15.75" customHeight="1"/>
    <row r="128" spans="1:20"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338">
    <mergeCell ref="F83:F84"/>
    <mergeCell ref="F80:F82"/>
    <mergeCell ref="F78:F79"/>
    <mergeCell ref="F76:F77"/>
    <mergeCell ref="E78:E79"/>
    <mergeCell ref="D78:D79"/>
    <mergeCell ref="D76:D77"/>
    <mergeCell ref="E80:E82"/>
    <mergeCell ref="D80:D82"/>
    <mergeCell ref="D83:D84"/>
    <mergeCell ref="E76:E77"/>
    <mergeCell ref="F30:F33"/>
    <mergeCell ref="E30:E33"/>
    <mergeCell ref="D30:D33"/>
    <mergeCell ref="E54:E55"/>
    <mergeCell ref="E48:E53"/>
    <mergeCell ref="D48:D53"/>
    <mergeCell ref="D44:D47"/>
    <mergeCell ref="D54:D55"/>
    <mergeCell ref="F48:F53"/>
    <mergeCell ref="F54:F55"/>
    <mergeCell ref="E44:E47"/>
    <mergeCell ref="F44:F47"/>
    <mergeCell ref="F34:F42"/>
    <mergeCell ref="E34:E42"/>
    <mergeCell ref="D34:D42"/>
    <mergeCell ref="E68:E72"/>
    <mergeCell ref="E73:E75"/>
    <mergeCell ref="D68:D72"/>
    <mergeCell ref="D73:D75"/>
    <mergeCell ref="F73:F75"/>
    <mergeCell ref="J59:J60"/>
    <mergeCell ref="H64:H65"/>
    <mergeCell ref="I64:I65"/>
    <mergeCell ref="G61:G63"/>
    <mergeCell ref="I59:I60"/>
    <mergeCell ref="I66:I67"/>
    <mergeCell ref="F66:F67"/>
    <mergeCell ref="E61:E63"/>
    <mergeCell ref="F61:F63"/>
    <mergeCell ref="G64:G65"/>
    <mergeCell ref="F64:F65"/>
    <mergeCell ref="E64:E65"/>
    <mergeCell ref="E66:E67"/>
    <mergeCell ref="D66:D67"/>
    <mergeCell ref="D64:D65"/>
    <mergeCell ref="D61:D63"/>
    <mergeCell ref="A2:A4"/>
    <mergeCell ref="A5:A7"/>
    <mergeCell ref="C8:C12"/>
    <mergeCell ref="D8:D12"/>
    <mergeCell ref="C2:C4"/>
    <mergeCell ref="B2:B4"/>
    <mergeCell ref="C5:C7"/>
    <mergeCell ref="D5:D7"/>
    <mergeCell ref="D13:D14"/>
    <mergeCell ref="B5:B7"/>
    <mergeCell ref="D19:D21"/>
    <mergeCell ref="I19:I21"/>
    <mergeCell ref="H15:H16"/>
    <mergeCell ref="E15:E16"/>
    <mergeCell ref="K24:K25"/>
    <mergeCell ref="K22:K23"/>
    <mergeCell ref="J24:J25"/>
    <mergeCell ref="I24:I25"/>
    <mergeCell ref="G26:G27"/>
    <mergeCell ref="H26:H27"/>
    <mergeCell ref="I26:I27"/>
    <mergeCell ref="H22:H23"/>
    <mergeCell ref="G24:G25"/>
    <mergeCell ref="E26:E27"/>
    <mergeCell ref="F26:F27"/>
    <mergeCell ref="F22:F23"/>
    <mergeCell ref="E24:E25"/>
    <mergeCell ref="E22:E23"/>
    <mergeCell ref="F19:F21"/>
    <mergeCell ref="E19:E21"/>
    <mergeCell ref="I17:I18"/>
    <mergeCell ref="F15:F16"/>
    <mergeCell ref="G19:G21"/>
    <mergeCell ref="G22:G23"/>
    <mergeCell ref="D2:D4"/>
    <mergeCell ref="P3:P4"/>
    <mergeCell ref="M3:M4"/>
    <mergeCell ref="L3:L4"/>
    <mergeCell ref="W1:AB1"/>
    <mergeCell ref="N3:N4"/>
    <mergeCell ref="O3:O4"/>
    <mergeCell ref="D15:D16"/>
    <mergeCell ref="C15:C16"/>
    <mergeCell ref="H5:H7"/>
    <mergeCell ref="H2:H4"/>
    <mergeCell ref="G2:G4"/>
    <mergeCell ref="F2:F4"/>
    <mergeCell ref="E2:E4"/>
    <mergeCell ref="J2:J4"/>
    <mergeCell ref="I2:I4"/>
    <mergeCell ref="K3:K4"/>
    <mergeCell ref="I8:I12"/>
    <mergeCell ref="F13:F14"/>
    <mergeCell ref="E5:E7"/>
    <mergeCell ref="E13:E14"/>
    <mergeCell ref="F5:F7"/>
    <mergeCell ref="F8:F12"/>
    <mergeCell ref="E8:E12"/>
    <mergeCell ref="S83:S84"/>
    <mergeCell ref="S66:S67"/>
    <mergeCell ref="A26:A27"/>
    <mergeCell ref="B26:B27"/>
    <mergeCell ref="D24:D25"/>
    <mergeCell ref="C24:C25"/>
    <mergeCell ref="F24:F25"/>
    <mergeCell ref="B22:B23"/>
    <mergeCell ref="B24:B25"/>
    <mergeCell ref="D26:D27"/>
    <mergeCell ref="C26:C27"/>
    <mergeCell ref="C22:C23"/>
    <mergeCell ref="D22:D23"/>
    <mergeCell ref="H59:H60"/>
    <mergeCell ref="G59:G60"/>
    <mergeCell ref="F56:F58"/>
    <mergeCell ref="E56:E58"/>
    <mergeCell ref="E59:E60"/>
    <mergeCell ref="D56:D58"/>
    <mergeCell ref="D59:D60"/>
    <mergeCell ref="F59:F60"/>
    <mergeCell ref="J64:J65"/>
    <mergeCell ref="J66:J67"/>
    <mergeCell ref="K69:K72"/>
    <mergeCell ref="J85:J87"/>
    <mergeCell ref="S30:S33"/>
    <mergeCell ref="S34:S42"/>
    <mergeCell ref="S8:S12"/>
    <mergeCell ref="S5:S7"/>
    <mergeCell ref="T5:T7"/>
    <mergeCell ref="S2:S4"/>
    <mergeCell ref="S15:S16"/>
    <mergeCell ref="S13:S14"/>
    <mergeCell ref="S44:S47"/>
    <mergeCell ref="T54:T55"/>
    <mergeCell ref="S24:S25"/>
    <mergeCell ref="T19:T21"/>
    <mergeCell ref="S19:S21"/>
    <mergeCell ref="S22:S23"/>
    <mergeCell ref="S26:S27"/>
    <mergeCell ref="S48:S53"/>
    <mergeCell ref="S68:S72"/>
    <mergeCell ref="S73:S75"/>
    <mergeCell ref="S54:S55"/>
    <mergeCell ref="S59:S60"/>
    <mergeCell ref="S56:S58"/>
    <mergeCell ref="S61:S63"/>
    <mergeCell ref="S64:S65"/>
    <mergeCell ref="J88:J89"/>
    <mergeCell ref="S88:S89"/>
    <mergeCell ref="B80:B82"/>
    <mergeCell ref="B83:B84"/>
    <mergeCell ref="B76:B77"/>
    <mergeCell ref="B78:B79"/>
    <mergeCell ref="C78:C79"/>
    <mergeCell ref="C85:C87"/>
    <mergeCell ref="C88:C89"/>
    <mergeCell ref="C83:C84"/>
    <mergeCell ref="C80:C82"/>
    <mergeCell ref="C76:C77"/>
    <mergeCell ref="M85:M87"/>
    <mergeCell ref="S85:S87"/>
    <mergeCell ref="S76:S77"/>
    <mergeCell ref="S78:S79"/>
    <mergeCell ref="S80:S82"/>
    <mergeCell ref="E85:E87"/>
    <mergeCell ref="E83:E84"/>
    <mergeCell ref="B85:B87"/>
    <mergeCell ref="F85:F87"/>
    <mergeCell ref="D85:D87"/>
    <mergeCell ref="K85:K87"/>
    <mergeCell ref="L85:L87"/>
    <mergeCell ref="J80:J82"/>
    <mergeCell ref="J83:J84"/>
    <mergeCell ref="M78:M79"/>
    <mergeCell ref="K78:K79"/>
    <mergeCell ref="G78:G79"/>
    <mergeCell ref="G76:G77"/>
    <mergeCell ref="H78:H79"/>
    <mergeCell ref="H80:H82"/>
    <mergeCell ref="G80:G82"/>
    <mergeCell ref="G83:G84"/>
    <mergeCell ref="A73:A75"/>
    <mergeCell ref="A68:A72"/>
    <mergeCell ref="A66:A67"/>
    <mergeCell ref="H85:H87"/>
    <mergeCell ref="H83:H84"/>
    <mergeCell ref="I78:I79"/>
    <mergeCell ref="I80:I82"/>
    <mergeCell ref="G85:G87"/>
    <mergeCell ref="G88:G89"/>
    <mergeCell ref="H88:H89"/>
    <mergeCell ref="I85:I87"/>
    <mergeCell ref="I88:I89"/>
    <mergeCell ref="I83:I84"/>
    <mergeCell ref="A80:A82"/>
    <mergeCell ref="A76:A77"/>
    <mergeCell ref="A78:A79"/>
    <mergeCell ref="A88:A89"/>
    <mergeCell ref="B88:B89"/>
    <mergeCell ref="D88:D89"/>
    <mergeCell ref="E88:E89"/>
    <mergeCell ref="F88:F89"/>
    <mergeCell ref="A83:A84"/>
    <mergeCell ref="A85:A87"/>
    <mergeCell ref="F68:F72"/>
    <mergeCell ref="B73:B75"/>
    <mergeCell ref="B68:B72"/>
    <mergeCell ref="B66:B67"/>
    <mergeCell ref="C73:C75"/>
    <mergeCell ref="C66:C67"/>
    <mergeCell ref="C68:C72"/>
    <mergeCell ref="C34:C42"/>
    <mergeCell ref="C30:C33"/>
    <mergeCell ref="B19:B21"/>
    <mergeCell ref="B34:B42"/>
    <mergeCell ref="B44:B47"/>
    <mergeCell ref="C44:C47"/>
    <mergeCell ref="C48:C53"/>
    <mergeCell ref="B48:B53"/>
    <mergeCell ref="B30:B33"/>
    <mergeCell ref="C19:C21"/>
    <mergeCell ref="A15:A16"/>
    <mergeCell ref="A17:A18"/>
    <mergeCell ref="A24:A25"/>
    <mergeCell ref="B15:B16"/>
    <mergeCell ref="A8:A12"/>
    <mergeCell ref="B8:B12"/>
    <mergeCell ref="C13:C14"/>
    <mergeCell ref="B13:B14"/>
    <mergeCell ref="A13:A14"/>
    <mergeCell ref="B17:B18"/>
    <mergeCell ref="A30:A33"/>
    <mergeCell ref="A34:A42"/>
    <mergeCell ref="A22:A23"/>
    <mergeCell ref="A19:A21"/>
    <mergeCell ref="A44:A47"/>
    <mergeCell ref="A54:A55"/>
    <mergeCell ref="A48:A53"/>
    <mergeCell ref="A56:A58"/>
    <mergeCell ref="A64:A65"/>
    <mergeCell ref="A61:A63"/>
    <mergeCell ref="A59:A60"/>
    <mergeCell ref="C54:C55"/>
    <mergeCell ref="B54:B55"/>
    <mergeCell ref="C56:C58"/>
    <mergeCell ref="C59:C60"/>
    <mergeCell ref="C61:C63"/>
    <mergeCell ref="B59:B60"/>
    <mergeCell ref="B56:B58"/>
    <mergeCell ref="B61:B63"/>
    <mergeCell ref="C64:C65"/>
    <mergeCell ref="B64:B65"/>
    <mergeCell ref="G54:G55"/>
    <mergeCell ref="L78:L79"/>
    <mergeCell ref="L69:L72"/>
    <mergeCell ref="L76:L77"/>
    <mergeCell ref="L66:L67"/>
    <mergeCell ref="M66:M67"/>
    <mergeCell ref="M69:M72"/>
    <mergeCell ref="M76:M77"/>
    <mergeCell ref="I54:I55"/>
    <mergeCell ref="I56:I58"/>
    <mergeCell ref="G56:G58"/>
    <mergeCell ref="H56:H58"/>
    <mergeCell ref="H54:H55"/>
    <mergeCell ref="I61:I63"/>
    <mergeCell ref="J56:J58"/>
    <mergeCell ref="J61:J63"/>
    <mergeCell ref="J54:J55"/>
    <mergeCell ref="H61:H63"/>
    <mergeCell ref="J73:J75"/>
    <mergeCell ref="J76:J77"/>
    <mergeCell ref="K76:K77"/>
    <mergeCell ref="J78:J79"/>
    <mergeCell ref="K66:K67"/>
    <mergeCell ref="G5:G7"/>
    <mergeCell ref="J5:J7"/>
    <mergeCell ref="H13:H14"/>
    <mergeCell ref="I5:I7"/>
    <mergeCell ref="J44:J47"/>
    <mergeCell ref="I44:I47"/>
    <mergeCell ref="H19:H21"/>
    <mergeCell ref="G48:G53"/>
    <mergeCell ref="G34:G42"/>
    <mergeCell ref="G30:G33"/>
    <mergeCell ref="J48:J53"/>
    <mergeCell ref="I48:I53"/>
    <mergeCell ref="H24:H25"/>
    <mergeCell ref="H48:H53"/>
    <mergeCell ref="G44:G47"/>
    <mergeCell ref="H44:H47"/>
    <mergeCell ref="G66:G67"/>
    <mergeCell ref="H73:H75"/>
    <mergeCell ref="G73:G75"/>
    <mergeCell ref="I73:I75"/>
    <mergeCell ref="I76:I77"/>
    <mergeCell ref="J68:J72"/>
    <mergeCell ref="I68:I72"/>
    <mergeCell ref="G68:G72"/>
    <mergeCell ref="H76:H77"/>
    <mergeCell ref="K26:K27"/>
    <mergeCell ref="L26:L27"/>
    <mergeCell ref="M26:M27"/>
    <mergeCell ref="M31:M33"/>
    <mergeCell ref="L31:L33"/>
    <mergeCell ref="L24:L25"/>
    <mergeCell ref="M24:M25"/>
    <mergeCell ref="H68:H72"/>
    <mergeCell ref="H66:H67"/>
    <mergeCell ref="K31:K33"/>
    <mergeCell ref="L22:L23"/>
    <mergeCell ref="M22:M23"/>
    <mergeCell ref="J8:J12"/>
    <mergeCell ref="J13:J14"/>
    <mergeCell ref="J15:J16"/>
    <mergeCell ref="J17:J18"/>
    <mergeCell ref="I15:I16"/>
    <mergeCell ref="I13:I14"/>
    <mergeCell ref="G8:G12"/>
    <mergeCell ref="H8:H12"/>
    <mergeCell ref="G13:G14"/>
    <mergeCell ref="G15:G16"/>
    <mergeCell ref="J34:J42"/>
    <mergeCell ref="J22:J23"/>
    <mergeCell ref="J30:J33"/>
    <mergeCell ref="J26:J27"/>
    <mergeCell ref="H34:H42"/>
    <mergeCell ref="H30:H33"/>
    <mergeCell ref="I34:I42"/>
    <mergeCell ref="I30:I33"/>
    <mergeCell ref="J19:J21"/>
    <mergeCell ref="I22:I23"/>
  </mergeCells>
  <conditionalFormatting sqref="C43:H44 C48:H48 C54:H54 C56:H56 C59:H59 C61:H61 C64:H64 C66:H66 C68:H68 C73:H74 C76:H76 C78:H78 C80:H80 C83:H83 C85:H85 C88:H88 C90:H116">
    <cfRule type="cellIs" dxfId="1" priority="1" operator="greaterThan">
      <formula>0</formula>
    </cfRule>
  </conditionalFormatting>
  <hyperlinks>
    <hyperlink ref="B92" r:id="rId1"/>
  </hyperlinks>
  <pageMargins left="0.7" right="0.7" top="0.75" bottom="0.75" header="0" footer="0"/>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93"/>
  <sheetViews>
    <sheetView workbookViewId="0"/>
  </sheetViews>
  <sheetFormatPr baseColWidth="10" defaultColWidth="14.42578125" defaultRowHeight="15" customHeight="1"/>
  <cols>
    <col min="2" max="2" width="49.7109375" customWidth="1"/>
    <col min="11" max="11" width="16.85546875" customWidth="1"/>
  </cols>
  <sheetData>
    <row r="1" spans="1:31">
      <c r="A1" s="2" t="s">
        <v>3</v>
      </c>
      <c r="B1" s="2" t="s">
        <v>4</v>
      </c>
      <c r="C1" s="3" t="s">
        <v>5</v>
      </c>
      <c r="D1" s="3" t="s">
        <v>6</v>
      </c>
      <c r="E1" s="3" t="s">
        <v>7</v>
      </c>
      <c r="F1" s="3" t="s">
        <v>8</v>
      </c>
      <c r="G1" s="3" t="s">
        <v>9</v>
      </c>
      <c r="H1" s="3" t="s">
        <v>10</v>
      </c>
      <c r="I1" s="3" t="s">
        <v>11</v>
      </c>
      <c r="J1" s="3" t="s">
        <v>12</v>
      </c>
      <c r="K1" s="2" t="s">
        <v>43</v>
      </c>
      <c r="L1" s="2" t="s">
        <v>14</v>
      </c>
      <c r="M1" s="2" t="s">
        <v>15</v>
      </c>
      <c r="N1" s="55" t="s">
        <v>16</v>
      </c>
      <c r="O1" s="55" t="s">
        <v>17</v>
      </c>
      <c r="P1" s="55" t="s">
        <v>18</v>
      </c>
      <c r="Q1" s="55" t="s">
        <v>19</v>
      </c>
      <c r="R1" s="55" t="s">
        <v>20</v>
      </c>
      <c r="S1" s="2" t="s">
        <v>21</v>
      </c>
      <c r="T1" s="2" t="s">
        <v>22</v>
      </c>
      <c r="W1" s="102" t="s">
        <v>23</v>
      </c>
      <c r="X1" s="103"/>
      <c r="Y1" s="103"/>
      <c r="Z1" s="103"/>
      <c r="AA1" s="103"/>
      <c r="AB1" s="104"/>
      <c r="AD1" s="6" t="s">
        <v>24</v>
      </c>
      <c r="AE1">
        <f>SUM(D2:D416)</f>
        <v>9</v>
      </c>
    </row>
    <row r="2" spans="1:31">
      <c r="A2" s="94" t="s">
        <v>25</v>
      </c>
      <c r="B2" s="91" t="s">
        <v>370</v>
      </c>
      <c r="C2" s="91">
        <v>9</v>
      </c>
      <c r="D2" s="91">
        <v>1</v>
      </c>
      <c r="E2" s="91">
        <v>1</v>
      </c>
      <c r="F2" s="91">
        <v>0</v>
      </c>
      <c r="G2" s="91">
        <v>5</v>
      </c>
      <c r="H2" s="91">
        <v>0</v>
      </c>
      <c r="I2" s="91">
        <v>2</v>
      </c>
      <c r="J2" s="91">
        <v>2</v>
      </c>
      <c r="K2" s="9" t="s">
        <v>373</v>
      </c>
      <c r="L2" s="9" t="s">
        <v>28</v>
      </c>
      <c r="M2" s="9" t="s">
        <v>28</v>
      </c>
      <c r="N2" s="19">
        <f t="shared" ref="N2:N21" si="0">IF(AND(L2="yes",M2="yes",K2&lt;&gt;"NONE"),1,0)</f>
        <v>1</v>
      </c>
      <c r="O2" s="19">
        <f t="shared" ref="O2:O21" si="1">IF(AND(L2="no",M2="no"),1,0)</f>
        <v>0</v>
      </c>
      <c r="P2" s="19">
        <f t="shared" ref="P2:P21" si="2">IF(AND(K2="undetected",OR(L2="yes",M2="yes")),1,0)</f>
        <v>0</v>
      </c>
      <c r="Q2" s="19">
        <f t="shared" ref="Q2:Q21" si="3">IF(AND(L2="no",OR(K2="undetected",M2="yes")),1,0)</f>
        <v>0</v>
      </c>
      <c r="R2" s="19">
        <f t="shared" ref="R2:R21" si="4">IF(AND(OR(L2="yes",K2="undetected"),M2="no"),1,0)</f>
        <v>0</v>
      </c>
      <c r="S2" s="91">
        <v>0</v>
      </c>
      <c r="T2" s="10"/>
      <c r="W2" s="11" t="s">
        <v>29</v>
      </c>
      <c r="X2" s="11">
        <f>COUNTA(A2:A225)</f>
        <v>21</v>
      </c>
      <c r="Y2" s="11" t="s">
        <v>16</v>
      </c>
      <c r="Z2" s="11">
        <f>SUM(J2:J416)</f>
        <v>27</v>
      </c>
      <c r="AA2" s="11" t="s">
        <v>30</v>
      </c>
      <c r="AB2" s="12">
        <f>(Z2+Z4)/(Z2+Z3+Z4+Z7)</f>
        <v>0.88524590163934425</v>
      </c>
      <c r="AD2" s="6" t="s">
        <v>31</v>
      </c>
      <c r="AE2">
        <f>SUM(E2:E416)</f>
        <v>8</v>
      </c>
    </row>
    <row r="3" spans="1:31">
      <c r="A3" s="92"/>
      <c r="B3" s="92"/>
      <c r="C3" s="92"/>
      <c r="D3" s="92"/>
      <c r="E3" s="92"/>
      <c r="F3" s="92"/>
      <c r="G3" s="92"/>
      <c r="H3" s="92"/>
      <c r="I3" s="92"/>
      <c r="J3" s="92"/>
      <c r="K3" s="107" t="s">
        <v>383</v>
      </c>
      <c r="L3" s="109" t="s">
        <v>28</v>
      </c>
      <c r="M3" s="109" t="s">
        <v>28</v>
      </c>
      <c r="N3" s="19">
        <f t="shared" si="0"/>
        <v>1</v>
      </c>
      <c r="O3" s="19">
        <f t="shared" si="1"/>
        <v>0</v>
      </c>
      <c r="P3" s="19">
        <f t="shared" si="2"/>
        <v>0</v>
      </c>
      <c r="Q3" s="19">
        <f t="shared" si="3"/>
        <v>0</v>
      </c>
      <c r="R3" s="19">
        <f t="shared" si="4"/>
        <v>0</v>
      </c>
      <c r="S3" s="92"/>
      <c r="T3" s="10"/>
      <c r="W3" s="11" t="s">
        <v>34</v>
      </c>
      <c r="X3" s="11">
        <f>SUM(C2:C225)</f>
        <v>79</v>
      </c>
      <c r="Y3" s="11" t="s">
        <v>17</v>
      </c>
      <c r="Z3" s="11">
        <f>SUM(S2:S416)</f>
        <v>3</v>
      </c>
      <c r="AA3" s="11" t="s">
        <v>0</v>
      </c>
      <c r="AB3" s="12">
        <f>Z2/(Z2+Z3)</f>
        <v>0.9</v>
      </c>
      <c r="AD3" s="1" t="s">
        <v>39</v>
      </c>
      <c r="AE3">
        <f>SUM(F2:F416)</f>
        <v>42</v>
      </c>
    </row>
    <row r="4" spans="1:31">
      <c r="A4" s="93"/>
      <c r="B4" s="93"/>
      <c r="C4" s="93"/>
      <c r="D4" s="93"/>
      <c r="E4" s="93"/>
      <c r="F4" s="93"/>
      <c r="G4" s="93"/>
      <c r="H4" s="93"/>
      <c r="I4" s="93"/>
      <c r="J4" s="93"/>
      <c r="K4" s="92"/>
      <c r="L4" s="92"/>
      <c r="M4" s="92"/>
      <c r="N4" s="19">
        <f t="shared" si="0"/>
        <v>0</v>
      </c>
      <c r="O4" s="19">
        <f t="shared" si="1"/>
        <v>0</v>
      </c>
      <c r="P4" s="19">
        <f t="shared" si="2"/>
        <v>0</v>
      </c>
      <c r="Q4" s="19">
        <f t="shared" si="3"/>
        <v>0</v>
      </c>
      <c r="R4" s="19">
        <f t="shared" si="4"/>
        <v>0</v>
      </c>
      <c r="S4" s="93"/>
      <c r="T4" s="10"/>
      <c r="W4" s="11"/>
      <c r="X4" s="11"/>
      <c r="Y4" s="11" t="s">
        <v>74</v>
      </c>
      <c r="Z4" s="11">
        <f>SUM(J2:J416)</f>
        <v>27</v>
      </c>
      <c r="AA4" s="11" t="s">
        <v>1</v>
      </c>
      <c r="AB4" s="12">
        <f>Z2/(Z2+Z7)</f>
        <v>0.87096774193548387</v>
      </c>
      <c r="AD4" s="1" t="s">
        <v>76</v>
      </c>
      <c r="AE4">
        <f>SUM(G2:G416)</f>
        <v>22</v>
      </c>
    </row>
    <row r="5" spans="1:31">
      <c r="A5" s="94" t="s">
        <v>40</v>
      </c>
      <c r="B5" s="91" t="s">
        <v>384</v>
      </c>
      <c r="C5" s="91">
        <v>4</v>
      </c>
      <c r="D5" s="91">
        <v>1</v>
      </c>
      <c r="E5" s="91">
        <v>2</v>
      </c>
      <c r="F5" s="91">
        <v>3</v>
      </c>
      <c r="G5" s="91">
        <v>0</v>
      </c>
      <c r="H5" s="91">
        <v>0</v>
      </c>
      <c r="I5" s="91">
        <v>3</v>
      </c>
      <c r="J5" s="99">
        <v>2</v>
      </c>
      <c r="K5" s="56" t="s">
        <v>385</v>
      </c>
      <c r="L5" s="9" t="s">
        <v>46</v>
      </c>
      <c r="M5" s="9" t="s">
        <v>46</v>
      </c>
      <c r="N5" s="19">
        <f t="shared" si="0"/>
        <v>0</v>
      </c>
      <c r="O5" s="19">
        <f t="shared" si="1"/>
        <v>1</v>
      </c>
      <c r="P5" s="19">
        <f t="shared" si="2"/>
        <v>0</v>
      </c>
      <c r="Q5" s="19">
        <f t="shared" si="3"/>
        <v>0</v>
      </c>
      <c r="R5" s="19">
        <f t="shared" si="4"/>
        <v>0</v>
      </c>
      <c r="S5" s="101">
        <v>0</v>
      </c>
      <c r="T5" s="91"/>
      <c r="W5" s="11"/>
      <c r="X5" s="11"/>
      <c r="Y5" s="11"/>
      <c r="Z5" s="11"/>
      <c r="AA5" s="23"/>
      <c r="AB5" s="11"/>
      <c r="AD5" s="1"/>
    </row>
    <row r="6" spans="1:31">
      <c r="A6" s="92"/>
      <c r="B6" s="92"/>
      <c r="C6" s="92"/>
      <c r="D6" s="92"/>
      <c r="E6" s="92"/>
      <c r="F6" s="92"/>
      <c r="G6" s="92"/>
      <c r="H6" s="92"/>
      <c r="I6" s="92"/>
      <c r="J6" s="100"/>
      <c r="K6" s="14" t="s">
        <v>386</v>
      </c>
      <c r="L6" s="14" t="s">
        <v>28</v>
      </c>
      <c r="M6" s="14" t="s">
        <v>28</v>
      </c>
      <c r="N6" s="19">
        <f t="shared" si="0"/>
        <v>1</v>
      </c>
      <c r="O6" s="19">
        <f t="shared" si="1"/>
        <v>0</v>
      </c>
      <c r="P6" s="19">
        <f t="shared" si="2"/>
        <v>0</v>
      </c>
      <c r="Q6" s="19">
        <f t="shared" si="3"/>
        <v>0</v>
      </c>
      <c r="R6" s="19">
        <f t="shared" si="4"/>
        <v>0</v>
      </c>
      <c r="S6" s="96"/>
      <c r="T6" s="92"/>
      <c r="W6" s="11"/>
      <c r="X6" s="11"/>
      <c r="Y6" s="11"/>
      <c r="Z6" s="11"/>
      <c r="AA6" s="23"/>
      <c r="AB6" s="11"/>
      <c r="AD6" s="1"/>
    </row>
    <row r="7" spans="1:31">
      <c r="A7" s="93"/>
      <c r="B7" s="93"/>
      <c r="C7" s="93"/>
      <c r="D7" s="93"/>
      <c r="E7" s="93"/>
      <c r="F7" s="93"/>
      <c r="G7" s="93"/>
      <c r="H7" s="93"/>
      <c r="I7" s="93"/>
      <c r="J7" s="112"/>
      <c r="K7" s="33"/>
      <c r="L7" s="57"/>
      <c r="M7" s="36"/>
      <c r="N7" s="19">
        <f t="shared" si="0"/>
        <v>0</v>
      </c>
      <c r="O7" s="19">
        <f t="shared" si="1"/>
        <v>0</v>
      </c>
      <c r="P7" s="19">
        <f t="shared" si="2"/>
        <v>0</v>
      </c>
      <c r="Q7" s="19">
        <f t="shared" si="3"/>
        <v>0</v>
      </c>
      <c r="R7" s="19">
        <f t="shared" si="4"/>
        <v>0</v>
      </c>
      <c r="S7" s="97"/>
      <c r="T7" s="93"/>
      <c r="W7" s="11" t="s">
        <v>62</v>
      </c>
      <c r="X7" s="11">
        <f>SUM(I2:I416)</f>
        <v>31</v>
      </c>
      <c r="Y7" s="11" t="s">
        <v>18</v>
      </c>
      <c r="Z7" s="11">
        <f>SUM(I2:I416)-SUM(J2:J335)</f>
        <v>4</v>
      </c>
      <c r="AA7" s="23" t="s">
        <v>63</v>
      </c>
      <c r="AB7" s="11"/>
      <c r="AD7" s="1" t="s">
        <v>64</v>
      </c>
      <c r="AE7">
        <f>SUM(H2:H416)</f>
        <v>3</v>
      </c>
    </row>
    <row r="8" spans="1:31">
      <c r="A8" s="94" t="s">
        <v>47</v>
      </c>
      <c r="B8" s="91" t="s">
        <v>387</v>
      </c>
      <c r="C8" s="91">
        <v>8</v>
      </c>
      <c r="D8" s="91">
        <v>3</v>
      </c>
      <c r="E8" s="91">
        <v>0</v>
      </c>
      <c r="F8" s="91">
        <v>4</v>
      </c>
      <c r="G8" s="91">
        <v>2</v>
      </c>
      <c r="H8" s="91">
        <v>1</v>
      </c>
      <c r="I8" s="91">
        <v>3</v>
      </c>
      <c r="J8" s="91">
        <v>2</v>
      </c>
      <c r="K8" s="14" t="s">
        <v>388</v>
      </c>
      <c r="L8" s="14" t="s">
        <v>46</v>
      </c>
      <c r="M8" s="14" t="s">
        <v>46</v>
      </c>
      <c r="N8" s="19">
        <f t="shared" si="0"/>
        <v>0</v>
      </c>
      <c r="O8" s="19">
        <f t="shared" si="1"/>
        <v>1</v>
      </c>
      <c r="P8" s="19">
        <f t="shared" si="2"/>
        <v>0</v>
      </c>
      <c r="Q8" s="19">
        <f t="shared" si="3"/>
        <v>0</v>
      </c>
      <c r="R8" s="19">
        <f t="shared" si="4"/>
        <v>0</v>
      </c>
      <c r="S8" s="98">
        <v>0</v>
      </c>
      <c r="T8" s="10" t="s">
        <v>244</v>
      </c>
    </row>
    <row r="9" spans="1:31">
      <c r="A9" s="92"/>
      <c r="B9" s="92"/>
      <c r="C9" s="92"/>
      <c r="D9" s="92"/>
      <c r="E9" s="92"/>
      <c r="F9" s="92"/>
      <c r="G9" s="92"/>
      <c r="H9" s="92"/>
      <c r="I9" s="92"/>
      <c r="J9" s="92"/>
      <c r="K9" s="14" t="s">
        <v>390</v>
      </c>
      <c r="L9" s="14" t="s">
        <v>46</v>
      </c>
      <c r="M9" s="14" t="s">
        <v>28</v>
      </c>
      <c r="N9" s="19">
        <f t="shared" si="0"/>
        <v>0</v>
      </c>
      <c r="O9" s="19">
        <f t="shared" si="1"/>
        <v>0</v>
      </c>
      <c r="P9" s="19">
        <f t="shared" si="2"/>
        <v>0</v>
      </c>
      <c r="Q9" s="19">
        <f t="shared" si="3"/>
        <v>1</v>
      </c>
      <c r="R9" s="19">
        <f t="shared" si="4"/>
        <v>0</v>
      </c>
      <c r="S9" s="92"/>
      <c r="T9" s="10"/>
    </row>
    <row r="10" spans="1:31">
      <c r="A10" s="92"/>
      <c r="B10" s="92"/>
      <c r="C10" s="92"/>
      <c r="D10" s="92"/>
      <c r="E10" s="92"/>
      <c r="F10" s="92"/>
      <c r="G10" s="92"/>
      <c r="H10" s="92"/>
      <c r="I10" s="92"/>
      <c r="J10" s="92"/>
      <c r="K10" s="24" t="s">
        <v>393</v>
      </c>
      <c r="L10" s="14" t="s">
        <v>28</v>
      </c>
      <c r="M10" s="14" t="s">
        <v>28</v>
      </c>
      <c r="N10" s="19">
        <f t="shared" si="0"/>
        <v>1</v>
      </c>
      <c r="O10" s="19">
        <f t="shared" si="1"/>
        <v>0</v>
      </c>
      <c r="P10" s="19">
        <f t="shared" si="2"/>
        <v>0</v>
      </c>
      <c r="Q10" s="19">
        <f t="shared" si="3"/>
        <v>0</v>
      </c>
      <c r="R10" s="19">
        <f t="shared" si="4"/>
        <v>0</v>
      </c>
      <c r="S10" s="92"/>
      <c r="T10" s="10"/>
    </row>
    <row r="11" spans="1:31">
      <c r="A11" s="92"/>
      <c r="B11" s="92"/>
      <c r="C11" s="92"/>
      <c r="D11" s="92"/>
      <c r="E11" s="92"/>
      <c r="F11" s="92"/>
      <c r="G11" s="92"/>
      <c r="H11" s="92"/>
      <c r="I11" s="92"/>
      <c r="J11" s="92"/>
      <c r="K11" s="24" t="s">
        <v>395</v>
      </c>
      <c r="L11" s="14" t="s">
        <v>28</v>
      </c>
      <c r="M11" s="14" t="s">
        <v>46</v>
      </c>
      <c r="N11" s="19">
        <f t="shared" si="0"/>
        <v>0</v>
      </c>
      <c r="O11" s="19">
        <f t="shared" si="1"/>
        <v>0</v>
      </c>
      <c r="P11" s="19">
        <f t="shared" si="2"/>
        <v>0</v>
      </c>
      <c r="Q11" s="19">
        <f t="shared" si="3"/>
        <v>0</v>
      </c>
      <c r="R11" s="19">
        <f t="shared" si="4"/>
        <v>1</v>
      </c>
      <c r="S11" s="92"/>
      <c r="T11" s="10"/>
    </row>
    <row r="12" spans="1:31">
      <c r="A12" s="93"/>
      <c r="B12" s="93"/>
      <c r="C12" s="93"/>
      <c r="D12" s="93"/>
      <c r="E12" s="93"/>
      <c r="F12" s="93"/>
      <c r="G12" s="93"/>
      <c r="H12" s="93"/>
      <c r="I12" s="93"/>
      <c r="J12" s="93"/>
      <c r="K12" s="33"/>
      <c r="L12" s="21"/>
      <c r="M12" s="21"/>
      <c r="N12" s="19">
        <f t="shared" si="0"/>
        <v>0</v>
      </c>
      <c r="O12" s="19">
        <f t="shared" si="1"/>
        <v>0</v>
      </c>
      <c r="P12" s="19">
        <f t="shared" si="2"/>
        <v>0</v>
      </c>
      <c r="Q12" s="19">
        <f t="shared" si="3"/>
        <v>0</v>
      </c>
      <c r="R12" s="19">
        <f t="shared" si="4"/>
        <v>0</v>
      </c>
      <c r="S12" s="93"/>
      <c r="T12" s="10"/>
    </row>
    <row r="13" spans="1:31">
      <c r="A13" s="94" t="s">
        <v>48</v>
      </c>
      <c r="B13" s="91" t="s">
        <v>397</v>
      </c>
      <c r="C13" s="91">
        <v>6</v>
      </c>
      <c r="D13" s="91">
        <v>0</v>
      </c>
      <c r="E13" s="91">
        <v>0</v>
      </c>
      <c r="F13" s="91">
        <v>3</v>
      </c>
      <c r="G13" s="91">
        <v>1</v>
      </c>
      <c r="H13" s="91">
        <v>0</v>
      </c>
      <c r="I13" s="91">
        <v>2</v>
      </c>
      <c r="J13" s="91">
        <v>2</v>
      </c>
      <c r="K13" s="9" t="s">
        <v>402</v>
      </c>
      <c r="L13" s="9" t="s">
        <v>46</v>
      </c>
      <c r="M13" s="9" t="s">
        <v>46</v>
      </c>
      <c r="N13" s="19">
        <f t="shared" si="0"/>
        <v>0</v>
      </c>
      <c r="O13" s="19">
        <f t="shared" si="1"/>
        <v>1</v>
      </c>
      <c r="P13" s="19">
        <f t="shared" si="2"/>
        <v>0</v>
      </c>
      <c r="Q13" s="19">
        <f t="shared" si="3"/>
        <v>0</v>
      </c>
      <c r="R13" s="19">
        <f t="shared" si="4"/>
        <v>0</v>
      </c>
      <c r="S13" s="91">
        <v>0</v>
      </c>
      <c r="T13" s="10"/>
    </row>
    <row r="14" spans="1:31">
      <c r="A14" s="92"/>
      <c r="B14" s="92"/>
      <c r="C14" s="92"/>
      <c r="D14" s="92"/>
      <c r="E14" s="92"/>
      <c r="F14" s="92"/>
      <c r="G14" s="92"/>
      <c r="H14" s="92"/>
      <c r="I14" s="92"/>
      <c r="J14" s="92"/>
      <c r="K14" s="24" t="s">
        <v>404</v>
      </c>
      <c r="L14" s="14" t="s">
        <v>46</v>
      </c>
      <c r="M14" s="14" t="s">
        <v>46</v>
      </c>
      <c r="N14" s="19">
        <f t="shared" si="0"/>
        <v>0</v>
      </c>
      <c r="O14" s="19">
        <f t="shared" si="1"/>
        <v>1</v>
      </c>
      <c r="P14" s="19">
        <f t="shared" si="2"/>
        <v>0</v>
      </c>
      <c r="Q14" s="19">
        <f t="shared" si="3"/>
        <v>0</v>
      </c>
      <c r="R14" s="19">
        <f t="shared" si="4"/>
        <v>0</v>
      </c>
      <c r="S14" s="92"/>
      <c r="T14" s="10"/>
    </row>
    <row r="15" spans="1:31">
      <c r="A15" s="92"/>
      <c r="B15" s="92"/>
      <c r="C15" s="92"/>
      <c r="D15" s="92"/>
      <c r="E15" s="92"/>
      <c r="F15" s="92"/>
      <c r="G15" s="92"/>
      <c r="H15" s="92"/>
      <c r="I15" s="92"/>
      <c r="J15" s="92"/>
      <c r="K15" s="24" t="s">
        <v>408</v>
      </c>
      <c r="L15" s="14" t="s">
        <v>28</v>
      </c>
      <c r="M15" s="14" t="s">
        <v>28</v>
      </c>
      <c r="N15" s="19">
        <f t="shared" si="0"/>
        <v>1</v>
      </c>
      <c r="O15" s="19">
        <f t="shared" si="1"/>
        <v>0</v>
      </c>
      <c r="P15" s="19">
        <f t="shared" si="2"/>
        <v>0</v>
      </c>
      <c r="Q15" s="19">
        <f t="shared" si="3"/>
        <v>0</v>
      </c>
      <c r="R15" s="19">
        <f t="shared" si="4"/>
        <v>0</v>
      </c>
      <c r="S15" s="92"/>
      <c r="T15" s="10"/>
    </row>
    <row r="16" spans="1:31">
      <c r="A16" s="92"/>
      <c r="B16" s="92"/>
      <c r="C16" s="92"/>
      <c r="D16" s="92"/>
      <c r="E16" s="92"/>
      <c r="F16" s="92"/>
      <c r="G16" s="92"/>
      <c r="H16" s="92"/>
      <c r="I16" s="92"/>
      <c r="J16" s="92"/>
      <c r="K16" s="24" t="s">
        <v>411</v>
      </c>
      <c r="L16" s="14" t="s">
        <v>28</v>
      </c>
      <c r="M16" s="14" t="s">
        <v>28</v>
      </c>
      <c r="N16" s="19">
        <f t="shared" si="0"/>
        <v>1</v>
      </c>
      <c r="O16" s="19">
        <f t="shared" si="1"/>
        <v>0</v>
      </c>
      <c r="P16" s="19">
        <f t="shared" si="2"/>
        <v>0</v>
      </c>
      <c r="Q16" s="19">
        <f t="shared" si="3"/>
        <v>0</v>
      </c>
      <c r="R16" s="19">
        <f t="shared" si="4"/>
        <v>0</v>
      </c>
      <c r="S16" s="92"/>
      <c r="T16" s="10"/>
    </row>
    <row r="17" spans="1:20">
      <c r="A17" s="92"/>
      <c r="B17" s="92"/>
      <c r="C17" s="92"/>
      <c r="D17" s="92"/>
      <c r="E17" s="92"/>
      <c r="F17" s="92"/>
      <c r="G17" s="92"/>
      <c r="H17" s="92"/>
      <c r="I17" s="92"/>
      <c r="J17" s="92"/>
      <c r="K17" s="24" t="s">
        <v>414</v>
      </c>
      <c r="L17" s="14" t="s">
        <v>28</v>
      </c>
      <c r="M17" s="14" t="s">
        <v>46</v>
      </c>
      <c r="N17" s="19">
        <f t="shared" si="0"/>
        <v>0</v>
      </c>
      <c r="O17" s="19">
        <f t="shared" si="1"/>
        <v>0</v>
      </c>
      <c r="P17" s="19">
        <f t="shared" si="2"/>
        <v>0</v>
      </c>
      <c r="Q17" s="19">
        <f t="shared" si="3"/>
        <v>0</v>
      </c>
      <c r="R17" s="19">
        <f t="shared" si="4"/>
        <v>1</v>
      </c>
      <c r="S17" s="92"/>
      <c r="T17" s="10"/>
    </row>
    <row r="18" spans="1:20">
      <c r="A18" s="93"/>
      <c r="B18" s="93"/>
      <c r="C18" s="93"/>
      <c r="D18" s="93"/>
      <c r="E18" s="93"/>
      <c r="F18" s="93"/>
      <c r="G18" s="93"/>
      <c r="H18" s="93"/>
      <c r="I18" s="93"/>
      <c r="J18" s="93"/>
      <c r="K18" s="33" t="s">
        <v>65</v>
      </c>
      <c r="L18" s="21" t="s">
        <v>28</v>
      </c>
      <c r="M18" s="21" t="s">
        <v>415</v>
      </c>
      <c r="N18" s="19">
        <f t="shared" si="0"/>
        <v>0</v>
      </c>
      <c r="O18" s="19">
        <f t="shared" si="1"/>
        <v>0</v>
      </c>
      <c r="P18" s="19">
        <f t="shared" si="2"/>
        <v>1</v>
      </c>
      <c r="Q18" s="19">
        <f t="shared" si="3"/>
        <v>0</v>
      </c>
      <c r="R18" s="19">
        <f t="shared" si="4"/>
        <v>0</v>
      </c>
      <c r="S18" s="93"/>
      <c r="T18" s="10"/>
    </row>
    <row r="19" spans="1:20">
      <c r="A19" s="94" t="s">
        <v>49</v>
      </c>
      <c r="B19" s="91" t="s">
        <v>417</v>
      </c>
      <c r="C19" s="91">
        <v>6</v>
      </c>
      <c r="D19" s="91">
        <v>0</v>
      </c>
      <c r="E19" s="91">
        <v>0</v>
      </c>
      <c r="F19" s="91">
        <v>2</v>
      </c>
      <c r="G19" s="91">
        <v>2</v>
      </c>
      <c r="H19" s="91">
        <v>0</v>
      </c>
      <c r="I19" s="91">
        <v>2</v>
      </c>
      <c r="J19" s="91">
        <v>2</v>
      </c>
      <c r="K19" s="9" t="s">
        <v>418</v>
      </c>
      <c r="L19" s="9" t="s">
        <v>46</v>
      </c>
      <c r="M19" s="9" t="s">
        <v>46</v>
      </c>
      <c r="N19" s="19">
        <f t="shared" si="0"/>
        <v>0</v>
      </c>
      <c r="O19" s="19">
        <f t="shared" si="1"/>
        <v>1</v>
      </c>
      <c r="P19" s="19">
        <f t="shared" si="2"/>
        <v>0</v>
      </c>
      <c r="Q19" s="19">
        <f t="shared" si="3"/>
        <v>0</v>
      </c>
      <c r="R19" s="19">
        <f t="shared" si="4"/>
        <v>0</v>
      </c>
      <c r="S19" s="91">
        <v>0</v>
      </c>
      <c r="T19" s="10"/>
    </row>
    <row r="20" spans="1:20">
      <c r="A20" s="92"/>
      <c r="B20" s="92"/>
      <c r="C20" s="92"/>
      <c r="D20" s="92"/>
      <c r="E20" s="92"/>
      <c r="F20" s="92"/>
      <c r="G20" s="92"/>
      <c r="H20" s="92"/>
      <c r="I20" s="92"/>
      <c r="J20" s="92"/>
      <c r="K20" s="24" t="s">
        <v>420</v>
      </c>
      <c r="L20" s="14" t="s">
        <v>46</v>
      </c>
      <c r="M20" s="14" t="s">
        <v>28</v>
      </c>
      <c r="N20" s="19">
        <f t="shared" si="0"/>
        <v>0</v>
      </c>
      <c r="O20" s="19">
        <f t="shared" si="1"/>
        <v>0</v>
      </c>
      <c r="P20" s="19">
        <f t="shared" si="2"/>
        <v>0</v>
      </c>
      <c r="Q20" s="19">
        <f t="shared" si="3"/>
        <v>1</v>
      </c>
      <c r="R20" s="19">
        <f t="shared" si="4"/>
        <v>0</v>
      </c>
      <c r="S20" s="92"/>
      <c r="T20" s="10"/>
    </row>
    <row r="21" spans="1:20">
      <c r="A21" s="92"/>
      <c r="B21" s="92"/>
      <c r="C21" s="92"/>
      <c r="D21" s="92"/>
      <c r="E21" s="92"/>
      <c r="F21" s="92"/>
      <c r="G21" s="92"/>
      <c r="H21" s="92"/>
      <c r="I21" s="92"/>
      <c r="J21" s="92"/>
      <c r="K21" s="24" t="s">
        <v>421</v>
      </c>
      <c r="L21" s="14" t="s">
        <v>46</v>
      </c>
      <c r="M21" s="14" t="s">
        <v>46</v>
      </c>
      <c r="N21" s="19">
        <f t="shared" si="0"/>
        <v>0</v>
      </c>
      <c r="O21" s="19">
        <f t="shared" si="1"/>
        <v>1</v>
      </c>
      <c r="P21" s="19">
        <f t="shared" si="2"/>
        <v>0</v>
      </c>
      <c r="Q21" s="19">
        <f t="shared" si="3"/>
        <v>0</v>
      </c>
      <c r="R21" s="19">
        <f t="shared" si="4"/>
        <v>0</v>
      </c>
      <c r="S21" s="92"/>
      <c r="T21" s="10"/>
    </row>
    <row r="22" spans="1:20">
      <c r="A22" s="92"/>
      <c r="B22" s="92"/>
      <c r="C22" s="92"/>
      <c r="D22" s="92"/>
      <c r="E22" s="92"/>
      <c r="F22" s="92"/>
      <c r="G22" s="92"/>
      <c r="H22" s="92"/>
      <c r="I22" s="92"/>
      <c r="J22" s="92"/>
      <c r="K22" s="24" t="s">
        <v>65</v>
      </c>
      <c r="L22" s="14" t="s">
        <v>28</v>
      </c>
      <c r="M22" s="14" t="s">
        <v>422</v>
      </c>
      <c r="N22" s="19"/>
      <c r="O22" s="19"/>
      <c r="P22" s="19"/>
      <c r="Q22" s="19"/>
      <c r="R22" s="19"/>
      <c r="S22" s="92"/>
      <c r="T22" s="10"/>
    </row>
    <row r="23" spans="1:20">
      <c r="A23" s="93"/>
      <c r="B23" s="93"/>
      <c r="C23" s="93"/>
      <c r="D23" s="93"/>
      <c r="E23" s="93"/>
      <c r="F23" s="93"/>
      <c r="G23" s="93"/>
      <c r="H23" s="93"/>
      <c r="I23" s="93"/>
      <c r="J23" s="93"/>
      <c r="K23" s="24" t="s">
        <v>424</v>
      </c>
      <c r="L23" s="14" t="s">
        <v>28</v>
      </c>
      <c r="M23" s="14" t="s">
        <v>28</v>
      </c>
      <c r="N23" s="19">
        <f t="shared" ref="N23:N172" si="5">IF(AND(L23="yes",M23="yes",K23&lt;&gt;"NONE"),1,0)</f>
        <v>1</v>
      </c>
      <c r="O23" s="19">
        <f t="shared" ref="O23:O172" si="6">IF(AND(L23="no",M23="no"),1,0)</f>
        <v>0</v>
      </c>
      <c r="P23" s="19">
        <f t="shared" ref="P23:P172" si="7">IF(AND(K23="undetected",OR(L23="yes",M23="yes")),1,0)</f>
        <v>0</v>
      </c>
      <c r="Q23" s="19">
        <f t="shared" ref="Q23:Q172" si="8">IF(AND(L23="no",OR(K23="undetected",M23="yes")),1,0)</f>
        <v>0</v>
      </c>
      <c r="R23" s="19">
        <f t="shared" ref="R23:R172" si="9">IF(AND(OR(L23="yes",K23="undetected"),M23="no"),1,0)</f>
        <v>0</v>
      </c>
      <c r="S23" s="93"/>
      <c r="T23" s="10"/>
    </row>
    <row r="24" spans="1:20">
      <c r="A24" s="94" t="s">
        <v>50</v>
      </c>
      <c r="B24" s="91" t="s">
        <v>430</v>
      </c>
      <c r="C24" s="10"/>
      <c r="D24" s="10"/>
      <c r="E24" s="10"/>
      <c r="F24" s="10"/>
      <c r="G24" s="10"/>
      <c r="H24" s="10"/>
      <c r="I24" s="91">
        <v>0</v>
      </c>
      <c r="J24" s="99">
        <v>0</v>
      </c>
      <c r="K24" s="58" t="s">
        <v>432</v>
      </c>
      <c r="L24" s="9" t="s">
        <v>46</v>
      </c>
      <c r="M24" s="9" t="s">
        <v>46</v>
      </c>
      <c r="N24" s="19">
        <f t="shared" si="5"/>
        <v>0</v>
      </c>
      <c r="O24" s="19">
        <f t="shared" si="6"/>
        <v>1</v>
      </c>
      <c r="P24" s="19">
        <f t="shared" si="7"/>
        <v>0</v>
      </c>
      <c r="Q24" s="19">
        <f t="shared" si="8"/>
        <v>0</v>
      </c>
      <c r="R24" s="19">
        <f t="shared" si="9"/>
        <v>0</v>
      </c>
      <c r="S24" s="10"/>
      <c r="T24" s="10"/>
    </row>
    <row r="25" spans="1:20">
      <c r="A25" s="93"/>
      <c r="B25" s="93"/>
      <c r="C25" s="10">
        <v>5</v>
      </c>
      <c r="D25" s="10">
        <v>0</v>
      </c>
      <c r="E25" s="10">
        <v>0</v>
      </c>
      <c r="F25" s="10">
        <v>1</v>
      </c>
      <c r="G25" s="10">
        <v>1</v>
      </c>
      <c r="H25" s="10">
        <v>0</v>
      </c>
      <c r="I25" s="93"/>
      <c r="J25" s="112"/>
      <c r="K25" s="59" t="s">
        <v>433</v>
      </c>
      <c r="L25" s="21" t="s">
        <v>28</v>
      </c>
      <c r="M25" s="14" t="s">
        <v>28</v>
      </c>
      <c r="N25" s="19">
        <f t="shared" si="5"/>
        <v>1</v>
      </c>
      <c r="O25" s="19">
        <f t="shared" si="6"/>
        <v>0</v>
      </c>
      <c r="P25" s="19">
        <f t="shared" si="7"/>
        <v>0</v>
      </c>
      <c r="Q25" s="19">
        <f t="shared" si="8"/>
        <v>0</v>
      </c>
      <c r="R25" s="19">
        <f t="shared" si="9"/>
        <v>0</v>
      </c>
      <c r="S25" s="10">
        <v>0</v>
      </c>
      <c r="T25" s="10"/>
    </row>
    <row r="26" spans="1:20">
      <c r="A26" s="94" t="s">
        <v>51</v>
      </c>
      <c r="B26" s="91" t="s">
        <v>435</v>
      </c>
      <c r="C26" s="91">
        <v>6</v>
      </c>
      <c r="D26" s="91">
        <v>1</v>
      </c>
      <c r="E26" s="91">
        <v>0</v>
      </c>
      <c r="F26" s="91">
        <v>1</v>
      </c>
      <c r="G26" s="91">
        <v>1</v>
      </c>
      <c r="H26" s="91">
        <v>0</v>
      </c>
      <c r="I26" s="91">
        <v>1</v>
      </c>
      <c r="J26" s="99">
        <v>1</v>
      </c>
      <c r="K26" s="56" t="s">
        <v>437</v>
      </c>
      <c r="L26" s="60" t="s">
        <v>46</v>
      </c>
      <c r="M26" s="9" t="s">
        <v>46</v>
      </c>
      <c r="N26" s="19">
        <f t="shared" si="5"/>
        <v>0</v>
      </c>
      <c r="O26" s="19">
        <f t="shared" si="6"/>
        <v>1</v>
      </c>
      <c r="P26" s="19">
        <f t="shared" si="7"/>
        <v>0</v>
      </c>
      <c r="Q26" s="19">
        <f t="shared" si="8"/>
        <v>0</v>
      </c>
      <c r="R26" s="19">
        <f t="shared" si="9"/>
        <v>0</v>
      </c>
      <c r="S26" s="101">
        <v>0</v>
      </c>
      <c r="T26" s="91"/>
    </row>
    <row r="27" spans="1:20">
      <c r="A27" s="92"/>
      <c r="B27" s="92"/>
      <c r="C27" s="92"/>
      <c r="D27" s="92"/>
      <c r="E27" s="92"/>
      <c r="F27" s="92"/>
      <c r="G27" s="92"/>
      <c r="H27" s="92"/>
      <c r="I27" s="92"/>
      <c r="J27" s="100"/>
      <c r="K27" s="24" t="s">
        <v>438</v>
      </c>
      <c r="L27" s="60" t="s">
        <v>46</v>
      </c>
      <c r="M27" s="14" t="s">
        <v>46</v>
      </c>
      <c r="N27" s="19">
        <f t="shared" si="5"/>
        <v>0</v>
      </c>
      <c r="O27" s="19">
        <f t="shared" si="6"/>
        <v>1</v>
      </c>
      <c r="P27" s="19">
        <f t="shared" si="7"/>
        <v>0</v>
      </c>
      <c r="Q27" s="19">
        <f t="shared" si="8"/>
        <v>0</v>
      </c>
      <c r="R27" s="19">
        <f t="shared" si="9"/>
        <v>0</v>
      </c>
      <c r="S27" s="96"/>
      <c r="T27" s="92"/>
    </row>
    <row r="28" spans="1:20">
      <c r="A28" s="92"/>
      <c r="B28" s="92"/>
      <c r="C28" s="92"/>
      <c r="D28" s="92"/>
      <c r="E28" s="92"/>
      <c r="F28" s="92"/>
      <c r="G28" s="92"/>
      <c r="H28" s="92"/>
      <c r="I28" s="92"/>
      <c r="J28" s="100"/>
      <c r="K28" s="24" t="s">
        <v>439</v>
      </c>
      <c r="L28" s="60" t="s">
        <v>28</v>
      </c>
      <c r="M28" s="14" t="s">
        <v>28</v>
      </c>
      <c r="N28" s="19">
        <f t="shared" si="5"/>
        <v>1</v>
      </c>
      <c r="O28" s="19">
        <f t="shared" si="6"/>
        <v>0</v>
      </c>
      <c r="P28" s="19">
        <f t="shared" si="7"/>
        <v>0</v>
      </c>
      <c r="Q28" s="19">
        <f t="shared" si="8"/>
        <v>0</v>
      </c>
      <c r="R28" s="19">
        <f t="shared" si="9"/>
        <v>0</v>
      </c>
      <c r="S28" s="96"/>
      <c r="T28" s="92"/>
    </row>
    <row r="29" spans="1:20">
      <c r="A29" s="92"/>
      <c r="B29" s="92"/>
      <c r="C29" s="92"/>
      <c r="D29" s="92"/>
      <c r="E29" s="92"/>
      <c r="F29" s="92"/>
      <c r="G29" s="92"/>
      <c r="H29" s="92"/>
      <c r="I29" s="92"/>
      <c r="J29" s="100"/>
      <c r="K29" s="24" t="s">
        <v>440</v>
      </c>
      <c r="L29" s="60" t="s">
        <v>28</v>
      </c>
      <c r="M29" s="14" t="s">
        <v>28</v>
      </c>
      <c r="N29" s="19">
        <f t="shared" si="5"/>
        <v>1</v>
      </c>
      <c r="O29" s="19">
        <f t="shared" si="6"/>
        <v>0</v>
      </c>
      <c r="P29" s="19">
        <f t="shared" si="7"/>
        <v>0</v>
      </c>
      <c r="Q29" s="19">
        <f t="shared" si="8"/>
        <v>0</v>
      </c>
      <c r="R29" s="19">
        <f t="shared" si="9"/>
        <v>0</v>
      </c>
      <c r="S29" s="96"/>
      <c r="T29" s="92"/>
    </row>
    <row r="30" spans="1:20">
      <c r="A30" s="92"/>
      <c r="B30" s="92"/>
      <c r="C30" s="92"/>
      <c r="D30" s="92"/>
      <c r="E30" s="92"/>
      <c r="F30" s="92"/>
      <c r="G30" s="92"/>
      <c r="H30" s="92"/>
      <c r="I30" s="92"/>
      <c r="J30" s="100"/>
      <c r="K30" s="24" t="s">
        <v>441</v>
      </c>
      <c r="L30" s="60" t="s">
        <v>28</v>
      </c>
      <c r="M30" s="14" t="s">
        <v>28</v>
      </c>
      <c r="N30" s="19">
        <f t="shared" si="5"/>
        <v>1</v>
      </c>
      <c r="O30" s="19">
        <f t="shared" si="6"/>
        <v>0</v>
      </c>
      <c r="P30" s="19">
        <f t="shared" si="7"/>
        <v>0</v>
      </c>
      <c r="Q30" s="19">
        <f t="shared" si="8"/>
        <v>0</v>
      </c>
      <c r="R30" s="19">
        <f t="shared" si="9"/>
        <v>0</v>
      </c>
      <c r="S30" s="96"/>
      <c r="T30" s="92"/>
    </row>
    <row r="31" spans="1:20">
      <c r="A31" s="92"/>
      <c r="B31" s="92"/>
      <c r="C31" s="92"/>
      <c r="D31" s="92"/>
      <c r="E31" s="92"/>
      <c r="F31" s="92"/>
      <c r="G31" s="92"/>
      <c r="H31" s="92"/>
      <c r="I31" s="92"/>
      <c r="J31" s="100"/>
      <c r="K31" s="24" t="s">
        <v>442</v>
      </c>
      <c r="L31" s="60" t="s">
        <v>46</v>
      </c>
      <c r="M31" s="14" t="s">
        <v>46</v>
      </c>
      <c r="N31" s="19">
        <f t="shared" si="5"/>
        <v>0</v>
      </c>
      <c r="O31" s="19">
        <f t="shared" si="6"/>
        <v>1</v>
      </c>
      <c r="P31" s="19">
        <f t="shared" si="7"/>
        <v>0</v>
      </c>
      <c r="Q31" s="19">
        <f t="shared" si="8"/>
        <v>0</v>
      </c>
      <c r="R31" s="19">
        <f t="shared" si="9"/>
        <v>0</v>
      </c>
      <c r="S31" s="96"/>
      <c r="T31" s="92"/>
    </row>
    <row r="32" spans="1:20">
      <c r="A32" s="92"/>
      <c r="B32" s="92"/>
      <c r="C32" s="92"/>
      <c r="D32" s="92"/>
      <c r="E32" s="92"/>
      <c r="F32" s="92"/>
      <c r="G32" s="92"/>
      <c r="H32" s="92"/>
      <c r="I32" s="92"/>
      <c r="J32" s="100"/>
      <c r="K32" s="24" t="s">
        <v>443</v>
      </c>
      <c r="L32" s="60" t="s">
        <v>46</v>
      </c>
      <c r="M32" s="14" t="s">
        <v>46</v>
      </c>
      <c r="N32" s="19">
        <f t="shared" si="5"/>
        <v>0</v>
      </c>
      <c r="O32" s="19">
        <f t="shared" si="6"/>
        <v>1</v>
      </c>
      <c r="P32" s="19">
        <f t="shared" si="7"/>
        <v>0</v>
      </c>
      <c r="Q32" s="19">
        <f t="shared" si="8"/>
        <v>0</v>
      </c>
      <c r="R32" s="19">
        <f t="shared" si="9"/>
        <v>0</v>
      </c>
      <c r="S32" s="96"/>
      <c r="T32" s="92"/>
    </row>
    <row r="33" spans="1:20">
      <c r="A33" s="92"/>
      <c r="B33" s="92"/>
      <c r="C33" s="92"/>
      <c r="D33" s="92"/>
      <c r="E33" s="92"/>
      <c r="F33" s="92"/>
      <c r="G33" s="92"/>
      <c r="H33" s="92"/>
      <c r="I33" s="92"/>
      <c r="J33" s="100"/>
      <c r="K33" s="24" t="s">
        <v>444</v>
      </c>
      <c r="L33" s="60" t="s">
        <v>28</v>
      </c>
      <c r="M33" s="14" t="s">
        <v>28</v>
      </c>
      <c r="N33" s="19">
        <f t="shared" si="5"/>
        <v>1</v>
      </c>
      <c r="O33" s="19">
        <f t="shared" si="6"/>
        <v>0</v>
      </c>
      <c r="P33" s="19">
        <f t="shared" si="7"/>
        <v>0</v>
      </c>
      <c r="Q33" s="19">
        <f t="shared" si="8"/>
        <v>0</v>
      </c>
      <c r="R33" s="19">
        <f t="shared" si="9"/>
        <v>0</v>
      </c>
      <c r="S33" s="96"/>
      <c r="T33" s="92"/>
    </row>
    <row r="34" spans="1:20">
      <c r="A34" s="92"/>
      <c r="B34" s="92"/>
      <c r="C34" s="92"/>
      <c r="D34" s="92"/>
      <c r="E34" s="92"/>
      <c r="F34" s="92"/>
      <c r="G34" s="92"/>
      <c r="H34" s="92"/>
      <c r="I34" s="92"/>
      <c r="J34" s="100"/>
      <c r="K34" s="24" t="s">
        <v>445</v>
      </c>
      <c r="L34" s="60" t="s">
        <v>46</v>
      </c>
      <c r="M34" s="14" t="s">
        <v>46</v>
      </c>
      <c r="N34" s="19">
        <f t="shared" si="5"/>
        <v>0</v>
      </c>
      <c r="O34" s="19">
        <f t="shared" si="6"/>
        <v>1</v>
      </c>
      <c r="P34" s="19">
        <f t="shared" si="7"/>
        <v>0</v>
      </c>
      <c r="Q34" s="19">
        <f t="shared" si="8"/>
        <v>0</v>
      </c>
      <c r="R34" s="19">
        <f t="shared" si="9"/>
        <v>0</v>
      </c>
      <c r="S34" s="96"/>
      <c r="T34" s="92"/>
    </row>
    <row r="35" spans="1:20">
      <c r="A35" s="92"/>
      <c r="B35" s="92"/>
      <c r="C35" s="92"/>
      <c r="D35" s="92"/>
      <c r="E35" s="92"/>
      <c r="F35" s="92"/>
      <c r="G35" s="92"/>
      <c r="H35" s="92"/>
      <c r="I35" s="92"/>
      <c r="J35" s="100"/>
      <c r="K35" s="24" t="s">
        <v>446</v>
      </c>
      <c r="L35" s="60" t="s">
        <v>46</v>
      </c>
      <c r="M35" s="14" t="s">
        <v>46</v>
      </c>
      <c r="N35" s="19">
        <f t="shared" si="5"/>
        <v>0</v>
      </c>
      <c r="O35" s="19">
        <f t="shared" si="6"/>
        <v>1</v>
      </c>
      <c r="P35" s="19">
        <f t="shared" si="7"/>
        <v>0</v>
      </c>
      <c r="Q35" s="19">
        <f t="shared" si="8"/>
        <v>0</v>
      </c>
      <c r="R35" s="19">
        <f t="shared" si="9"/>
        <v>0</v>
      </c>
      <c r="S35" s="96"/>
      <c r="T35" s="92"/>
    </row>
    <row r="36" spans="1:20">
      <c r="A36" s="93"/>
      <c r="B36" s="93"/>
      <c r="C36" s="93"/>
      <c r="D36" s="93"/>
      <c r="E36" s="93"/>
      <c r="F36" s="93"/>
      <c r="G36" s="93"/>
      <c r="H36" s="93"/>
      <c r="I36" s="93"/>
      <c r="J36" s="112"/>
      <c r="K36" s="21" t="s">
        <v>447</v>
      </c>
      <c r="L36" s="61" t="s">
        <v>28</v>
      </c>
      <c r="M36" s="21" t="s">
        <v>447</v>
      </c>
      <c r="N36" s="19">
        <f t="shared" si="5"/>
        <v>0</v>
      </c>
      <c r="O36" s="19">
        <f t="shared" si="6"/>
        <v>0</v>
      </c>
      <c r="P36" s="19">
        <f t="shared" si="7"/>
        <v>0</v>
      </c>
      <c r="Q36" s="19">
        <f t="shared" si="8"/>
        <v>0</v>
      </c>
      <c r="R36" s="19">
        <f t="shared" si="9"/>
        <v>0</v>
      </c>
      <c r="S36" s="97"/>
      <c r="T36" s="93"/>
    </row>
    <row r="37" spans="1:20">
      <c r="A37" s="94" t="s">
        <v>52</v>
      </c>
      <c r="B37" s="91" t="s">
        <v>448</v>
      </c>
      <c r="C37" s="91">
        <v>4</v>
      </c>
      <c r="D37" s="91">
        <v>0</v>
      </c>
      <c r="E37" s="91">
        <v>0</v>
      </c>
      <c r="F37" s="91">
        <v>1</v>
      </c>
      <c r="G37" s="91">
        <v>0</v>
      </c>
      <c r="H37" s="91">
        <v>0</v>
      </c>
      <c r="I37" s="91">
        <v>0</v>
      </c>
      <c r="J37" s="91">
        <v>0</v>
      </c>
      <c r="K37" s="21" t="s">
        <v>450</v>
      </c>
      <c r="L37" s="61" t="s">
        <v>46</v>
      </c>
      <c r="M37" s="21" t="s">
        <v>28</v>
      </c>
      <c r="N37" s="19">
        <f t="shared" si="5"/>
        <v>0</v>
      </c>
      <c r="O37" s="19">
        <f t="shared" si="6"/>
        <v>0</v>
      </c>
      <c r="P37" s="19">
        <f t="shared" si="7"/>
        <v>0</v>
      </c>
      <c r="Q37" s="19">
        <f t="shared" si="8"/>
        <v>1</v>
      </c>
      <c r="R37" s="19">
        <f t="shared" si="9"/>
        <v>0</v>
      </c>
      <c r="S37" s="84"/>
      <c r="T37" s="10"/>
    </row>
    <row r="38" spans="1:20">
      <c r="A38" s="92"/>
      <c r="B38" s="92"/>
      <c r="C38" s="92"/>
      <c r="D38" s="92"/>
      <c r="E38" s="92"/>
      <c r="F38" s="92"/>
      <c r="G38" s="92"/>
      <c r="H38" s="92"/>
      <c r="I38" s="92"/>
      <c r="J38" s="92"/>
      <c r="K38" s="21" t="s">
        <v>452</v>
      </c>
      <c r="L38" s="61" t="s">
        <v>46</v>
      </c>
      <c r="M38" s="21" t="s">
        <v>46</v>
      </c>
      <c r="N38" s="19">
        <f t="shared" si="5"/>
        <v>0</v>
      </c>
      <c r="O38" s="19">
        <f t="shared" si="6"/>
        <v>1</v>
      </c>
      <c r="P38" s="19">
        <f t="shared" si="7"/>
        <v>0</v>
      </c>
      <c r="Q38" s="19">
        <f t="shared" si="8"/>
        <v>0</v>
      </c>
      <c r="R38" s="19">
        <f t="shared" si="9"/>
        <v>0</v>
      </c>
      <c r="S38" s="84"/>
      <c r="T38" s="10"/>
    </row>
    <row r="39" spans="1:20">
      <c r="A39" s="92"/>
      <c r="B39" s="92"/>
      <c r="C39" s="92"/>
      <c r="D39" s="92"/>
      <c r="E39" s="92"/>
      <c r="F39" s="92"/>
      <c r="G39" s="92"/>
      <c r="H39" s="92"/>
      <c r="I39" s="92"/>
      <c r="J39" s="92"/>
      <c r="K39" s="21" t="s">
        <v>453</v>
      </c>
      <c r="L39" s="61" t="s">
        <v>28</v>
      </c>
      <c r="M39" s="21" t="s">
        <v>28</v>
      </c>
      <c r="N39" s="19">
        <f t="shared" si="5"/>
        <v>1</v>
      </c>
      <c r="O39" s="19">
        <f t="shared" si="6"/>
        <v>0</v>
      </c>
      <c r="P39" s="19">
        <f t="shared" si="7"/>
        <v>0</v>
      </c>
      <c r="Q39" s="19">
        <f t="shared" si="8"/>
        <v>0</v>
      </c>
      <c r="R39" s="19">
        <f t="shared" si="9"/>
        <v>0</v>
      </c>
      <c r="S39" s="84"/>
      <c r="T39" s="10"/>
    </row>
    <row r="40" spans="1:20">
      <c r="A40" s="92"/>
      <c r="B40" s="92"/>
      <c r="C40" s="92"/>
      <c r="D40" s="92"/>
      <c r="E40" s="92"/>
      <c r="F40" s="92"/>
      <c r="G40" s="92"/>
      <c r="H40" s="92"/>
      <c r="I40" s="92"/>
      <c r="J40" s="92"/>
      <c r="K40" s="21" t="s">
        <v>454</v>
      </c>
      <c r="L40" s="61" t="s">
        <v>28</v>
      </c>
      <c r="M40" s="21" t="s">
        <v>28</v>
      </c>
      <c r="N40" s="19">
        <f t="shared" si="5"/>
        <v>1</v>
      </c>
      <c r="O40" s="19">
        <f t="shared" si="6"/>
        <v>0</v>
      </c>
      <c r="P40" s="19">
        <f t="shared" si="7"/>
        <v>0</v>
      </c>
      <c r="Q40" s="19">
        <f t="shared" si="8"/>
        <v>0</v>
      </c>
      <c r="R40" s="19">
        <f t="shared" si="9"/>
        <v>0</v>
      </c>
      <c r="S40" s="84"/>
      <c r="T40" s="10"/>
    </row>
    <row r="41" spans="1:20">
      <c r="A41" s="92"/>
      <c r="B41" s="92"/>
      <c r="C41" s="92"/>
      <c r="D41" s="92"/>
      <c r="E41" s="92"/>
      <c r="F41" s="92"/>
      <c r="G41" s="92"/>
      <c r="H41" s="92"/>
      <c r="I41" s="92"/>
      <c r="J41" s="92"/>
      <c r="K41" s="109" t="s">
        <v>455</v>
      </c>
      <c r="L41" s="109" t="s">
        <v>46</v>
      </c>
      <c r="M41" s="109" t="s">
        <v>46</v>
      </c>
      <c r="N41" s="19">
        <f t="shared" si="5"/>
        <v>0</v>
      </c>
      <c r="O41" s="19">
        <f t="shared" si="6"/>
        <v>1</v>
      </c>
      <c r="P41" s="19">
        <f t="shared" si="7"/>
        <v>0</v>
      </c>
      <c r="Q41" s="19">
        <f t="shared" si="8"/>
        <v>0</v>
      </c>
      <c r="R41" s="19">
        <f t="shared" si="9"/>
        <v>0</v>
      </c>
      <c r="S41" s="91">
        <v>0</v>
      </c>
      <c r="T41" s="10"/>
    </row>
    <row r="42" spans="1:20">
      <c r="A42" s="93"/>
      <c r="B42" s="93"/>
      <c r="C42" s="93"/>
      <c r="D42" s="93"/>
      <c r="E42" s="93"/>
      <c r="F42" s="93"/>
      <c r="G42" s="93"/>
      <c r="H42" s="93"/>
      <c r="I42" s="93"/>
      <c r="J42" s="93"/>
      <c r="K42" s="93"/>
      <c r="L42" s="93"/>
      <c r="M42" s="93"/>
      <c r="N42" s="19">
        <f t="shared" si="5"/>
        <v>0</v>
      </c>
      <c r="O42" s="19">
        <f t="shared" si="6"/>
        <v>0</v>
      </c>
      <c r="P42" s="19">
        <f t="shared" si="7"/>
        <v>0</v>
      </c>
      <c r="Q42" s="19">
        <f t="shared" si="8"/>
        <v>0</v>
      </c>
      <c r="R42" s="19">
        <f t="shared" si="9"/>
        <v>0</v>
      </c>
      <c r="S42" s="93"/>
      <c r="T42" s="10"/>
    </row>
    <row r="43" spans="1:20">
      <c r="A43" s="94" t="s">
        <v>53</v>
      </c>
      <c r="B43" s="91" t="s">
        <v>456</v>
      </c>
      <c r="C43" s="91">
        <v>2</v>
      </c>
      <c r="D43" s="91">
        <v>0</v>
      </c>
      <c r="E43" s="91">
        <v>0</v>
      </c>
      <c r="F43" s="91">
        <v>2</v>
      </c>
      <c r="G43" s="91">
        <v>1</v>
      </c>
      <c r="H43" s="91">
        <v>0</v>
      </c>
      <c r="I43" s="91">
        <v>0</v>
      </c>
      <c r="J43" s="91">
        <v>0</v>
      </c>
      <c r="K43" s="21" t="s">
        <v>457</v>
      </c>
      <c r="L43" s="21" t="s">
        <v>46</v>
      </c>
      <c r="M43" s="21" t="s">
        <v>46</v>
      </c>
      <c r="N43" s="19">
        <f t="shared" si="5"/>
        <v>0</v>
      </c>
      <c r="O43" s="19">
        <f t="shared" si="6"/>
        <v>1</v>
      </c>
      <c r="P43" s="19">
        <f t="shared" si="7"/>
        <v>0</v>
      </c>
      <c r="Q43" s="19">
        <f t="shared" si="8"/>
        <v>0</v>
      </c>
      <c r="R43" s="19">
        <f t="shared" si="9"/>
        <v>0</v>
      </c>
      <c r="S43" s="10"/>
      <c r="T43" s="10"/>
    </row>
    <row r="44" spans="1:20">
      <c r="A44" s="92"/>
      <c r="B44" s="92"/>
      <c r="C44" s="92"/>
      <c r="D44" s="92"/>
      <c r="E44" s="92"/>
      <c r="F44" s="92"/>
      <c r="G44" s="92"/>
      <c r="H44" s="92"/>
      <c r="I44" s="92"/>
      <c r="J44" s="92"/>
      <c r="K44" s="21" t="s">
        <v>458</v>
      </c>
      <c r="L44" s="21" t="s">
        <v>28</v>
      </c>
      <c r="M44" s="21" t="s">
        <v>28</v>
      </c>
      <c r="N44" s="19">
        <f t="shared" si="5"/>
        <v>1</v>
      </c>
      <c r="O44" s="19">
        <f t="shared" si="6"/>
        <v>0</v>
      </c>
      <c r="P44" s="19">
        <f t="shared" si="7"/>
        <v>0</v>
      </c>
      <c r="Q44" s="19">
        <f t="shared" si="8"/>
        <v>0</v>
      </c>
      <c r="R44" s="19">
        <f t="shared" si="9"/>
        <v>0</v>
      </c>
      <c r="S44" s="10"/>
      <c r="T44" s="10"/>
    </row>
    <row r="45" spans="1:20">
      <c r="A45" s="92"/>
      <c r="B45" s="92"/>
      <c r="C45" s="92"/>
      <c r="D45" s="92"/>
      <c r="E45" s="92"/>
      <c r="F45" s="92"/>
      <c r="G45" s="92"/>
      <c r="H45" s="92"/>
      <c r="I45" s="92"/>
      <c r="J45" s="92"/>
      <c r="K45" s="21" t="s">
        <v>459</v>
      </c>
      <c r="L45" s="21" t="s">
        <v>46</v>
      </c>
      <c r="M45" s="21" t="s">
        <v>46</v>
      </c>
      <c r="N45" s="19">
        <f t="shared" si="5"/>
        <v>0</v>
      </c>
      <c r="O45" s="19">
        <f t="shared" si="6"/>
        <v>1</v>
      </c>
      <c r="P45" s="19">
        <f t="shared" si="7"/>
        <v>0</v>
      </c>
      <c r="Q45" s="19">
        <f t="shared" si="8"/>
        <v>0</v>
      </c>
      <c r="R45" s="19">
        <f t="shared" si="9"/>
        <v>0</v>
      </c>
      <c r="S45" s="10"/>
      <c r="T45" s="10"/>
    </row>
    <row r="46" spans="1:20">
      <c r="A46" s="92"/>
      <c r="B46" s="92"/>
      <c r="C46" s="92"/>
      <c r="D46" s="92"/>
      <c r="E46" s="92"/>
      <c r="F46" s="92"/>
      <c r="G46" s="92"/>
      <c r="H46" s="92"/>
      <c r="I46" s="92"/>
      <c r="J46" s="92"/>
      <c r="K46" s="21" t="s">
        <v>460</v>
      </c>
      <c r="L46" s="21" t="s">
        <v>46</v>
      </c>
      <c r="M46" s="21" t="s">
        <v>46</v>
      </c>
      <c r="N46" s="19">
        <f t="shared" si="5"/>
        <v>0</v>
      </c>
      <c r="O46" s="19">
        <f t="shared" si="6"/>
        <v>1</v>
      </c>
      <c r="P46" s="19">
        <f t="shared" si="7"/>
        <v>0</v>
      </c>
      <c r="Q46" s="19">
        <f t="shared" si="8"/>
        <v>0</v>
      </c>
      <c r="R46" s="19">
        <f t="shared" si="9"/>
        <v>0</v>
      </c>
      <c r="S46" s="10"/>
      <c r="T46" s="10"/>
    </row>
    <row r="47" spans="1:20">
      <c r="A47" s="92"/>
      <c r="B47" s="92"/>
      <c r="C47" s="92"/>
      <c r="D47" s="92"/>
      <c r="E47" s="92"/>
      <c r="F47" s="92"/>
      <c r="G47" s="92"/>
      <c r="H47" s="92"/>
      <c r="I47" s="92"/>
      <c r="J47" s="92"/>
      <c r="K47" s="21" t="s">
        <v>461</v>
      </c>
      <c r="L47" s="21" t="s">
        <v>28</v>
      </c>
      <c r="M47" s="21" t="s">
        <v>28</v>
      </c>
      <c r="N47" s="19">
        <f t="shared" si="5"/>
        <v>1</v>
      </c>
      <c r="O47" s="19">
        <f t="shared" si="6"/>
        <v>0</v>
      </c>
      <c r="P47" s="19">
        <f t="shared" si="7"/>
        <v>0</v>
      </c>
      <c r="Q47" s="19">
        <f t="shared" si="8"/>
        <v>0</v>
      </c>
      <c r="R47" s="19">
        <f t="shared" si="9"/>
        <v>0</v>
      </c>
      <c r="S47" s="10"/>
      <c r="T47" s="10"/>
    </row>
    <row r="48" spans="1:20">
      <c r="A48" s="92"/>
      <c r="B48" s="92"/>
      <c r="C48" s="92"/>
      <c r="D48" s="92"/>
      <c r="E48" s="92"/>
      <c r="F48" s="92"/>
      <c r="G48" s="92"/>
      <c r="H48" s="92"/>
      <c r="I48" s="92"/>
      <c r="J48" s="92"/>
      <c r="K48" s="21" t="s">
        <v>462</v>
      </c>
      <c r="L48" s="21" t="s">
        <v>28</v>
      </c>
      <c r="M48" s="21" t="s">
        <v>28</v>
      </c>
      <c r="N48" s="19">
        <f t="shared" si="5"/>
        <v>1</v>
      </c>
      <c r="O48" s="19">
        <f t="shared" si="6"/>
        <v>0</v>
      </c>
      <c r="P48" s="19">
        <f t="shared" si="7"/>
        <v>0</v>
      </c>
      <c r="Q48" s="19">
        <f t="shared" si="8"/>
        <v>0</v>
      </c>
      <c r="R48" s="19">
        <f t="shared" si="9"/>
        <v>0</v>
      </c>
      <c r="S48" s="10"/>
      <c r="T48" s="10"/>
    </row>
    <row r="49" spans="1:20">
      <c r="A49" s="92"/>
      <c r="B49" s="92"/>
      <c r="C49" s="92"/>
      <c r="D49" s="92"/>
      <c r="E49" s="92"/>
      <c r="F49" s="92"/>
      <c r="G49" s="92"/>
      <c r="H49" s="92"/>
      <c r="I49" s="92"/>
      <c r="J49" s="92"/>
      <c r="K49" s="21" t="s">
        <v>463</v>
      </c>
      <c r="L49" s="21" t="s">
        <v>28</v>
      </c>
      <c r="M49" s="21" t="s">
        <v>28</v>
      </c>
      <c r="N49" s="19">
        <f t="shared" si="5"/>
        <v>1</v>
      </c>
      <c r="O49" s="19">
        <f t="shared" si="6"/>
        <v>0</v>
      </c>
      <c r="P49" s="19">
        <f t="shared" si="7"/>
        <v>0</v>
      </c>
      <c r="Q49" s="19">
        <f t="shared" si="8"/>
        <v>0</v>
      </c>
      <c r="R49" s="19">
        <f t="shared" si="9"/>
        <v>0</v>
      </c>
      <c r="S49" s="10"/>
      <c r="T49" s="10"/>
    </row>
    <row r="50" spans="1:20">
      <c r="A50" s="92"/>
      <c r="B50" s="92"/>
      <c r="C50" s="92"/>
      <c r="D50" s="92"/>
      <c r="E50" s="92"/>
      <c r="F50" s="92"/>
      <c r="G50" s="92"/>
      <c r="H50" s="92"/>
      <c r="I50" s="92"/>
      <c r="J50" s="92"/>
      <c r="K50" s="21" t="s">
        <v>65</v>
      </c>
      <c r="L50" s="21" t="s">
        <v>28</v>
      </c>
      <c r="M50" s="21" t="s">
        <v>464</v>
      </c>
      <c r="N50" s="19">
        <f t="shared" si="5"/>
        <v>0</v>
      </c>
      <c r="O50" s="19">
        <f t="shared" si="6"/>
        <v>0</v>
      </c>
      <c r="P50" s="19">
        <f t="shared" si="7"/>
        <v>1</v>
      </c>
      <c r="Q50" s="19">
        <f t="shared" si="8"/>
        <v>0</v>
      </c>
      <c r="R50" s="19">
        <f t="shared" si="9"/>
        <v>0</v>
      </c>
      <c r="S50" s="10"/>
      <c r="T50" s="10"/>
    </row>
    <row r="51" spans="1:20">
      <c r="A51" s="92"/>
      <c r="B51" s="92"/>
      <c r="C51" s="92"/>
      <c r="D51" s="92"/>
      <c r="E51" s="92"/>
      <c r="F51" s="92"/>
      <c r="G51" s="92"/>
      <c r="H51" s="92"/>
      <c r="I51" s="92"/>
      <c r="J51" s="92"/>
      <c r="K51" s="21" t="s">
        <v>465</v>
      </c>
      <c r="L51" s="21" t="s">
        <v>46</v>
      </c>
      <c r="M51" s="21" t="s">
        <v>46</v>
      </c>
      <c r="N51" s="19">
        <f t="shared" si="5"/>
        <v>0</v>
      </c>
      <c r="O51" s="19">
        <f t="shared" si="6"/>
        <v>1</v>
      </c>
      <c r="P51" s="19">
        <f t="shared" si="7"/>
        <v>0</v>
      </c>
      <c r="Q51" s="19">
        <f t="shared" si="8"/>
        <v>0</v>
      </c>
      <c r="R51" s="19">
        <f t="shared" si="9"/>
        <v>0</v>
      </c>
      <c r="S51" s="10"/>
      <c r="T51" s="10"/>
    </row>
    <row r="52" spans="1:20">
      <c r="A52" s="92"/>
      <c r="B52" s="92"/>
      <c r="C52" s="92"/>
      <c r="D52" s="92"/>
      <c r="E52" s="92"/>
      <c r="F52" s="92"/>
      <c r="G52" s="92"/>
      <c r="H52" s="92"/>
      <c r="I52" s="92"/>
      <c r="J52" s="92"/>
      <c r="K52" s="91" t="s">
        <v>466</v>
      </c>
      <c r="L52" s="91" t="s">
        <v>46</v>
      </c>
      <c r="M52" s="91" t="s">
        <v>28</v>
      </c>
      <c r="N52" s="19">
        <f t="shared" si="5"/>
        <v>0</v>
      </c>
      <c r="O52" s="19">
        <f t="shared" si="6"/>
        <v>0</v>
      </c>
      <c r="P52" s="19">
        <f t="shared" si="7"/>
        <v>0</v>
      </c>
      <c r="Q52" s="19">
        <f t="shared" si="8"/>
        <v>1</v>
      </c>
      <c r="R52" s="19">
        <f t="shared" si="9"/>
        <v>0</v>
      </c>
      <c r="S52" s="91">
        <v>0</v>
      </c>
      <c r="T52" s="10"/>
    </row>
    <row r="53" spans="1:20">
      <c r="A53" s="93"/>
      <c r="B53" s="93"/>
      <c r="C53" s="93"/>
      <c r="D53" s="93"/>
      <c r="E53" s="93"/>
      <c r="F53" s="93"/>
      <c r="G53" s="93"/>
      <c r="H53" s="93"/>
      <c r="I53" s="93"/>
      <c r="J53" s="93"/>
      <c r="K53" s="93"/>
      <c r="L53" s="93"/>
      <c r="M53" s="93"/>
      <c r="N53" s="19">
        <f t="shared" si="5"/>
        <v>0</v>
      </c>
      <c r="O53" s="19">
        <f t="shared" si="6"/>
        <v>0</v>
      </c>
      <c r="P53" s="19">
        <f t="shared" si="7"/>
        <v>0</v>
      </c>
      <c r="Q53" s="19">
        <f t="shared" si="8"/>
        <v>0</v>
      </c>
      <c r="R53" s="19">
        <f t="shared" si="9"/>
        <v>0</v>
      </c>
      <c r="S53" s="93"/>
      <c r="T53" s="10"/>
    </row>
    <row r="54" spans="1:20">
      <c r="A54" s="94" t="s">
        <v>54</v>
      </c>
      <c r="B54" s="91" t="s">
        <v>467</v>
      </c>
      <c r="C54" s="91">
        <v>2</v>
      </c>
      <c r="D54" s="91">
        <v>0</v>
      </c>
      <c r="E54" s="91">
        <v>0</v>
      </c>
      <c r="F54" s="91">
        <v>2</v>
      </c>
      <c r="G54" s="91">
        <v>1</v>
      </c>
      <c r="H54" s="91">
        <v>0</v>
      </c>
      <c r="I54" s="91">
        <v>0</v>
      </c>
      <c r="J54" s="91">
        <v>0</v>
      </c>
      <c r="K54" s="91" t="s">
        <v>121</v>
      </c>
      <c r="L54" s="91" t="s">
        <v>28</v>
      </c>
      <c r="M54" s="91" t="s">
        <v>28</v>
      </c>
      <c r="N54" s="19">
        <f t="shared" si="5"/>
        <v>0</v>
      </c>
      <c r="O54" s="19">
        <f t="shared" si="6"/>
        <v>0</v>
      </c>
      <c r="P54" s="19">
        <f t="shared" si="7"/>
        <v>0</v>
      </c>
      <c r="Q54" s="19">
        <f t="shared" si="8"/>
        <v>0</v>
      </c>
      <c r="R54" s="19">
        <f t="shared" si="9"/>
        <v>0</v>
      </c>
      <c r="S54" s="91">
        <v>0</v>
      </c>
      <c r="T54" s="10"/>
    </row>
    <row r="55" spans="1:20">
      <c r="A55" s="93"/>
      <c r="B55" s="93"/>
      <c r="C55" s="93"/>
      <c r="D55" s="93"/>
      <c r="E55" s="93"/>
      <c r="F55" s="93"/>
      <c r="G55" s="93"/>
      <c r="H55" s="93"/>
      <c r="I55" s="93"/>
      <c r="J55" s="93"/>
      <c r="K55" s="93"/>
      <c r="L55" s="93"/>
      <c r="M55" s="93"/>
      <c r="N55" s="19">
        <f t="shared" si="5"/>
        <v>0</v>
      </c>
      <c r="O55" s="19">
        <f t="shared" si="6"/>
        <v>0</v>
      </c>
      <c r="P55" s="19">
        <f t="shared" si="7"/>
        <v>0</v>
      </c>
      <c r="Q55" s="19">
        <f t="shared" si="8"/>
        <v>0</v>
      </c>
      <c r="R55" s="19">
        <f t="shared" si="9"/>
        <v>0</v>
      </c>
      <c r="S55" s="93"/>
      <c r="T55" s="10"/>
    </row>
    <row r="56" spans="1:20">
      <c r="A56" s="94" t="s">
        <v>55</v>
      </c>
      <c r="B56" s="91" t="s">
        <v>468</v>
      </c>
      <c r="C56" s="91">
        <v>1</v>
      </c>
      <c r="D56" s="91">
        <v>0</v>
      </c>
      <c r="E56" s="91">
        <v>0</v>
      </c>
      <c r="F56" s="91">
        <v>1</v>
      </c>
      <c r="G56" s="91">
        <v>0</v>
      </c>
      <c r="H56" s="91">
        <v>0</v>
      </c>
      <c r="I56" s="91">
        <v>0</v>
      </c>
      <c r="J56" s="91">
        <v>0</v>
      </c>
      <c r="K56" s="29" t="s">
        <v>469</v>
      </c>
      <c r="L56" s="29" t="s">
        <v>28</v>
      </c>
      <c r="M56" s="29" t="s">
        <v>28</v>
      </c>
      <c r="N56" s="19">
        <f t="shared" si="5"/>
        <v>1</v>
      </c>
      <c r="O56" s="19">
        <f t="shared" si="6"/>
        <v>0</v>
      </c>
      <c r="P56" s="19">
        <f t="shared" si="7"/>
        <v>0</v>
      </c>
      <c r="Q56" s="19">
        <f t="shared" si="8"/>
        <v>0</v>
      </c>
      <c r="R56" s="19">
        <f t="shared" si="9"/>
        <v>0</v>
      </c>
      <c r="S56" s="10"/>
      <c r="T56" s="10"/>
    </row>
    <row r="57" spans="1:20">
      <c r="A57" s="92"/>
      <c r="B57" s="92"/>
      <c r="C57" s="92"/>
      <c r="D57" s="92"/>
      <c r="E57" s="92"/>
      <c r="F57" s="92"/>
      <c r="G57" s="92"/>
      <c r="H57" s="92"/>
      <c r="I57" s="92"/>
      <c r="J57" s="92"/>
      <c r="K57" s="29" t="s">
        <v>470</v>
      </c>
      <c r="L57" s="29" t="s">
        <v>28</v>
      </c>
      <c r="M57" s="29" t="s">
        <v>28</v>
      </c>
      <c r="N57" s="19">
        <f t="shared" si="5"/>
        <v>1</v>
      </c>
      <c r="O57" s="19">
        <f t="shared" si="6"/>
        <v>0</v>
      </c>
      <c r="P57" s="19">
        <f t="shared" si="7"/>
        <v>0</v>
      </c>
      <c r="Q57" s="19">
        <f t="shared" si="8"/>
        <v>0</v>
      </c>
      <c r="R57" s="19">
        <f t="shared" si="9"/>
        <v>0</v>
      </c>
      <c r="S57" s="10"/>
      <c r="T57" s="10"/>
    </row>
    <row r="58" spans="1:20">
      <c r="A58" s="92"/>
      <c r="B58" s="92"/>
      <c r="C58" s="92"/>
      <c r="D58" s="92"/>
      <c r="E58" s="92"/>
      <c r="F58" s="92"/>
      <c r="G58" s="92"/>
      <c r="H58" s="92"/>
      <c r="I58" s="92"/>
      <c r="J58" s="92"/>
      <c r="K58" s="29" t="s">
        <v>471</v>
      </c>
      <c r="L58" s="29" t="s">
        <v>46</v>
      </c>
      <c r="M58" s="29" t="s">
        <v>46</v>
      </c>
      <c r="N58" s="19">
        <f t="shared" si="5"/>
        <v>0</v>
      </c>
      <c r="O58" s="19">
        <f t="shared" si="6"/>
        <v>1</v>
      </c>
      <c r="P58" s="19">
        <f t="shared" si="7"/>
        <v>0</v>
      </c>
      <c r="Q58" s="19">
        <f t="shared" si="8"/>
        <v>0</v>
      </c>
      <c r="R58" s="19">
        <f t="shared" si="9"/>
        <v>0</v>
      </c>
      <c r="S58" s="10"/>
      <c r="T58" s="10"/>
    </row>
    <row r="59" spans="1:20">
      <c r="A59" s="92"/>
      <c r="B59" s="92"/>
      <c r="C59" s="92"/>
      <c r="D59" s="92"/>
      <c r="E59" s="92"/>
      <c r="F59" s="92"/>
      <c r="G59" s="92"/>
      <c r="H59" s="92"/>
      <c r="I59" s="92"/>
      <c r="J59" s="92"/>
      <c r="K59" s="29" t="s">
        <v>472</v>
      </c>
      <c r="L59" s="29" t="s">
        <v>28</v>
      </c>
      <c r="M59" s="29" t="s">
        <v>28</v>
      </c>
      <c r="N59" s="19">
        <f t="shared" si="5"/>
        <v>1</v>
      </c>
      <c r="O59" s="19">
        <f t="shared" si="6"/>
        <v>0</v>
      </c>
      <c r="P59" s="19">
        <f t="shared" si="7"/>
        <v>0</v>
      </c>
      <c r="Q59" s="19">
        <f t="shared" si="8"/>
        <v>0</v>
      </c>
      <c r="R59" s="19">
        <f t="shared" si="9"/>
        <v>0</v>
      </c>
      <c r="S59" s="10"/>
      <c r="T59" s="10"/>
    </row>
    <row r="60" spans="1:20">
      <c r="A60" s="92"/>
      <c r="B60" s="92"/>
      <c r="C60" s="92"/>
      <c r="D60" s="92"/>
      <c r="E60" s="92"/>
      <c r="F60" s="92"/>
      <c r="G60" s="92"/>
      <c r="H60" s="92"/>
      <c r="I60" s="92"/>
      <c r="J60" s="92"/>
      <c r="K60" s="29" t="s">
        <v>473</v>
      </c>
      <c r="L60" s="29" t="s">
        <v>46</v>
      </c>
      <c r="M60" s="29" t="s">
        <v>46</v>
      </c>
      <c r="N60" s="19">
        <f t="shared" si="5"/>
        <v>0</v>
      </c>
      <c r="O60" s="19">
        <f t="shared" si="6"/>
        <v>1</v>
      </c>
      <c r="P60" s="19">
        <f t="shared" si="7"/>
        <v>0</v>
      </c>
      <c r="Q60" s="19">
        <f t="shared" si="8"/>
        <v>0</v>
      </c>
      <c r="R60" s="19">
        <f t="shared" si="9"/>
        <v>0</v>
      </c>
      <c r="S60" s="10"/>
      <c r="T60" s="10"/>
    </row>
    <row r="61" spans="1:20">
      <c r="A61" s="92"/>
      <c r="B61" s="92"/>
      <c r="C61" s="92"/>
      <c r="D61" s="92"/>
      <c r="E61" s="92"/>
      <c r="F61" s="92"/>
      <c r="G61" s="92"/>
      <c r="H61" s="92"/>
      <c r="I61" s="92"/>
      <c r="J61" s="92"/>
      <c r="K61" s="29" t="s">
        <v>65</v>
      </c>
      <c r="L61" s="29" t="s">
        <v>28</v>
      </c>
      <c r="M61" s="29" t="s">
        <v>474</v>
      </c>
      <c r="N61" s="19">
        <f t="shared" si="5"/>
        <v>0</v>
      </c>
      <c r="O61" s="19">
        <f t="shared" si="6"/>
        <v>0</v>
      </c>
      <c r="P61" s="19">
        <f t="shared" si="7"/>
        <v>1</v>
      </c>
      <c r="Q61" s="19">
        <f t="shared" si="8"/>
        <v>0</v>
      </c>
      <c r="R61" s="19">
        <f t="shared" si="9"/>
        <v>0</v>
      </c>
      <c r="S61" s="10"/>
      <c r="T61" s="10"/>
    </row>
    <row r="62" spans="1:20">
      <c r="A62" s="93"/>
      <c r="B62" s="93"/>
      <c r="C62" s="93"/>
      <c r="D62" s="93"/>
      <c r="E62" s="93"/>
      <c r="F62" s="93"/>
      <c r="G62" s="93"/>
      <c r="H62" s="93"/>
      <c r="I62" s="93"/>
      <c r="J62" s="93"/>
      <c r="K62" s="29" t="s">
        <v>475</v>
      </c>
      <c r="L62" s="29" t="s">
        <v>28</v>
      </c>
      <c r="M62" s="29" t="s">
        <v>28</v>
      </c>
      <c r="N62" s="19">
        <f t="shared" si="5"/>
        <v>1</v>
      </c>
      <c r="O62" s="19">
        <f t="shared" si="6"/>
        <v>0</v>
      </c>
      <c r="P62" s="19">
        <f t="shared" si="7"/>
        <v>0</v>
      </c>
      <c r="Q62" s="19">
        <f t="shared" si="8"/>
        <v>0</v>
      </c>
      <c r="R62" s="19">
        <f t="shared" si="9"/>
        <v>0</v>
      </c>
      <c r="S62" s="10">
        <v>0</v>
      </c>
      <c r="T62" s="10"/>
    </row>
    <row r="63" spans="1:20">
      <c r="A63" s="94" t="s">
        <v>56</v>
      </c>
      <c r="B63" s="91" t="s">
        <v>476</v>
      </c>
      <c r="C63" s="91">
        <v>3</v>
      </c>
      <c r="D63" s="91">
        <v>0</v>
      </c>
      <c r="E63" s="91">
        <v>1</v>
      </c>
      <c r="F63" s="91">
        <v>0</v>
      </c>
      <c r="G63" s="91">
        <v>0</v>
      </c>
      <c r="H63" s="91">
        <v>0</v>
      </c>
      <c r="I63" s="91">
        <v>0</v>
      </c>
      <c r="J63" s="91">
        <v>0</v>
      </c>
      <c r="K63" s="56" t="s">
        <v>477</v>
      </c>
      <c r="L63" s="29" t="s">
        <v>28</v>
      </c>
      <c r="M63" s="9" t="s">
        <v>28</v>
      </c>
      <c r="N63" s="19">
        <f t="shared" si="5"/>
        <v>1</v>
      </c>
      <c r="O63" s="19">
        <f t="shared" si="6"/>
        <v>0</v>
      </c>
      <c r="P63" s="19">
        <f t="shared" si="7"/>
        <v>0</v>
      </c>
      <c r="Q63" s="19">
        <f t="shared" si="8"/>
        <v>0</v>
      </c>
      <c r="R63" s="19">
        <f t="shared" si="9"/>
        <v>0</v>
      </c>
      <c r="S63" s="10"/>
      <c r="T63" s="10"/>
    </row>
    <row r="64" spans="1:20">
      <c r="A64" s="92"/>
      <c r="B64" s="92"/>
      <c r="C64" s="92"/>
      <c r="D64" s="92"/>
      <c r="E64" s="92"/>
      <c r="F64" s="92"/>
      <c r="G64" s="92"/>
      <c r="H64" s="92"/>
      <c r="I64" s="92"/>
      <c r="J64" s="92"/>
      <c r="K64" s="56" t="s">
        <v>478</v>
      </c>
      <c r="L64" s="29" t="s">
        <v>28</v>
      </c>
      <c r="M64" s="9" t="s">
        <v>28</v>
      </c>
      <c r="N64" s="19">
        <f t="shared" si="5"/>
        <v>1</v>
      </c>
      <c r="O64" s="19">
        <f t="shared" si="6"/>
        <v>0</v>
      </c>
      <c r="P64" s="19">
        <f t="shared" si="7"/>
        <v>0</v>
      </c>
      <c r="Q64" s="19">
        <f t="shared" si="8"/>
        <v>0</v>
      </c>
      <c r="R64" s="19">
        <f t="shared" si="9"/>
        <v>0</v>
      </c>
      <c r="S64" s="10"/>
      <c r="T64" s="10"/>
    </row>
    <row r="65" spans="1:20">
      <c r="A65" s="92"/>
      <c r="B65" s="92"/>
      <c r="C65" s="92"/>
      <c r="D65" s="92"/>
      <c r="E65" s="92"/>
      <c r="F65" s="92"/>
      <c r="G65" s="92"/>
      <c r="H65" s="92"/>
      <c r="I65" s="92"/>
      <c r="J65" s="92"/>
      <c r="K65" s="56" t="s">
        <v>479</v>
      </c>
      <c r="L65" s="29" t="s">
        <v>46</v>
      </c>
      <c r="M65" s="9" t="s">
        <v>46</v>
      </c>
      <c r="N65" s="19">
        <f t="shared" si="5"/>
        <v>0</v>
      </c>
      <c r="O65" s="19">
        <f t="shared" si="6"/>
        <v>1</v>
      </c>
      <c r="P65" s="19">
        <f t="shared" si="7"/>
        <v>0</v>
      </c>
      <c r="Q65" s="19">
        <f t="shared" si="8"/>
        <v>0</v>
      </c>
      <c r="R65" s="19">
        <f t="shared" si="9"/>
        <v>0</v>
      </c>
      <c r="S65" s="10"/>
      <c r="T65" s="10"/>
    </row>
    <row r="66" spans="1:20">
      <c r="A66" s="92"/>
      <c r="B66" s="92"/>
      <c r="C66" s="92"/>
      <c r="D66" s="92"/>
      <c r="E66" s="92"/>
      <c r="F66" s="92"/>
      <c r="G66" s="92"/>
      <c r="H66" s="92"/>
      <c r="I66" s="92"/>
      <c r="J66" s="92"/>
      <c r="K66" s="56" t="s">
        <v>65</v>
      </c>
      <c r="L66" s="29" t="s">
        <v>480</v>
      </c>
      <c r="M66" s="9" t="s">
        <v>28</v>
      </c>
      <c r="N66" s="19">
        <f t="shared" si="5"/>
        <v>0</v>
      </c>
      <c r="O66" s="19">
        <f t="shared" si="6"/>
        <v>0</v>
      </c>
      <c r="P66" s="19">
        <f t="shared" si="7"/>
        <v>1</v>
      </c>
      <c r="Q66" s="19">
        <f t="shared" si="8"/>
        <v>0</v>
      </c>
      <c r="R66" s="19">
        <f t="shared" si="9"/>
        <v>0</v>
      </c>
      <c r="S66" s="10"/>
      <c r="T66" s="10"/>
    </row>
    <row r="67" spans="1:20">
      <c r="A67" s="92"/>
      <c r="B67" s="92"/>
      <c r="C67" s="92"/>
      <c r="D67" s="92"/>
      <c r="E67" s="92"/>
      <c r="F67" s="92"/>
      <c r="G67" s="92"/>
      <c r="H67" s="92"/>
      <c r="I67" s="92"/>
      <c r="J67" s="92"/>
      <c r="K67" s="56" t="s">
        <v>481</v>
      </c>
      <c r="L67" s="29" t="s">
        <v>28</v>
      </c>
      <c r="M67" s="9" t="s">
        <v>28</v>
      </c>
      <c r="N67" s="19">
        <f t="shared" si="5"/>
        <v>1</v>
      </c>
      <c r="O67" s="19">
        <f t="shared" si="6"/>
        <v>0</v>
      </c>
      <c r="P67" s="19">
        <f t="shared" si="7"/>
        <v>0</v>
      </c>
      <c r="Q67" s="19">
        <f t="shared" si="8"/>
        <v>0</v>
      </c>
      <c r="R67" s="19">
        <f t="shared" si="9"/>
        <v>0</v>
      </c>
      <c r="S67" s="10"/>
      <c r="T67" s="10"/>
    </row>
    <row r="68" spans="1:20">
      <c r="A68" s="93"/>
      <c r="B68" s="93"/>
      <c r="C68" s="93"/>
      <c r="D68" s="93"/>
      <c r="E68" s="93"/>
      <c r="F68" s="93"/>
      <c r="G68" s="93"/>
      <c r="H68" s="93"/>
      <c r="I68" s="93"/>
      <c r="J68" s="93"/>
      <c r="K68" s="56" t="s">
        <v>482</v>
      </c>
      <c r="L68" s="29" t="s">
        <v>28</v>
      </c>
      <c r="M68" s="9" t="s">
        <v>28</v>
      </c>
      <c r="N68" s="19">
        <f t="shared" si="5"/>
        <v>1</v>
      </c>
      <c r="O68" s="19">
        <f t="shared" si="6"/>
        <v>0</v>
      </c>
      <c r="P68" s="19">
        <f t="shared" si="7"/>
        <v>0</v>
      </c>
      <c r="Q68" s="19">
        <f t="shared" si="8"/>
        <v>0</v>
      </c>
      <c r="R68" s="19">
        <f t="shared" si="9"/>
        <v>0</v>
      </c>
      <c r="S68" s="10">
        <v>0</v>
      </c>
      <c r="T68" s="10" t="s">
        <v>283</v>
      </c>
    </row>
    <row r="69" spans="1:20">
      <c r="A69" s="94" t="s">
        <v>57</v>
      </c>
      <c r="B69" s="91" t="s">
        <v>483</v>
      </c>
      <c r="C69" s="91">
        <v>3</v>
      </c>
      <c r="D69" s="91">
        <v>0</v>
      </c>
      <c r="E69" s="91">
        <v>1</v>
      </c>
      <c r="F69" s="91">
        <v>4</v>
      </c>
      <c r="G69" s="91">
        <v>1</v>
      </c>
      <c r="H69" s="91">
        <v>0</v>
      </c>
      <c r="I69" s="91">
        <v>1</v>
      </c>
      <c r="J69" s="99">
        <v>1</v>
      </c>
      <c r="K69" s="9" t="s">
        <v>484</v>
      </c>
      <c r="L69" s="63" t="s">
        <v>28</v>
      </c>
      <c r="M69" s="9" t="s">
        <v>28</v>
      </c>
      <c r="N69" s="19">
        <f t="shared" si="5"/>
        <v>1</v>
      </c>
      <c r="O69" s="19">
        <f t="shared" si="6"/>
        <v>0</v>
      </c>
      <c r="P69" s="19">
        <f t="shared" si="7"/>
        <v>0</v>
      </c>
      <c r="Q69" s="19">
        <f t="shared" si="8"/>
        <v>0</v>
      </c>
      <c r="R69" s="19">
        <f t="shared" si="9"/>
        <v>0</v>
      </c>
      <c r="S69" s="91">
        <v>0</v>
      </c>
      <c r="T69" s="10"/>
    </row>
    <row r="70" spans="1:20">
      <c r="A70" s="92"/>
      <c r="B70" s="92"/>
      <c r="C70" s="92"/>
      <c r="D70" s="92"/>
      <c r="E70" s="92"/>
      <c r="F70" s="92"/>
      <c r="G70" s="92"/>
      <c r="H70" s="92"/>
      <c r="I70" s="92"/>
      <c r="J70" s="100"/>
      <c r="K70" s="24" t="s">
        <v>485</v>
      </c>
      <c r="L70" s="60" t="s">
        <v>28</v>
      </c>
      <c r="M70" s="14" t="s">
        <v>28</v>
      </c>
      <c r="N70" s="19">
        <f t="shared" si="5"/>
        <v>1</v>
      </c>
      <c r="O70" s="19">
        <f t="shared" si="6"/>
        <v>0</v>
      </c>
      <c r="P70" s="19">
        <f t="shared" si="7"/>
        <v>0</v>
      </c>
      <c r="Q70" s="19">
        <f t="shared" si="8"/>
        <v>0</v>
      </c>
      <c r="R70" s="19">
        <f t="shared" si="9"/>
        <v>0</v>
      </c>
      <c r="S70" s="92"/>
      <c r="T70" s="10"/>
    </row>
    <row r="71" spans="1:20">
      <c r="A71" s="92"/>
      <c r="B71" s="92"/>
      <c r="C71" s="92"/>
      <c r="D71" s="92"/>
      <c r="E71" s="92"/>
      <c r="F71" s="92"/>
      <c r="G71" s="92"/>
      <c r="H71" s="92"/>
      <c r="I71" s="92"/>
      <c r="J71" s="100"/>
      <c r="K71" s="24" t="s">
        <v>486</v>
      </c>
      <c r="L71" s="60" t="s">
        <v>28</v>
      </c>
      <c r="M71" s="14" t="s">
        <v>28</v>
      </c>
      <c r="N71" s="19">
        <f t="shared" si="5"/>
        <v>1</v>
      </c>
      <c r="O71" s="19">
        <f t="shared" si="6"/>
        <v>0</v>
      </c>
      <c r="P71" s="19">
        <f t="shared" si="7"/>
        <v>0</v>
      </c>
      <c r="Q71" s="19">
        <f t="shared" si="8"/>
        <v>0</v>
      </c>
      <c r="R71" s="19">
        <f t="shared" si="9"/>
        <v>0</v>
      </c>
      <c r="S71" s="92"/>
      <c r="T71" s="10"/>
    </row>
    <row r="72" spans="1:20">
      <c r="A72" s="92"/>
      <c r="B72" s="92"/>
      <c r="C72" s="92"/>
      <c r="D72" s="92"/>
      <c r="E72" s="92"/>
      <c r="F72" s="92"/>
      <c r="G72" s="92"/>
      <c r="H72" s="92"/>
      <c r="I72" s="92"/>
      <c r="J72" s="100"/>
      <c r="K72" s="107" t="s">
        <v>487</v>
      </c>
      <c r="L72" s="118" t="s">
        <v>46</v>
      </c>
      <c r="M72" s="109" t="s">
        <v>46</v>
      </c>
      <c r="N72" s="19">
        <f t="shared" si="5"/>
        <v>0</v>
      </c>
      <c r="O72" s="19">
        <f t="shared" si="6"/>
        <v>1</v>
      </c>
      <c r="P72" s="19">
        <f t="shared" si="7"/>
        <v>0</v>
      </c>
      <c r="Q72" s="19">
        <f t="shared" si="8"/>
        <v>0</v>
      </c>
      <c r="R72" s="19">
        <f t="shared" si="9"/>
        <v>0</v>
      </c>
      <c r="S72" s="92"/>
      <c r="T72" s="10"/>
    </row>
    <row r="73" spans="1:20">
      <c r="A73" s="92"/>
      <c r="B73" s="92"/>
      <c r="C73" s="92"/>
      <c r="D73" s="92"/>
      <c r="E73" s="92"/>
      <c r="F73" s="92"/>
      <c r="G73" s="92"/>
      <c r="H73" s="92"/>
      <c r="I73" s="92"/>
      <c r="J73" s="100"/>
      <c r="K73" s="92"/>
      <c r="L73" s="119"/>
      <c r="M73" s="92"/>
      <c r="N73" s="19">
        <f t="shared" si="5"/>
        <v>0</v>
      </c>
      <c r="O73" s="19">
        <f t="shared" si="6"/>
        <v>0</v>
      </c>
      <c r="P73" s="19">
        <f t="shared" si="7"/>
        <v>0</v>
      </c>
      <c r="Q73" s="19">
        <f t="shared" si="8"/>
        <v>0</v>
      </c>
      <c r="R73" s="19">
        <f t="shared" si="9"/>
        <v>0</v>
      </c>
      <c r="S73" s="92"/>
      <c r="T73" s="10"/>
    </row>
    <row r="74" spans="1:20">
      <c r="A74" s="93"/>
      <c r="B74" s="93"/>
      <c r="C74" s="93"/>
      <c r="D74" s="93"/>
      <c r="E74" s="93"/>
      <c r="F74" s="93"/>
      <c r="G74" s="93"/>
      <c r="H74" s="93"/>
      <c r="I74" s="93"/>
      <c r="J74" s="112"/>
      <c r="K74" s="93"/>
      <c r="L74" s="120"/>
      <c r="M74" s="93"/>
      <c r="N74" s="19">
        <f t="shared" si="5"/>
        <v>0</v>
      </c>
      <c r="O74" s="19">
        <f t="shared" si="6"/>
        <v>0</v>
      </c>
      <c r="P74" s="19">
        <f t="shared" si="7"/>
        <v>0</v>
      </c>
      <c r="Q74" s="19">
        <f t="shared" si="8"/>
        <v>0</v>
      </c>
      <c r="R74" s="19">
        <f t="shared" si="9"/>
        <v>0</v>
      </c>
      <c r="S74" s="93"/>
      <c r="T74" s="10"/>
    </row>
    <row r="75" spans="1:20">
      <c r="A75" s="94" t="s">
        <v>58</v>
      </c>
      <c r="B75" s="91" t="s">
        <v>488</v>
      </c>
      <c r="C75" s="91">
        <v>3</v>
      </c>
      <c r="D75" s="91">
        <v>3</v>
      </c>
      <c r="E75" s="91">
        <v>0</v>
      </c>
      <c r="F75" s="91">
        <v>3</v>
      </c>
      <c r="G75" s="91">
        <v>2</v>
      </c>
      <c r="H75" s="91">
        <v>2</v>
      </c>
      <c r="I75" s="91">
        <v>6</v>
      </c>
      <c r="J75" s="91">
        <v>6</v>
      </c>
      <c r="K75" s="14" t="s">
        <v>457</v>
      </c>
      <c r="L75" s="9" t="s">
        <v>46</v>
      </c>
      <c r="M75" s="14" t="s">
        <v>46</v>
      </c>
      <c r="N75" s="19">
        <f t="shared" si="5"/>
        <v>0</v>
      </c>
      <c r="O75" s="19">
        <f t="shared" si="6"/>
        <v>1</v>
      </c>
      <c r="P75" s="19">
        <f t="shared" si="7"/>
        <v>0</v>
      </c>
      <c r="Q75" s="19">
        <f t="shared" si="8"/>
        <v>0</v>
      </c>
      <c r="R75" s="19">
        <f t="shared" si="9"/>
        <v>0</v>
      </c>
      <c r="S75" s="91">
        <v>0</v>
      </c>
      <c r="T75" s="10"/>
    </row>
    <row r="76" spans="1:20">
      <c r="A76" s="92"/>
      <c r="B76" s="92"/>
      <c r="C76" s="92"/>
      <c r="D76" s="92"/>
      <c r="E76" s="92"/>
      <c r="F76" s="92"/>
      <c r="G76" s="92"/>
      <c r="H76" s="92"/>
      <c r="I76" s="92"/>
      <c r="J76" s="92"/>
      <c r="K76" s="14" t="s">
        <v>458</v>
      </c>
      <c r="L76" s="14" t="s">
        <v>28</v>
      </c>
      <c r="M76" s="14" t="s">
        <v>28</v>
      </c>
      <c r="N76" s="19">
        <f t="shared" si="5"/>
        <v>1</v>
      </c>
      <c r="O76" s="19">
        <f t="shared" si="6"/>
        <v>0</v>
      </c>
      <c r="P76" s="19">
        <f t="shared" si="7"/>
        <v>0</v>
      </c>
      <c r="Q76" s="19">
        <f t="shared" si="8"/>
        <v>0</v>
      </c>
      <c r="R76" s="19">
        <f t="shared" si="9"/>
        <v>0</v>
      </c>
      <c r="S76" s="92"/>
      <c r="T76" s="10"/>
    </row>
    <row r="77" spans="1:20">
      <c r="A77" s="92"/>
      <c r="B77" s="92"/>
      <c r="C77" s="92"/>
      <c r="D77" s="92"/>
      <c r="E77" s="92"/>
      <c r="F77" s="92"/>
      <c r="G77" s="92"/>
      <c r="H77" s="92"/>
      <c r="I77" s="92"/>
      <c r="J77" s="92"/>
      <c r="K77" s="24"/>
      <c r="L77" s="14"/>
      <c r="M77" s="14"/>
      <c r="N77" s="19">
        <f t="shared" si="5"/>
        <v>0</v>
      </c>
      <c r="O77" s="19">
        <f t="shared" si="6"/>
        <v>0</v>
      </c>
      <c r="P77" s="19">
        <f t="shared" si="7"/>
        <v>0</v>
      </c>
      <c r="Q77" s="19">
        <f t="shared" si="8"/>
        <v>0</v>
      </c>
      <c r="R77" s="19">
        <f t="shared" si="9"/>
        <v>0</v>
      </c>
      <c r="S77" s="92"/>
      <c r="T77" s="10"/>
    </row>
    <row r="78" spans="1:20">
      <c r="A78" s="92"/>
      <c r="B78" s="92"/>
      <c r="C78" s="92"/>
      <c r="D78" s="92"/>
      <c r="E78" s="92"/>
      <c r="F78" s="92"/>
      <c r="G78" s="92"/>
      <c r="H78" s="92"/>
      <c r="I78" s="92"/>
      <c r="J78" s="92"/>
      <c r="K78" s="13"/>
      <c r="L78" s="14"/>
      <c r="M78" s="14"/>
      <c r="N78" s="19">
        <f t="shared" si="5"/>
        <v>0</v>
      </c>
      <c r="O78" s="19">
        <f t="shared" si="6"/>
        <v>0</v>
      </c>
      <c r="P78" s="19">
        <f t="shared" si="7"/>
        <v>0</v>
      </c>
      <c r="Q78" s="19">
        <f t="shared" si="8"/>
        <v>0</v>
      </c>
      <c r="R78" s="19">
        <f t="shared" si="9"/>
        <v>0</v>
      </c>
      <c r="S78" s="92"/>
      <c r="T78" s="10"/>
    </row>
    <row r="79" spans="1:20">
      <c r="A79" s="92"/>
      <c r="B79" s="92"/>
      <c r="C79" s="92"/>
      <c r="D79" s="92"/>
      <c r="E79" s="92"/>
      <c r="F79" s="92"/>
      <c r="G79" s="92"/>
      <c r="H79" s="92"/>
      <c r="I79" s="92"/>
      <c r="J79" s="92"/>
      <c r="K79" s="13"/>
      <c r="L79" s="14"/>
      <c r="M79" s="14"/>
      <c r="N79" s="19">
        <f t="shared" si="5"/>
        <v>0</v>
      </c>
      <c r="O79" s="19">
        <f t="shared" si="6"/>
        <v>0</v>
      </c>
      <c r="P79" s="19">
        <f t="shared" si="7"/>
        <v>0</v>
      </c>
      <c r="Q79" s="19">
        <f t="shared" si="8"/>
        <v>0</v>
      </c>
      <c r="R79" s="19">
        <f t="shared" si="9"/>
        <v>0</v>
      </c>
      <c r="S79" s="92"/>
      <c r="T79" s="10"/>
    </row>
    <row r="80" spans="1:20">
      <c r="A80" s="92"/>
      <c r="B80" s="92"/>
      <c r="C80" s="92"/>
      <c r="D80" s="92"/>
      <c r="E80" s="92"/>
      <c r="F80" s="92"/>
      <c r="G80" s="92"/>
      <c r="H80" s="92"/>
      <c r="I80" s="92"/>
      <c r="J80" s="92"/>
      <c r="K80" s="13"/>
      <c r="L80" s="14"/>
      <c r="M80" s="14"/>
      <c r="N80" s="19">
        <f t="shared" si="5"/>
        <v>0</v>
      </c>
      <c r="O80" s="19">
        <f t="shared" si="6"/>
        <v>0</v>
      </c>
      <c r="P80" s="19">
        <f t="shared" si="7"/>
        <v>0</v>
      </c>
      <c r="Q80" s="19">
        <f t="shared" si="8"/>
        <v>0</v>
      </c>
      <c r="R80" s="19">
        <f t="shared" si="9"/>
        <v>0</v>
      </c>
      <c r="S80" s="92"/>
      <c r="T80" s="10"/>
    </row>
    <row r="81" spans="1:20">
      <c r="A81" s="92"/>
      <c r="B81" s="92"/>
      <c r="C81" s="92"/>
      <c r="D81" s="92"/>
      <c r="E81" s="92"/>
      <c r="F81" s="92"/>
      <c r="G81" s="92"/>
      <c r="H81" s="92"/>
      <c r="I81" s="92"/>
      <c r="J81" s="92"/>
      <c r="K81" s="24"/>
      <c r="L81" s="14"/>
      <c r="M81" s="14"/>
      <c r="N81" s="19">
        <f t="shared" si="5"/>
        <v>0</v>
      </c>
      <c r="O81" s="19">
        <f t="shared" si="6"/>
        <v>0</v>
      </c>
      <c r="P81" s="19">
        <f t="shared" si="7"/>
        <v>0</v>
      </c>
      <c r="Q81" s="19">
        <f t="shared" si="8"/>
        <v>0</v>
      </c>
      <c r="R81" s="19">
        <f t="shared" si="9"/>
        <v>0</v>
      </c>
      <c r="S81" s="92"/>
      <c r="T81" s="10"/>
    </row>
    <row r="82" spans="1:20">
      <c r="A82" s="92"/>
      <c r="B82" s="92"/>
      <c r="C82" s="92"/>
      <c r="D82" s="92"/>
      <c r="E82" s="92"/>
      <c r="F82" s="92"/>
      <c r="G82" s="92"/>
      <c r="H82" s="92"/>
      <c r="I82" s="92"/>
      <c r="J82" s="92"/>
      <c r="K82" s="13"/>
      <c r="L82" s="14"/>
      <c r="M82" s="14"/>
      <c r="N82" s="19">
        <f t="shared" si="5"/>
        <v>0</v>
      </c>
      <c r="O82" s="19">
        <f t="shared" si="6"/>
        <v>0</v>
      </c>
      <c r="P82" s="19">
        <f t="shared" si="7"/>
        <v>0</v>
      </c>
      <c r="Q82" s="19">
        <f t="shared" si="8"/>
        <v>0</v>
      </c>
      <c r="R82" s="19">
        <f t="shared" si="9"/>
        <v>0</v>
      </c>
      <c r="S82" s="92"/>
      <c r="T82" s="10"/>
    </row>
    <row r="83" spans="1:20">
      <c r="A83" s="93"/>
      <c r="B83" s="93"/>
      <c r="C83" s="93"/>
      <c r="D83" s="93"/>
      <c r="E83" s="93"/>
      <c r="F83" s="93"/>
      <c r="G83" s="93"/>
      <c r="H83" s="93"/>
      <c r="I83" s="93"/>
      <c r="J83" s="93"/>
      <c r="K83" s="20"/>
      <c r="L83" s="21"/>
      <c r="M83" s="21"/>
      <c r="N83" s="19">
        <f t="shared" si="5"/>
        <v>0</v>
      </c>
      <c r="O83" s="19">
        <f t="shared" si="6"/>
        <v>0</v>
      </c>
      <c r="P83" s="19">
        <f t="shared" si="7"/>
        <v>0</v>
      </c>
      <c r="Q83" s="19">
        <f t="shared" si="8"/>
        <v>0</v>
      </c>
      <c r="R83" s="19">
        <f t="shared" si="9"/>
        <v>0</v>
      </c>
      <c r="S83" s="93"/>
      <c r="T83" s="10"/>
    </row>
    <row r="84" spans="1:20">
      <c r="A84" s="94" t="s">
        <v>59</v>
      </c>
      <c r="B84" s="91" t="s">
        <v>489</v>
      </c>
      <c r="C84" s="91">
        <v>1</v>
      </c>
      <c r="D84" s="91">
        <v>0</v>
      </c>
      <c r="E84" s="91">
        <v>0</v>
      </c>
      <c r="F84" s="91">
        <v>1</v>
      </c>
      <c r="G84" s="91">
        <v>0</v>
      </c>
      <c r="H84" s="91">
        <v>0</v>
      </c>
      <c r="I84" s="91">
        <v>0</v>
      </c>
      <c r="J84" s="91">
        <v>0</v>
      </c>
      <c r="K84" s="21" t="s">
        <v>490</v>
      </c>
      <c r="L84" s="21" t="s">
        <v>46</v>
      </c>
      <c r="M84" s="21" t="s">
        <v>28</v>
      </c>
      <c r="N84" s="19">
        <f t="shared" si="5"/>
        <v>0</v>
      </c>
      <c r="O84" s="19">
        <f t="shared" si="6"/>
        <v>0</v>
      </c>
      <c r="P84" s="19">
        <f t="shared" si="7"/>
        <v>0</v>
      </c>
      <c r="Q84" s="19">
        <f t="shared" si="8"/>
        <v>1</v>
      </c>
      <c r="R84" s="19">
        <f t="shared" si="9"/>
        <v>0</v>
      </c>
      <c r="S84" s="10"/>
      <c r="T84" s="10"/>
    </row>
    <row r="85" spans="1:20">
      <c r="A85" s="92"/>
      <c r="B85" s="92"/>
      <c r="C85" s="92"/>
      <c r="D85" s="92"/>
      <c r="E85" s="92"/>
      <c r="F85" s="92"/>
      <c r="G85" s="92"/>
      <c r="H85" s="92"/>
      <c r="I85" s="92"/>
      <c r="J85" s="92"/>
      <c r="K85" s="21" t="s">
        <v>491</v>
      </c>
      <c r="L85" s="21" t="s">
        <v>28</v>
      </c>
      <c r="M85" s="21" t="s">
        <v>28</v>
      </c>
      <c r="N85" s="19">
        <f t="shared" si="5"/>
        <v>1</v>
      </c>
      <c r="O85" s="19">
        <f t="shared" si="6"/>
        <v>0</v>
      </c>
      <c r="P85" s="19">
        <f t="shared" si="7"/>
        <v>0</v>
      </c>
      <c r="Q85" s="19">
        <f t="shared" si="8"/>
        <v>0</v>
      </c>
      <c r="R85" s="19">
        <f t="shared" si="9"/>
        <v>0</v>
      </c>
      <c r="S85" s="10"/>
      <c r="T85" s="10"/>
    </row>
    <row r="86" spans="1:20">
      <c r="A86" s="92"/>
      <c r="B86" s="92"/>
      <c r="C86" s="92"/>
      <c r="D86" s="92"/>
      <c r="E86" s="92"/>
      <c r="F86" s="92"/>
      <c r="G86" s="92"/>
      <c r="H86" s="92"/>
      <c r="I86" s="92"/>
      <c r="J86" s="92"/>
      <c r="K86" s="21" t="s">
        <v>492</v>
      </c>
      <c r="L86" s="21" t="s">
        <v>28</v>
      </c>
      <c r="M86" s="21" t="s">
        <v>28</v>
      </c>
      <c r="N86" s="19">
        <f t="shared" si="5"/>
        <v>1</v>
      </c>
      <c r="O86" s="19">
        <f t="shared" si="6"/>
        <v>0</v>
      </c>
      <c r="P86" s="19">
        <f t="shared" si="7"/>
        <v>0</v>
      </c>
      <c r="Q86" s="19">
        <f t="shared" si="8"/>
        <v>0</v>
      </c>
      <c r="R86" s="19">
        <f t="shared" si="9"/>
        <v>0</v>
      </c>
      <c r="S86" s="10"/>
      <c r="T86" s="10"/>
    </row>
    <row r="87" spans="1:20">
      <c r="A87" s="92"/>
      <c r="B87" s="92"/>
      <c r="C87" s="92"/>
      <c r="D87" s="92"/>
      <c r="E87" s="92"/>
      <c r="F87" s="92"/>
      <c r="G87" s="92"/>
      <c r="H87" s="92"/>
      <c r="I87" s="92"/>
      <c r="J87" s="92"/>
      <c r="K87" s="21" t="s">
        <v>493</v>
      </c>
      <c r="L87" s="21" t="s">
        <v>46</v>
      </c>
      <c r="M87" s="21" t="s">
        <v>46</v>
      </c>
      <c r="N87" s="19">
        <f t="shared" si="5"/>
        <v>0</v>
      </c>
      <c r="O87" s="19">
        <f t="shared" si="6"/>
        <v>1</v>
      </c>
      <c r="P87" s="19">
        <f t="shared" si="7"/>
        <v>0</v>
      </c>
      <c r="Q87" s="19">
        <f t="shared" si="8"/>
        <v>0</v>
      </c>
      <c r="R87" s="19">
        <f t="shared" si="9"/>
        <v>0</v>
      </c>
      <c r="S87" s="10"/>
      <c r="T87" s="10"/>
    </row>
    <row r="88" spans="1:20">
      <c r="A88" s="92"/>
      <c r="B88" s="92"/>
      <c r="C88" s="92"/>
      <c r="D88" s="92"/>
      <c r="E88" s="92"/>
      <c r="F88" s="92"/>
      <c r="G88" s="92"/>
      <c r="H88" s="92"/>
      <c r="I88" s="92"/>
      <c r="J88" s="92"/>
      <c r="K88" s="21" t="s">
        <v>494</v>
      </c>
      <c r="L88" s="21" t="s">
        <v>46</v>
      </c>
      <c r="M88" s="21" t="s">
        <v>28</v>
      </c>
      <c r="N88" s="19">
        <f t="shared" si="5"/>
        <v>0</v>
      </c>
      <c r="O88" s="19">
        <f t="shared" si="6"/>
        <v>0</v>
      </c>
      <c r="P88" s="19">
        <f t="shared" si="7"/>
        <v>0</v>
      </c>
      <c r="Q88" s="19">
        <f t="shared" si="8"/>
        <v>1</v>
      </c>
      <c r="R88" s="19">
        <f t="shared" si="9"/>
        <v>0</v>
      </c>
      <c r="S88" s="10"/>
      <c r="T88" s="10"/>
    </row>
    <row r="89" spans="1:20">
      <c r="A89" s="92"/>
      <c r="B89" s="92"/>
      <c r="C89" s="92"/>
      <c r="D89" s="92"/>
      <c r="E89" s="92"/>
      <c r="F89" s="92"/>
      <c r="G89" s="92"/>
      <c r="H89" s="92"/>
      <c r="I89" s="92"/>
      <c r="J89" s="92"/>
      <c r="K89" s="21" t="s">
        <v>495</v>
      </c>
      <c r="L89" s="21" t="s">
        <v>46</v>
      </c>
      <c r="M89" s="21" t="s">
        <v>46</v>
      </c>
      <c r="N89" s="19">
        <f t="shared" si="5"/>
        <v>0</v>
      </c>
      <c r="O89" s="19">
        <f t="shared" si="6"/>
        <v>1</v>
      </c>
      <c r="P89" s="19">
        <f t="shared" si="7"/>
        <v>0</v>
      </c>
      <c r="Q89" s="19">
        <f t="shared" si="8"/>
        <v>0</v>
      </c>
      <c r="R89" s="19">
        <f t="shared" si="9"/>
        <v>0</v>
      </c>
      <c r="S89" s="10"/>
      <c r="T89" s="10"/>
    </row>
    <row r="90" spans="1:20">
      <c r="A90" s="92"/>
      <c r="B90" s="92"/>
      <c r="C90" s="92"/>
      <c r="D90" s="92"/>
      <c r="E90" s="92"/>
      <c r="F90" s="92"/>
      <c r="G90" s="92"/>
      <c r="H90" s="92"/>
      <c r="I90" s="92"/>
      <c r="J90" s="92"/>
      <c r="K90" s="21" t="s">
        <v>496</v>
      </c>
      <c r="L90" s="21" t="s">
        <v>28</v>
      </c>
      <c r="M90" s="21" t="s">
        <v>28</v>
      </c>
      <c r="N90" s="19">
        <f t="shared" si="5"/>
        <v>1</v>
      </c>
      <c r="O90" s="19">
        <f t="shared" si="6"/>
        <v>0</v>
      </c>
      <c r="P90" s="19">
        <f t="shared" si="7"/>
        <v>0</v>
      </c>
      <c r="Q90" s="19">
        <f t="shared" si="8"/>
        <v>0</v>
      </c>
      <c r="R90" s="19">
        <f t="shared" si="9"/>
        <v>0</v>
      </c>
      <c r="S90" s="10"/>
      <c r="T90" s="10"/>
    </row>
    <row r="91" spans="1:20">
      <c r="A91" s="92"/>
      <c r="B91" s="92"/>
      <c r="C91" s="92"/>
      <c r="D91" s="92"/>
      <c r="E91" s="92"/>
      <c r="F91" s="92"/>
      <c r="G91" s="92"/>
      <c r="H91" s="92"/>
      <c r="I91" s="92"/>
      <c r="J91" s="92"/>
      <c r="K91" s="21" t="s">
        <v>497</v>
      </c>
      <c r="L91" s="21" t="s">
        <v>28</v>
      </c>
      <c r="M91" s="21" t="s">
        <v>28</v>
      </c>
      <c r="N91" s="19">
        <f t="shared" si="5"/>
        <v>1</v>
      </c>
      <c r="O91" s="19">
        <f t="shared" si="6"/>
        <v>0</v>
      </c>
      <c r="P91" s="19">
        <f t="shared" si="7"/>
        <v>0</v>
      </c>
      <c r="Q91" s="19">
        <f t="shared" si="8"/>
        <v>0</v>
      </c>
      <c r="R91" s="19">
        <f t="shared" si="9"/>
        <v>0</v>
      </c>
      <c r="S91" s="10"/>
      <c r="T91" s="10"/>
    </row>
    <row r="92" spans="1:20">
      <c r="A92" s="92"/>
      <c r="B92" s="92"/>
      <c r="C92" s="92"/>
      <c r="D92" s="92"/>
      <c r="E92" s="92"/>
      <c r="F92" s="92"/>
      <c r="G92" s="92"/>
      <c r="H92" s="92"/>
      <c r="I92" s="92"/>
      <c r="J92" s="92"/>
      <c r="K92" s="21" t="s">
        <v>65</v>
      </c>
      <c r="L92" s="21" t="s">
        <v>28</v>
      </c>
      <c r="M92" s="21" t="s">
        <v>498</v>
      </c>
      <c r="N92" s="19">
        <f t="shared" si="5"/>
        <v>0</v>
      </c>
      <c r="O92" s="19">
        <f t="shared" si="6"/>
        <v>0</v>
      </c>
      <c r="P92" s="19">
        <f t="shared" si="7"/>
        <v>1</v>
      </c>
      <c r="Q92" s="19">
        <f t="shared" si="8"/>
        <v>0</v>
      </c>
      <c r="R92" s="19">
        <f t="shared" si="9"/>
        <v>0</v>
      </c>
      <c r="S92" s="10"/>
      <c r="T92" s="10"/>
    </row>
    <row r="93" spans="1:20">
      <c r="A93" s="92"/>
      <c r="B93" s="92"/>
      <c r="C93" s="92"/>
      <c r="D93" s="92"/>
      <c r="E93" s="92"/>
      <c r="F93" s="92"/>
      <c r="G93" s="92"/>
      <c r="H93" s="92"/>
      <c r="I93" s="92"/>
      <c r="J93" s="92"/>
      <c r="K93" s="21" t="s">
        <v>499</v>
      </c>
      <c r="L93" s="21" t="s">
        <v>28</v>
      </c>
      <c r="M93" s="21" t="s">
        <v>28</v>
      </c>
      <c r="N93" s="19">
        <f t="shared" si="5"/>
        <v>1</v>
      </c>
      <c r="O93" s="19">
        <f t="shared" si="6"/>
        <v>0</v>
      </c>
      <c r="P93" s="19">
        <f t="shared" si="7"/>
        <v>0</v>
      </c>
      <c r="Q93" s="19">
        <f t="shared" si="8"/>
        <v>0</v>
      </c>
      <c r="R93" s="19">
        <f t="shared" si="9"/>
        <v>0</v>
      </c>
      <c r="S93" s="10"/>
      <c r="T93" s="10"/>
    </row>
    <row r="94" spans="1:20">
      <c r="A94" s="92"/>
      <c r="B94" s="92"/>
      <c r="C94" s="92"/>
      <c r="D94" s="92"/>
      <c r="E94" s="92"/>
      <c r="F94" s="92"/>
      <c r="G94" s="92"/>
      <c r="H94" s="92"/>
      <c r="I94" s="92"/>
      <c r="J94" s="92"/>
      <c r="K94" s="21" t="s">
        <v>500</v>
      </c>
      <c r="L94" s="21" t="s">
        <v>28</v>
      </c>
      <c r="M94" s="21" t="s">
        <v>28</v>
      </c>
      <c r="N94" s="19">
        <f t="shared" si="5"/>
        <v>1</v>
      </c>
      <c r="O94" s="19">
        <f t="shared" si="6"/>
        <v>0</v>
      </c>
      <c r="P94" s="19">
        <f t="shared" si="7"/>
        <v>0</v>
      </c>
      <c r="Q94" s="19">
        <f t="shared" si="8"/>
        <v>0</v>
      </c>
      <c r="R94" s="19">
        <f t="shared" si="9"/>
        <v>0</v>
      </c>
      <c r="S94" s="10"/>
      <c r="T94" s="10"/>
    </row>
    <row r="95" spans="1:20">
      <c r="A95" s="92"/>
      <c r="B95" s="92"/>
      <c r="C95" s="92"/>
      <c r="D95" s="92"/>
      <c r="E95" s="92"/>
      <c r="F95" s="92"/>
      <c r="G95" s="92"/>
      <c r="H95" s="92"/>
      <c r="I95" s="92"/>
      <c r="J95" s="92"/>
      <c r="K95" s="21" t="s">
        <v>501</v>
      </c>
      <c r="L95" s="21" t="s">
        <v>28</v>
      </c>
      <c r="M95" s="21" t="s">
        <v>28</v>
      </c>
      <c r="N95" s="19">
        <f t="shared" si="5"/>
        <v>1</v>
      </c>
      <c r="O95" s="19">
        <f t="shared" si="6"/>
        <v>0</v>
      </c>
      <c r="P95" s="19">
        <f t="shared" si="7"/>
        <v>0</v>
      </c>
      <c r="Q95" s="19">
        <f t="shared" si="8"/>
        <v>0</v>
      </c>
      <c r="R95" s="19">
        <f t="shared" si="9"/>
        <v>0</v>
      </c>
      <c r="S95" s="10"/>
      <c r="T95" s="10"/>
    </row>
    <row r="96" spans="1:20">
      <c r="A96" s="93"/>
      <c r="B96" s="93"/>
      <c r="C96" s="93"/>
      <c r="D96" s="93"/>
      <c r="E96" s="93"/>
      <c r="F96" s="93"/>
      <c r="G96" s="93"/>
      <c r="H96" s="93"/>
      <c r="I96" s="93"/>
      <c r="J96" s="93"/>
      <c r="K96" s="29" t="s">
        <v>502</v>
      </c>
      <c r="L96" s="29" t="s">
        <v>46</v>
      </c>
      <c r="M96" s="29" t="s">
        <v>46</v>
      </c>
      <c r="N96" s="19">
        <f t="shared" si="5"/>
        <v>0</v>
      </c>
      <c r="O96" s="19">
        <f t="shared" si="6"/>
        <v>1</v>
      </c>
      <c r="P96" s="19">
        <f t="shared" si="7"/>
        <v>0</v>
      </c>
      <c r="Q96" s="19">
        <f t="shared" si="8"/>
        <v>0</v>
      </c>
      <c r="R96" s="19">
        <f t="shared" si="9"/>
        <v>0</v>
      </c>
      <c r="S96" s="10">
        <v>0</v>
      </c>
      <c r="T96" s="10"/>
    </row>
    <row r="97" spans="1:20">
      <c r="A97" s="94" t="s">
        <v>87</v>
      </c>
      <c r="B97" s="91" t="s">
        <v>503</v>
      </c>
      <c r="C97" s="91">
        <v>2</v>
      </c>
      <c r="D97" s="91">
        <v>0</v>
      </c>
      <c r="E97" s="91">
        <v>0</v>
      </c>
      <c r="F97" s="91">
        <v>2</v>
      </c>
      <c r="G97" s="91">
        <v>2</v>
      </c>
      <c r="H97" s="91">
        <v>0</v>
      </c>
      <c r="I97" s="91">
        <v>2</v>
      </c>
      <c r="J97" s="91">
        <v>2</v>
      </c>
      <c r="K97" s="9" t="s">
        <v>504</v>
      </c>
      <c r="L97" s="9" t="s">
        <v>28</v>
      </c>
      <c r="M97" s="9" t="s">
        <v>28</v>
      </c>
      <c r="N97" s="19">
        <f t="shared" si="5"/>
        <v>1</v>
      </c>
      <c r="O97" s="19">
        <f t="shared" si="6"/>
        <v>0</v>
      </c>
      <c r="P97" s="19">
        <f t="shared" si="7"/>
        <v>0</v>
      </c>
      <c r="Q97" s="19">
        <f t="shared" si="8"/>
        <v>0</v>
      </c>
      <c r="R97" s="19">
        <f t="shared" si="9"/>
        <v>0</v>
      </c>
      <c r="S97" s="98">
        <v>1</v>
      </c>
      <c r="T97" s="10"/>
    </row>
    <row r="98" spans="1:20">
      <c r="A98" s="92"/>
      <c r="B98" s="92"/>
      <c r="C98" s="92"/>
      <c r="D98" s="92"/>
      <c r="E98" s="92"/>
      <c r="F98" s="92"/>
      <c r="G98" s="92"/>
      <c r="H98" s="92"/>
      <c r="I98" s="92"/>
      <c r="J98" s="92"/>
      <c r="K98" s="14" t="s">
        <v>505</v>
      </c>
      <c r="L98" s="14" t="s">
        <v>28</v>
      </c>
      <c r="M98" s="14" t="s">
        <v>28</v>
      </c>
      <c r="N98" s="19">
        <f t="shared" si="5"/>
        <v>1</v>
      </c>
      <c r="O98" s="19">
        <f t="shared" si="6"/>
        <v>0</v>
      </c>
      <c r="P98" s="19">
        <f t="shared" si="7"/>
        <v>0</v>
      </c>
      <c r="Q98" s="19">
        <f t="shared" si="8"/>
        <v>0</v>
      </c>
      <c r="R98" s="19">
        <f t="shared" si="9"/>
        <v>0</v>
      </c>
      <c r="S98" s="92"/>
      <c r="T98" s="10"/>
    </row>
    <row r="99" spans="1:20">
      <c r="A99" s="92"/>
      <c r="B99" s="92"/>
      <c r="C99" s="92"/>
      <c r="D99" s="92"/>
      <c r="E99" s="92"/>
      <c r="F99" s="92"/>
      <c r="G99" s="92"/>
      <c r="H99" s="92"/>
      <c r="I99" s="92"/>
      <c r="J99" s="92"/>
      <c r="K99" s="14" t="s">
        <v>506</v>
      </c>
      <c r="L99" s="14" t="s">
        <v>28</v>
      </c>
      <c r="M99" s="14" t="s">
        <v>28</v>
      </c>
      <c r="N99" s="19">
        <f t="shared" si="5"/>
        <v>1</v>
      </c>
      <c r="O99" s="19">
        <f t="shared" si="6"/>
        <v>0</v>
      </c>
      <c r="P99" s="19">
        <f t="shared" si="7"/>
        <v>0</v>
      </c>
      <c r="Q99" s="19">
        <f t="shared" si="8"/>
        <v>0</v>
      </c>
      <c r="R99" s="19">
        <f t="shared" si="9"/>
        <v>0</v>
      </c>
      <c r="S99" s="92"/>
      <c r="T99" s="10"/>
    </row>
    <row r="100" spans="1:20">
      <c r="A100" s="92"/>
      <c r="B100" s="92"/>
      <c r="C100" s="92"/>
      <c r="D100" s="92"/>
      <c r="E100" s="92"/>
      <c r="F100" s="92"/>
      <c r="G100" s="92"/>
      <c r="H100" s="92"/>
      <c r="I100" s="92"/>
      <c r="J100" s="92"/>
      <c r="K100" s="14" t="s">
        <v>507</v>
      </c>
      <c r="L100" s="14" t="s">
        <v>46</v>
      </c>
      <c r="M100" s="14" t="s">
        <v>46</v>
      </c>
      <c r="N100" s="19">
        <f t="shared" si="5"/>
        <v>0</v>
      </c>
      <c r="O100" s="19">
        <f t="shared" si="6"/>
        <v>1</v>
      </c>
      <c r="P100" s="19">
        <f t="shared" si="7"/>
        <v>0</v>
      </c>
      <c r="Q100" s="19">
        <f t="shared" si="8"/>
        <v>0</v>
      </c>
      <c r="R100" s="19">
        <f t="shared" si="9"/>
        <v>0</v>
      </c>
      <c r="S100" s="92"/>
      <c r="T100" s="10"/>
    </row>
    <row r="101" spans="1:20">
      <c r="A101" s="92"/>
      <c r="B101" s="92"/>
      <c r="C101" s="92"/>
      <c r="D101" s="92"/>
      <c r="E101" s="92"/>
      <c r="F101" s="92"/>
      <c r="G101" s="92"/>
      <c r="H101" s="92"/>
      <c r="I101" s="92"/>
      <c r="J101" s="92"/>
      <c r="K101" s="14" t="s">
        <v>508</v>
      </c>
      <c r="L101" s="14" t="s">
        <v>46</v>
      </c>
      <c r="M101" s="14" t="s">
        <v>46</v>
      </c>
      <c r="N101" s="19">
        <f t="shared" si="5"/>
        <v>0</v>
      </c>
      <c r="O101" s="19">
        <f t="shared" si="6"/>
        <v>1</v>
      </c>
      <c r="P101" s="19">
        <f t="shared" si="7"/>
        <v>0</v>
      </c>
      <c r="Q101" s="19">
        <f t="shared" si="8"/>
        <v>0</v>
      </c>
      <c r="R101" s="19">
        <f t="shared" si="9"/>
        <v>0</v>
      </c>
      <c r="S101" s="92"/>
      <c r="T101" s="10"/>
    </row>
    <row r="102" spans="1:20">
      <c r="A102" s="92"/>
      <c r="B102" s="92"/>
      <c r="C102" s="92"/>
      <c r="D102" s="92"/>
      <c r="E102" s="92"/>
      <c r="F102" s="92"/>
      <c r="G102" s="92"/>
      <c r="H102" s="92"/>
      <c r="I102" s="92"/>
      <c r="J102" s="92"/>
      <c r="K102" s="14" t="s">
        <v>509</v>
      </c>
      <c r="L102" s="14" t="s">
        <v>28</v>
      </c>
      <c r="M102" s="14" t="s">
        <v>28</v>
      </c>
      <c r="N102" s="19">
        <f t="shared" si="5"/>
        <v>1</v>
      </c>
      <c r="O102" s="19">
        <f t="shared" si="6"/>
        <v>0</v>
      </c>
      <c r="P102" s="19">
        <f t="shared" si="7"/>
        <v>0</v>
      </c>
      <c r="Q102" s="19">
        <f t="shared" si="8"/>
        <v>0</v>
      </c>
      <c r="R102" s="19">
        <f t="shared" si="9"/>
        <v>0</v>
      </c>
      <c r="S102" s="92"/>
      <c r="T102" s="10"/>
    </row>
    <row r="103" spans="1:20">
      <c r="A103" s="92"/>
      <c r="B103" s="92"/>
      <c r="C103" s="92"/>
      <c r="D103" s="92"/>
      <c r="E103" s="92"/>
      <c r="F103" s="92"/>
      <c r="G103" s="92"/>
      <c r="H103" s="92"/>
      <c r="I103" s="92"/>
      <c r="J103" s="92"/>
      <c r="K103" s="14" t="s">
        <v>510</v>
      </c>
      <c r="L103" s="14" t="s">
        <v>28</v>
      </c>
      <c r="M103" s="14" t="s">
        <v>28</v>
      </c>
      <c r="N103" s="19">
        <f t="shared" si="5"/>
        <v>1</v>
      </c>
      <c r="O103" s="19">
        <f t="shared" si="6"/>
        <v>0</v>
      </c>
      <c r="P103" s="19">
        <f t="shared" si="7"/>
        <v>0</v>
      </c>
      <c r="Q103" s="19">
        <f t="shared" si="8"/>
        <v>0</v>
      </c>
      <c r="R103" s="19">
        <f t="shared" si="9"/>
        <v>0</v>
      </c>
      <c r="S103" s="92"/>
      <c r="T103" s="10"/>
    </row>
    <row r="104" spans="1:20">
      <c r="A104" s="92"/>
      <c r="B104" s="92"/>
      <c r="C104" s="92"/>
      <c r="D104" s="92"/>
      <c r="E104" s="92"/>
      <c r="F104" s="92"/>
      <c r="G104" s="92"/>
      <c r="H104" s="92"/>
      <c r="I104" s="92"/>
      <c r="J104" s="92"/>
      <c r="K104" s="14" t="s">
        <v>511</v>
      </c>
      <c r="L104" s="14" t="s">
        <v>28</v>
      </c>
      <c r="M104" s="14" t="s">
        <v>28</v>
      </c>
      <c r="N104" s="19">
        <f t="shared" si="5"/>
        <v>1</v>
      </c>
      <c r="O104" s="19">
        <f t="shared" si="6"/>
        <v>0</v>
      </c>
      <c r="P104" s="19">
        <f t="shared" si="7"/>
        <v>0</v>
      </c>
      <c r="Q104" s="19">
        <f t="shared" si="8"/>
        <v>0</v>
      </c>
      <c r="R104" s="19">
        <f t="shared" si="9"/>
        <v>0</v>
      </c>
      <c r="S104" s="92"/>
      <c r="T104" s="10"/>
    </row>
    <row r="105" spans="1:20">
      <c r="A105" s="92"/>
      <c r="B105" s="92"/>
      <c r="C105" s="92"/>
      <c r="D105" s="92"/>
      <c r="E105" s="92"/>
      <c r="F105" s="92"/>
      <c r="G105" s="92"/>
      <c r="H105" s="92"/>
      <c r="I105" s="92"/>
      <c r="J105" s="92"/>
      <c r="K105" s="14" t="s">
        <v>512</v>
      </c>
      <c r="L105" s="14" t="s">
        <v>28</v>
      </c>
      <c r="M105" s="14" t="s">
        <v>28</v>
      </c>
      <c r="N105" s="19">
        <f t="shared" si="5"/>
        <v>1</v>
      </c>
      <c r="O105" s="19">
        <f t="shared" si="6"/>
        <v>0</v>
      </c>
      <c r="P105" s="19">
        <f t="shared" si="7"/>
        <v>0</v>
      </c>
      <c r="Q105" s="19">
        <f t="shared" si="8"/>
        <v>0</v>
      </c>
      <c r="R105" s="19">
        <f t="shared" si="9"/>
        <v>0</v>
      </c>
      <c r="S105" s="92"/>
      <c r="T105" s="10"/>
    </row>
    <row r="106" spans="1:20">
      <c r="A106" s="92"/>
      <c r="B106" s="92"/>
      <c r="C106" s="92"/>
      <c r="D106" s="92"/>
      <c r="E106" s="92"/>
      <c r="F106" s="92"/>
      <c r="G106" s="92"/>
      <c r="H106" s="92"/>
      <c r="I106" s="92"/>
      <c r="J106" s="92"/>
      <c r="K106" s="14" t="s">
        <v>513</v>
      </c>
      <c r="L106" s="14" t="s">
        <v>46</v>
      </c>
      <c r="M106" s="14" t="s">
        <v>46</v>
      </c>
      <c r="N106" s="19">
        <f t="shared" si="5"/>
        <v>0</v>
      </c>
      <c r="O106" s="19">
        <f t="shared" si="6"/>
        <v>1</v>
      </c>
      <c r="P106" s="19">
        <f t="shared" si="7"/>
        <v>0</v>
      </c>
      <c r="Q106" s="19">
        <f t="shared" si="8"/>
        <v>0</v>
      </c>
      <c r="R106" s="19">
        <f t="shared" si="9"/>
        <v>0</v>
      </c>
      <c r="S106" s="92"/>
      <c r="T106" s="10"/>
    </row>
    <row r="107" spans="1:20">
      <c r="A107" s="92"/>
      <c r="B107" s="92"/>
      <c r="C107" s="92"/>
      <c r="D107" s="92"/>
      <c r="E107" s="92"/>
      <c r="F107" s="92"/>
      <c r="G107" s="92"/>
      <c r="H107" s="92"/>
      <c r="I107" s="92"/>
      <c r="J107" s="92"/>
      <c r="K107" s="14" t="s">
        <v>65</v>
      </c>
      <c r="L107" s="14" t="s">
        <v>28</v>
      </c>
      <c r="M107" s="14" t="s">
        <v>514</v>
      </c>
      <c r="N107" s="19">
        <f t="shared" si="5"/>
        <v>0</v>
      </c>
      <c r="O107" s="19">
        <f t="shared" si="6"/>
        <v>0</v>
      </c>
      <c r="P107" s="19">
        <f t="shared" si="7"/>
        <v>1</v>
      </c>
      <c r="Q107" s="19">
        <f t="shared" si="8"/>
        <v>0</v>
      </c>
      <c r="R107" s="19">
        <f t="shared" si="9"/>
        <v>0</v>
      </c>
      <c r="S107" s="92"/>
      <c r="T107" s="10"/>
    </row>
    <row r="108" spans="1:20">
      <c r="A108" s="92"/>
      <c r="B108" s="92"/>
      <c r="C108" s="92"/>
      <c r="D108" s="92"/>
      <c r="E108" s="92"/>
      <c r="F108" s="92"/>
      <c r="G108" s="92"/>
      <c r="H108" s="92"/>
      <c r="I108" s="92"/>
      <c r="J108" s="92"/>
      <c r="K108" s="24" t="s">
        <v>515</v>
      </c>
      <c r="L108" s="14" t="s">
        <v>46</v>
      </c>
      <c r="M108" s="14" t="s">
        <v>46</v>
      </c>
      <c r="N108" s="19">
        <f t="shared" si="5"/>
        <v>0</v>
      </c>
      <c r="O108" s="19">
        <f t="shared" si="6"/>
        <v>1</v>
      </c>
      <c r="P108" s="19">
        <f t="shared" si="7"/>
        <v>0</v>
      </c>
      <c r="Q108" s="19">
        <f t="shared" si="8"/>
        <v>0</v>
      </c>
      <c r="R108" s="19">
        <f t="shared" si="9"/>
        <v>0</v>
      </c>
      <c r="S108" s="92"/>
      <c r="T108" s="10"/>
    </row>
    <row r="109" spans="1:20">
      <c r="A109" s="93"/>
      <c r="B109" s="93"/>
      <c r="C109" s="93"/>
      <c r="D109" s="93"/>
      <c r="E109" s="93"/>
      <c r="F109" s="93"/>
      <c r="G109" s="93"/>
      <c r="H109" s="93"/>
      <c r="I109" s="93"/>
      <c r="J109" s="93"/>
      <c r="K109" s="21" t="s">
        <v>516</v>
      </c>
      <c r="L109" s="21" t="s">
        <v>28</v>
      </c>
      <c r="M109" s="21" t="s">
        <v>28</v>
      </c>
      <c r="N109" s="19">
        <f t="shared" si="5"/>
        <v>1</v>
      </c>
      <c r="O109" s="19">
        <f t="shared" si="6"/>
        <v>0</v>
      </c>
      <c r="P109" s="19">
        <f t="shared" si="7"/>
        <v>0</v>
      </c>
      <c r="Q109" s="19">
        <f t="shared" si="8"/>
        <v>0</v>
      </c>
      <c r="R109" s="19">
        <f t="shared" si="9"/>
        <v>0</v>
      </c>
      <c r="S109" s="93"/>
      <c r="T109" s="10"/>
    </row>
    <row r="110" spans="1:20">
      <c r="A110" s="94" t="s">
        <v>89</v>
      </c>
      <c r="B110" s="91" t="s">
        <v>517</v>
      </c>
      <c r="C110" s="91">
        <v>3</v>
      </c>
      <c r="D110" s="91">
        <v>0</v>
      </c>
      <c r="E110" s="91">
        <v>2</v>
      </c>
      <c r="F110" s="91">
        <v>3</v>
      </c>
      <c r="G110" s="91">
        <v>2</v>
      </c>
      <c r="H110" s="91">
        <v>0</v>
      </c>
      <c r="I110" s="91">
        <v>4</v>
      </c>
      <c r="J110" s="91">
        <v>2</v>
      </c>
      <c r="K110" s="9" t="s">
        <v>518</v>
      </c>
      <c r="L110" s="9" t="s">
        <v>28</v>
      </c>
      <c r="M110" s="9" t="s">
        <v>28</v>
      </c>
      <c r="N110" s="19">
        <f t="shared" si="5"/>
        <v>1</v>
      </c>
      <c r="O110" s="19">
        <f t="shared" si="6"/>
        <v>0</v>
      </c>
      <c r="P110" s="19">
        <f t="shared" si="7"/>
        <v>0</v>
      </c>
      <c r="Q110" s="19">
        <f t="shared" si="8"/>
        <v>0</v>
      </c>
      <c r="R110" s="19">
        <f t="shared" si="9"/>
        <v>0</v>
      </c>
      <c r="S110" s="98">
        <v>2</v>
      </c>
      <c r="T110" s="10"/>
    </row>
    <row r="111" spans="1:20">
      <c r="A111" s="92"/>
      <c r="B111" s="92"/>
      <c r="C111" s="92"/>
      <c r="D111" s="92"/>
      <c r="E111" s="92"/>
      <c r="F111" s="92"/>
      <c r="G111" s="92"/>
      <c r="H111" s="92"/>
      <c r="I111" s="92"/>
      <c r="J111" s="92"/>
      <c r="K111" s="14" t="s">
        <v>519</v>
      </c>
      <c r="L111" s="14" t="s">
        <v>28</v>
      </c>
      <c r="M111" s="14" t="s">
        <v>28</v>
      </c>
      <c r="N111" s="19">
        <f t="shared" si="5"/>
        <v>1</v>
      </c>
      <c r="O111" s="19">
        <f t="shared" si="6"/>
        <v>0</v>
      </c>
      <c r="P111" s="19">
        <f t="shared" si="7"/>
        <v>0</v>
      </c>
      <c r="Q111" s="19">
        <f t="shared" si="8"/>
        <v>0</v>
      </c>
      <c r="R111" s="19">
        <f t="shared" si="9"/>
        <v>0</v>
      </c>
      <c r="S111" s="92"/>
      <c r="T111" s="10"/>
    </row>
    <row r="112" spans="1:20">
      <c r="A112" s="92"/>
      <c r="B112" s="92"/>
      <c r="C112" s="92"/>
      <c r="D112" s="92"/>
      <c r="E112" s="92"/>
      <c r="F112" s="92"/>
      <c r="G112" s="92"/>
      <c r="H112" s="92"/>
      <c r="I112" s="92"/>
      <c r="J112" s="92"/>
      <c r="K112" s="14" t="s">
        <v>520</v>
      </c>
      <c r="L112" s="14" t="s">
        <v>28</v>
      </c>
      <c r="M112" s="14" t="s">
        <v>28</v>
      </c>
      <c r="N112" s="19">
        <f t="shared" si="5"/>
        <v>1</v>
      </c>
      <c r="O112" s="19">
        <f t="shared" si="6"/>
        <v>0</v>
      </c>
      <c r="P112" s="19">
        <f t="shared" si="7"/>
        <v>0</v>
      </c>
      <c r="Q112" s="19">
        <f t="shared" si="8"/>
        <v>0</v>
      </c>
      <c r="R112" s="19">
        <f t="shared" si="9"/>
        <v>0</v>
      </c>
      <c r="S112" s="92"/>
      <c r="T112" s="10"/>
    </row>
    <row r="113" spans="1:20">
      <c r="A113" s="92"/>
      <c r="B113" s="92"/>
      <c r="C113" s="92"/>
      <c r="D113" s="92"/>
      <c r="E113" s="92"/>
      <c r="F113" s="92"/>
      <c r="G113" s="92"/>
      <c r="H113" s="92"/>
      <c r="I113" s="92"/>
      <c r="J113" s="92"/>
      <c r="K113" s="14" t="s">
        <v>521</v>
      </c>
      <c r="L113" s="14" t="s">
        <v>46</v>
      </c>
      <c r="M113" s="14" t="s">
        <v>46</v>
      </c>
      <c r="N113" s="19">
        <f t="shared" si="5"/>
        <v>0</v>
      </c>
      <c r="O113" s="19">
        <f t="shared" si="6"/>
        <v>1</v>
      </c>
      <c r="P113" s="19">
        <f t="shared" si="7"/>
        <v>0</v>
      </c>
      <c r="Q113" s="19">
        <f t="shared" si="8"/>
        <v>0</v>
      </c>
      <c r="R113" s="19">
        <f t="shared" si="9"/>
        <v>0</v>
      </c>
      <c r="S113" s="92"/>
      <c r="T113" s="10"/>
    </row>
    <row r="114" spans="1:20">
      <c r="A114" s="92"/>
      <c r="B114" s="92"/>
      <c r="C114" s="92"/>
      <c r="D114" s="92"/>
      <c r="E114" s="92"/>
      <c r="F114" s="92"/>
      <c r="G114" s="92"/>
      <c r="H114" s="92"/>
      <c r="I114" s="92"/>
      <c r="J114" s="92"/>
      <c r="K114" s="14" t="s">
        <v>522</v>
      </c>
      <c r="L114" s="14" t="s">
        <v>28</v>
      </c>
      <c r="M114" s="14" t="s">
        <v>28</v>
      </c>
      <c r="N114" s="19">
        <f t="shared" si="5"/>
        <v>1</v>
      </c>
      <c r="O114" s="19">
        <f t="shared" si="6"/>
        <v>0</v>
      </c>
      <c r="P114" s="19">
        <f t="shared" si="7"/>
        <v>0</v>
      </c>
      <c r="Q114" s="19">
        <f t="shared" si="8"/>
        <v>0</v>
      </c>
      <c r="R114" s="19">
        <f t="shared" si="9"/>
        <v>0</v>
      </c>
      <c r="S114" s="92"/>
      <c r="T114" s="10"/>
    </row>
    <row r="115" spans="1:20">
      <c r="A115" s="92"/>
      <c r="B115" s="92"/>
      <c r="C115" s="92"/>
      <c r="D115" s="92"/>
      <c r="E115" s="92"/>
      <c r="F115" s="92"/>
      <c r="G115" s="92"/>
      <c r="H115" s="92"/>
      <c r="I115" s="92"/>
      <c r="J115" s="92"/>
      <c r="K115" s="89" t="s">
        <v>523</v>
      </c>
      <c r="L115" s="14" t="s">
        <v>46</v>
      </c>
      <c r="M115" s="14" t="s">
        <v>46</v>
      </c>
      <c r="N115" s="19">
        <f t="shared" si="5"/>
        <v>0</v>
      </c>
      <c r="O115" s="19">
        <f t="shared" si="6"/>
        <v>1</v>
      </c>
      <c r="P115" s="19">
        <f t="shared" si="7"/>
        <v>0</v>
      </c>
      <c r="Q115" s="19">
        <f t="shared" si="8"/>
        <v>0</v>
      </c>
      <c r="R115" s="19">
        <f t="shared" si="9"/>
        <v>0</v>
      </c>
      <c r="S115" s="92"/>
      <c r="T115" s="10"/>
    </row>
    <row r="116" spans="1:20">
      <c r="A116" s="92"/>
      <c r="B116" s="92"/>
      <c r="C116" s="92"/>
      <c r="D116" s="92"/>
      <c r="E116" s="92"/>
      <c r="F116" s="92"/>
      <c r="G116" s="92"/>
      <c r="H116" s="92"/>
      <c r="I116" s="92"/>
      <c r="J116" s="92"/>
      <c r="K116" s="89" t="s">
        <v>499</v>
      </c>
      <c r="L116" s="14" t="s">
        <v>46</v>
      </c>
      <c r="M116" s="14" t="s">
        <v>46</v>
      </c>
      <c r="N116" s="19">
        <f t="shared" si="5"/>
        <v>0</v>
      </c>
      <c r="O116" s="19">
        <f t="shared" si="6"/>
        <v>1</v>
      </c>
      <c r="P116" s="19">
        <f t="shared" si="7"/>
        <v>0</v>
      </c>
      <c r="Q116" s="19">
        <f t="shared" si="8"/>
        <v>0</v>
      </c>
      <c r="R116" s="19">
        <f t="shared" si="9"/>
        <v>0</v>
      </c>
      <c r="S116" s="92"/>
      <c r="T116" s="10"/>
    </row>
    <row r="117" spans="1:20">
      <c r="A117" s="92"/>
      <c r="B117" s="92"/>
      <c r="C117" s="92"/>
      <c r="D117" s="92"/>
      <c r="E117" s="92"/>
      <c r="F117" s="92"/>
      <c r="G117" s="92"/>
      <c r="H117" s="92"/>
      <c r="I117" s="92"/>
      <c r="J117" s="92"/>
      <c r="K117" s="89" t="s">
        <v>500</v>
      </c>
      <c r="L117" s="14" t="s">
        <v>28</v>
      </c>
      <c r="M117" s="14" t="s">
        <v>28</v>
      </c>
      <c r="N117" s="19">
        <f t="shared" si="5"/>
        <v>1</v>
      </c>
      <c r="O117" s="19">
        <f t="shared" si="6"/>
        <v>0</v>
      </c>
      <c r="P117" s="19">
        <f t="shared" si="7"/>
        <v>0</v>
      </c>
      <c r="Q117" s="19">
        <f t="shared" si="8"/>
        <v>0</v>
      </c>
      <c r="R117" s="19">
        <f t="shared" si="9"/>
        <v>0</v>
      </c>
      <c r="S117" s="92"/>
      <c r="T117" s="10"/>
    </row>
    <row r="118" spans="1:20">
      <c r="A118" s="93"/>
      <c r="B118" s="93"/>
      <c r="C118" s="93"/>
      <c r="D118" s="93"/>
      <c r="E118" s="93"/>
      <c r="F118" s="93"/>
      <c r="G118" s="93"/>
      <c r="H118" s="93"/>
      <c r="I118" s="93"/>
      <c r="J118" s="93"/>
      <c r="K118" s="89" t="s">
        <v>524</v>
      </c>
      <c r="L118" s="14" t="s">
        <v>28</v>
      </c>
      <c r="M118" s="21" t="s">
        <v>28</v>
      </c>
      <c r="N118" s="19">
        <f t="shared" si="5"/>
        <v>1</v>
      </c>
      <c r="O118" s="19">
        <f t="shared" si="6"/>
        <v>0</v>
      </c>
      <c r="P118" s="19">
        <f t="shared" si="7"/>
        <v>0</v>
      </c>
      <c r="Q118" s="19">
        <f t="shared" si="8"/>
        <v>0</v>
      </c>
      <c r="R118" s="19">
        <f t="shared" si="9"/>
        <v>0</v>
      </c>
      <c r="S118" s="93"/>
      <c r="T118" s="10"/>
    </row>
    <row r="119" spans="1:20">
      <c r="A119" s="94" t="s">
        <v>92</v>
      </c>
      <c r="B119" s="91" t="s">
        <v>525</v>
      </c>
      <c r="C119" s="91">
        <v>3</v>
      </c>
      <c r="D119" s="91">
        <v>0</v>
      </c>
      <c r="E119" s="91">
        <v>0</v>
      </c>
      <c r="F119" s="91">
        <v>2</v>
      </c>
      <c r="G119" s="91">
        <v>1</v>
      </c>
      <c r="H119" s="91">
        <v>0</v>
      </c>
      <c r="I119" s="91">
        <v>2</v>
      </c>
      <c r="J119" s="99">
        <v>2</v>
      </c>
      <c r="K119" s="9" t="s">
        <v>491</v>
      </c>
      <c r="L119" s="35" t="s">
        <v>28</v>
      </c>
      <c r="M119" s="9" t="s">
        <v>28</v>
      </c>
      <c r="N119" s="19">
        <f t="shared" si="5"/>
        <v>1</v>
      </c>
      <c r="O119" s="19">
        <f t="shared" si="6"/>
        <v>0</v>
      </c>
      <c r="P119" s="19">
        <f t="shared" si="7"/>
        <v>0</v>
      </c>
      <c r="Q119" s="19">
        <f t="shared" si="8"/>
        <v>0</v>
      </c>
      <c r="R119" s="19">
        <f t="shared" si="9"/>
        <v>0</v>
      </c>
      <c r="S119" s="91">
        <v>0</v>
      </c>
      <c r="T119" s="91"/>
    </row>
    <row r="120" spans="1:20">
      <c r="A120" s="92"/>
      <c r="B120" s="92"/>
      <c r="C120" s="92"/>
      <c r="D120" s="92"/>
      <c r="E120" s="92"/>
      <c r="F120" s="92"/>
      <c r="G120" s="92"/>
      <c r="H120" s="92"/>
      <c r="I120" s="92"/>
      <c r="J120" s="100"/>
      <c r="K120" s="14" t="s">
        <v>526</v>
      </c>
      <c r="L120" s="34" t="s">
        <v>46</v>
      </c>
      <c r="M120" s="14" t="s">
        <v>46</v>
      </c>
      <c r="N120" s="19">
        <f t="shared" si="5"/>
        <v>0</v>
      </c>
      <c r="O120" s="19">
        <f t="shared" si="6"/>
        <v>1</v>
      </c>
      <c r="P120" s="19">
        <f t="shared" si="7"/>
        <v>0</v>
      </c>
      <c r="Q120" s="19">
        <f t="shared" si="8"/>
        <v>0</v>
      </c>
      <c r="R120" s="19">
        <f t="shared" si="9"/>
        <v>0</v>
      </c>
      <c r="S120" s="92"/>
      <c r="T120" s="92"/>
    </row>
    <row r="121" spans="1:20">
      <c r="A121" s="92"/>
      <c r="B121" s="92"/>
      <c r="C121" s="92"/>
      <c r="D121" s="92"/>
      <c r="E121" s="92"/>
      <c r="F121" s="92"/>
      <c r="G121" s="92"/>
      <c r="H121" s="92"/>
      <c r="I121" s="92"/>
      <c r="J121" s="100"/>
      <c r="K121" s="14" t="s">
        <v>527</v>
      </c>
      <c r="L121" s="34" t="s">
        <v>28</v>
      </c>
      <c r="M121" s="14" t="s">
        <v>28</v>
      </c>
      <c r="N121" s="19">
        <f t="shared" si="5"/>
        <v>1</v>
      </c>
      <c r="O121" s="19">
        <f t="shared" si="6"/>
        <v>0</v>
      </c>
      <c r="P121" s="19">
        <f t="shared" si="7"/>
        <v>0</v>
      </c>
      <c r="Q121" s="19">
        <f t="shared" si="8"/>
        <v>0</v>
      </c>
      <c r="R121" s="19">
        <f t="shared" si="9"/>
        <v>0</v>
      </c>
      <c r="S121" s="92"/>
      <c r="T121" s="92"/>
    </row>
    <row r="122" spans="1:20">
      <c r="A122" s="92"/>
      <c r="B122" s="92"/>
      <c r="C122" s="92"/>
      <c r="D122" s="92"/>
      <c r="E122" s="92"/>
      <c r="F122" s="92"/>
      <c r="G122" s="92"/>
      <c r="H122" s="92"/>
      <c r="I122" s="92"/>
      <c r="J122" s="100"/>
      <c r="K122" s="14" t="s">
        <v>528</v>
      </c>
      <c r="L122" s="34" t="s">
        <v>46</v>
      </c>
      <c r="M122" s="14" t="s">
        <v>28</v>
      </c>
      <c r="N122" s="19">
        <f t="shared" si="5"/>
        <v>0</v>
      </c>
      <c r="O122" s="19">
        <f t="shared" si="6"/>
        <v>0</v>
      </c>
      <c r="P122" s="19">
        <f t="shared" si="7"/>
        <v>0</v>
      </c>
      <c r="Q122" s="19">
        <f t="shared" si="8"/>
        <v>1</v>
      </c>
      <c r="R122" s="19">
        <f t="shared" si="9"/>
        <v>0</v>
      </c>
      <c r="S122" s="92"/>
      <c r="T122" s="92"/>
    </row>
    <row r="123" spans="1:20">
      <c r="A123" s="92"/>
      <c r="B123" s="92"/>
      <c r="C123" s="92"/>
      <c r="D123" s="92"/>
      <c r="E123" s="92"/>
      <c r="F123" s="92"/>
      <c r="G123" s="92"/>
      <c r="H123" s="92"/>
      <c r="I123" s="92"/>
      <c r="J123" s="100"/>
      <c r="K123" s="14" t="s">
        <v>529</v>
      </c>
      <c r="L123" s="34" t="s">
        <v>28</v>
      </c>
      <c r="M123" s="14" t="s">
        <v>28</v>
      </c>
      <c r="N123" s="19">
        <f t="shared" si="5"/>
        <v>1</v>
      </c>
      <c r="O123" s="19">
        <f t="shared" si="6"/>
        <v>0</v>
      </c>
      <c r="P123" s="19">
        <f t="shared" si="7"/>
        <v>0</v>
      </c>
      <c r="Q123" s="19">
        <f t="shared" si="8"/>
        <v>0</v>
      </c>
      <c r="R123" s="19">
        <f t="shared" si="9"/>
        <v>0</v>
      </c>
      <c r="S123" s="92"/>
      <c r="T123" s="92"/>
    </row>
    <row r="124" spans="1:20">
      <c r="A124" s="92"/>
      <c r="B124" s="92"/>
      <c r="C124" s="92"/>
      <c r="D124" s="92"/>
      <c r="E124" s="92"/>
      <c r="F124" s="92"/>
      <c r="G124" s="92"/>
      <c r="H124" s="92"/>
      <c r="I124" s="92"/>
      <c r="J124" s="100"/>
      <c r="K124" s="14" t="s">
        <v>530</v>
      </c>
      <c r="L124" s="34" t="s">
        <v>46</v>
      </c>
      <c r="M124" s="14" t="s">
        <v>46</v>
      </c>
      <c r="N124" s="19">
        <f t="shared" si="5"/>
        <v>0</v>
      </c>
      <c r="O124" s="19">
        <f t="shared" si="6"/>
        <v>1</v>
      </c>
      <c r="P124" s="19">
        <f t="shared" si="7"/>
        <v>0</v>
      </c>
      <c r="Q124" s="19">
        <f t="shared" si="8"/>
        <v>0</v>
      </c>
      <c r="R124" s="19">
        <f t="shared" si="9"/>
        <v>0</v>
      </c>
      <c r="S124" s="92"/>
      <c r="T124" s="92"/>
    </row>
    <row r="125" spans="1:20">
      <c r="A125" s="92"/>
      <c r="B125" s="92"/>
      <c r="C125" s="92"/>
      <c r="D125" s="92"/>
      <c r="E125" s="92"/>
      <c r="F125" s="92"/>
      <c r="G125" s="92"/>
      <c r="H125" s="92"/>
      <c r="I125" s="92"/>
      <c r="J125" s="100"/>
      <c r="K125" s="14" t="s">
        <v>531</v>
      </c>
      <c r="L125" s="34" t="s">
        <v>28</v>
      </c>
      <c r="M125" s="14" t="s">
        <v>28</v>
      </c>
      <c r="N125" s="19">
        <f t="shared" si="5"/>
        <v>1</v>
      </c>
      <c r="O125" s="19">
        <f t="shared" si="6"/>
        <v>0</v>
      </c>
      <c r="P125" s="19">
        <f t="shared" si="7"/>
        <v>0</v>
      </c>
      <c r="Q125" s="19">
        <f t="shared" si="8"/>
        <v>0</v>
      </c>
      <c r="R125" s="19">
        <f t="shared" si="9"/>
        <v>0</v>
      </c>
      <c r="S125" s="92"/>
      <c r="T125" s="92"/>
    </row>
    <row r="126" spans="1:20">
      <c r="A126" s="92"/>
      <c r="B126" s="92"/>
      <c r="C126" s="92"/>
      <c r="D126" s="92"/>
      <c r="E126" s="92"/>
      <c r="F126" s="92"/>
      <c r="G126" s="92"/>
      <c r="H126" s="92"/>
      <c r="I126" s="92"/>
      <c r="J126" s="100"/>
      <c r="K126" s="14" t="s">
        <v>532</v>
      </c>
      <c r="L126" s="34" t="s">
        <v>28</v>
      </c>
      <c r="M126" s="14" t="s">
        <v>28</v>
      </c>
      <c r="N126" s="19">
        <f t="shared" si="5"/>
        <v>1</v>
      </c>
      <c r="O126" s="19">
        <f t="shared" si="6"/>
        <v>0</v>
      </c>
      <c r="P126" s="19">
        <f t="shared" si="7"/>
        <v>0</v>
      </c>
      <c r="Q126" s="19">
        <f t="shared" si="8"/>
        <v>0</v>
      </c>
      <c r="R126" s="19">
        <f t="shared" si="9"/>
        <v>0</v>
      </c>
      <c r="S126" s="92"/>
      <c r="T126" s="92"/>
    </row>
    <row r="127" spans="1:20">
      <c r="A127" s="92"/>
      <c r="B127" s="92"/>
      <c r="C127" s="92"/>
      <c r="D127" s="92"/>
      <c r="E127" s="92"/>
      <c r="F127" s="92"/>
      <c r="G127" s="92"/>
      <c r="H127" s="92"/>
      <c r="I127" s="92"/>
      <c r="J127" s="100"/>
      <c r="K127" s="14" t="s">
        <v>533</v>
      </c>
      <c r="L127" s="34" t="s">
        <v>46</v>
      </c>
      <c r="M127" s="14" t="s">
        <v>46</v>
      </c>
      <c r="N127" s="19">
        <f t="shared" si="5"/>
        <v>0</v>
      </c>
      <c r="O127" s="19">
        <f t="shared" si="6"/>
        <v>1</v>
      </c>
      <c r="P127" s="19">
        <f t="shared" si="7"/>
        <v>0</v>
      </c>
      <c r="Q127" s="19">
        <f t="shared" si="8"/>
        <v>0</v>
      </c>
      <c r="R127" s="19">
        <f t="shared" si="9"/>
        <v>0</v>
      </c>
      <c r="S127" s="92"/>
      <c r="T127" s="92"/>
    </row>
    <row r="128" spans="1:20">
      <c r="A128" s="93"/>
      <c r="B128" s="93"/>
      <c r="C128" s="93"/>
      <c r="D128" s="93"/>
      <c r="E128" s="93"/>
      <c r="F128" s="93"/>
      <c r="G128" s="93"/>
      <c r="H128" s="93"/>
      <c r="I128" s="93"/>
      <c r="J128" s="112"/>
      <c r="K128" s="21" t="s">
        <v>534</v>
      </c>
      <c r="L128" s="36" t="s">
        <v>28</v>
      </c>
      <c r="M128" s="21" t="s">
        <v>28</v>
      </c>
      <c r="N128" s="19">
        <f t="shared" si="5"/>
        <v>1</v>
      </c>
      <c r="O128" s="19">
        <f t="shared" si="6"/>
        <v>0</v>
      </c>
      <c r="P128" s="19">
        <f t="shared" si="7"/>
        <v>0</v>
      </c>
      <c r="Q128" s="19">
        <f t="shared" si="8"/>
        <v>0</v>
      </c>
      <c r="R128" s="19">
        <f t="shared" si="9"/>
        <v>0</v>
      </c>
      <c r="S128" s="93"/>
      <c r="T128" s="93"/>
    </row>
    <row r="129" spans="1:20">
      <c r="A129" s="94" t="s">
        <v>93</v>
      </c>
      <c r="B129" s="91" t="s">
        <v>535</v>
      </c>
      <c r="C129" s="91">
        <v>3</v>
      </c>
      <c r="D129" s="91">
        <v>0</v>
      </c>
      <c r="E129" s="91">
        <v>1</v>
      </c>
      <c r="F129" s="91">
        <v>4</v>
      </c>
      <c r="G129" s="91">
        <v>0</v>
      </c>
      <c r="H129" s="91">
        <v>0</v>
      </c>
      <c r="I129" s="91">
        <v>1</v>
      </c>
      <c r="J129" s="91">
        <v>1</v>
      </c>
      <c r="K129" s="9" t="s">
        <v>536</v>
      </c>
      <c r="L129" s="9" t="s">
        <v>28</v>
      </c>
      <c r="M129" s="9" t="s">
        <v>28</v>
      </c>
      <c r="N129" s="19">
        <f t="shared" si="5"/>
        <v>1</v>
      </c>
      <c r="O129" s="19">
        <f t="shared" si="6"/>
        <v>0</v>
      </c>
      <c r="P129" s="19">
        <f t="shared" si="7"/>
        <v>0</v>
      </c>
      <c r="Q129" s="19">
        <f t="shared" si="8"/>
        <v>0</v>
      </c>
      <c r="R129" s="19">
        <f t="shared" si="9"/>
        <v>0</v>
      </c>
      <c r="S129" s="91">
        <v>0</v>
      </c>
      <c r="T129" s="10"/>
    </row>
    <row r="130" spans="1:20">
      <c r="A130" s="92"/>
      <c r="B130" s="92"/>
      <c r="C130" s="92"/>
      <c r="D130" s="92"/>
      <c r="E130" s="92"/>
      <c r="F130" s="92"/>
      <c r="G130" s="92"/>
      <c r="H130" s="92"/>
      <c r="I130" s="92"/>
      <c r="J130" s="92"/>
      <c r="K130" s="14" t="s">
        <v>537</v>
      </c>
      <c r="L130" s="14" t="s">
        <v>28</v>
      </c>
      <c r="M130" s="14" t="s">
        <v>28</v>
      </c>
      <c r="N130" s="19">
        <f t="shared" si="5"/>
        <v>1</v>
      </c>
      <c r="O130" s="19">
        <f t="shared" si="6"/>
        <v>0</v>
      </c>
      <c r="P130" s="19">
        <f t="shared" si="7"/>
        <v>0</v>
      </c>
      <c r="Q130" s="19">
        <f t="shared" si="8"/>
        <v>0</v>
      </c>
      <c r="R130" s="19">
        <f t="shared" si="9"/>
        <v>0</v>
      </c>
      <c r="S130" s="92"/>
      <c r="T130" s="10"/>
    </row>
    <row r="131" spans="1:20">
      <c r="A131" s="92"/>
      <c r="B131" s="92"/>
      <c r="C131" s="92"/>
      <c r="D131" s="92"/>
      <c r="E131" s="92"/>
      <c r="F131" s="92"/>
      <c r="G131" s="92"/>
      <c r="H131" s="92"/>
      <c r="I131" s="92"/>
      <c r="J131" s="92"/>
      <c r="K131" s="14" t="s">
        <v>538</v>
      </c>
      <c r="L131" s="14" t="s">
        <v>28</v>
      </c>
      <c r="M131" s="14" t="s">
        <v>28</v>
      </c>
      <c r="N131" s="19">
        <f t="shared" si="5"/>
        <v>1</v>
      </c>
      <c r="O131" s="19">
        <f t="shared" si="6"/>
        <v>0</v>
      </c>
      <c r="P131" s="19">
        <f t="shared" si="7"/>
        <v>0</v>
      </c>
      <c r="Q131" s="19">
        <f t="shared" si="8"/>
        <v>0</v>
      </c>
      <c r="R131" s="19">
        <f t="shared" si="9"/>
        <v>0</v>
      </c>
      <c r="S131" s="92"/>
      <c r="T131" s="10"/>
    </row>
    <row r="132" spans="1:20">
      <c r="A132" s="92"/>
      <c r="B132" s="92"/>
      <c r="C132" s="92"/>
      <c r="D132" s="92"/>
      <c r="E132" s="92"/>
      <c r="F132" s="92"/>
      <c r="G132" s="92"/>
      <c r="H132" s="92"/>
      <c r="I132" s="92"/>
      <c r="J132" s="92"/>
      <c r="K132" s="14" t="s">
        <v>539</v>
      </c>
      <c r="L132" s="14" t="s">
        <v>28</v>
      </c>
      <c r="M132" s="14" t="s">
        <v>28</v>
      </c>
      <c r="N132" s="19">
        <f t="shared" si="5"/>
        <v>1</v>
      </c>
      <c r="O132" s="19">
        <f t="shared" si="6"/>
        <v>0</v>
      </c>
      <c r="P132" s="19">
        <f t="shared" si="7"/>
        <v>0</v>
      </c>
      <c r="Q132" s="19">
        <f t="shared" si="8"/>
        <v>0</v>
      </c>
      <c r="R132" s="19">
        <f t="shared" si="9"/>
        <v>0</v>
      </c>
      <c r="S132" s="92"/>
      <c r="T132" s="10"/>
    </row>
    <row r="133" spans="1:20">
      <c r="A133" s="92"/>
      <c r="B133" s="92"/>
      <c r="C133" s="92"/>
      <c r="D133" s="92"/>
      <c r="E133" s="92"/>
      <c r="F133" s="92"/>
      <c r="G133" s="92"/>
      <c r="H133" s="92"/>
      <c r="I133" s="92"/>
      <c r="J133" s="92"/>
      <c r="K133" s="14" t="s">
        <v>540</v>
      </c>
      <c r="L133" s="14" t="s">
        <v>28</v>
      </c>
      <c r="M133" s="14" t="s">
        <v>28</v>
      </c>
      <c r="N133" s="19">
        <f t="shared" si="5"/>
        <v>1</v>
      </c>
      <c r="O133" s="19">
        <f t="shared" si="6"/>
        <v>0</v>
      </c>
      <c r="P133" s="19">
        <f t="shared" si="7"/>
        <v>0</v>
      </c>
      <c r="Q133" s="19">
        <f t="shared" si="8"/>
        <v>0</v>
      </c>
      <c r="R133" s="19">
        <f t="shared" si="9"/>
        <v>0</v>
      </c>
      <c r="S133" s="92"/>
      <c r="T133" s="10"/>
    </row>
    <row r="134" spans="1:20">
      <c r="A134" s="92"/>
      <c r="B134" s="92"/>
      <c r="C134" s="92"/>
      <c r="D134" s="92"/>
      <c r="E134" s="92"/>
      <c r="F134" s="92"/>
      <c r="G134" s="92"/>
      <c r="H134" s="92"/>
      <c r="I134" s="92"/>
      <c r="J134" s="92"/>
      <c r="K134" s="14" t="s">
        <v>541</v>
      </c>
      <c r="L134" s="14" t="s">
        <v>28</v>
      </c>
      <c r="M134" s="14" t="s">
        <v>28</v>
      </c>
      <c r="N134" s="19">
        <f t="shared" si="5"/>
        <v>1</v>
      </c>
      <c r="O134" s="19">
        <f t="shared" si="6"/>
        <v>0</v>
      </c>
      <c r="P134" s="19">
        <f t="shared" si="7"/>
        <v>0</v>
      </c>
      <c r="Q134" s="19">
        <f t="shared" si="8"/>
        <v>0</v>
      </c>
      <c r="R134" s="19">
        <f t="shared" si="9"/>
        <v>0</v>
      </c>
      <c r="S134" s="92"/>
      <c r="T134" s="10"/>
    </row>
    <row r="135" spans="1:20">
      <c r="A135" s="92"/>
      <c r="B135" s="92"/>
      <c r="C135" s="92"/>
      <c r="D135" s="92"/>
      <c r="E135" s="92"/>
      <c r="F135" s="92"/>
      <c r="G135" s="92"/>
      <c r="H135" s="92"/>
      <c r="I135" s="92"/>
      <c r="J135" s="92"/>
      <c r="K135" s="14" t="s">
        <v>542</v>
      </c>
      <c r="L135" s="14" t="s">
        <v>46</v>
      </c>
      <c r="M135" s="14" t="s">
        <v>46</v>
      </c>
      <c r="N135" s="19">
        <f t="shared" si="5"/>
        <v>0</v>
      </c>
      <c r="O135" s="19">
        <f t="shared" si="6"/>
        <v>1</v>
      </c>
      <c r="P135" s="19">
        <f t="shared" si="7"/>
        <v>0</v>
      </c>
      <c r="Q135" s="19">
        <f t="shared" si="8"/>
        <v>0</v>
      </c>
      <c r="R135" s="19">
        <f t="shared" si="9"/>
        <v>0</v>
      </c>
      <c r="S135" s="92"/>
      <c r="T135" s="10"/>
    </row>
    <row r="136" spans="1:20">
      <c r="A136" s="92"/>
      <c r="B136" s="92"/>
      <c r="C136" s="92"/>
      <c r="D136" s="92"/>
      <c r="E136" s="92"/>
      <c r="F136" s="92"/>
      <c r="G136" s="92"/>
      <c r="H136" s="92"/>
      <c r="I136" s="92"/>
      <c r="J136" s="92"/>
      <c r="K136" s="14" t="s">
        <v>543</v>
      </c>
      <c r="L136" s="14" t="s">
        <v>46</v>
      </c>
      <c r="M136" s="14" t="s">
        <v>46</v>
      </c>
      <c r="N136" s="19">
        <f t="shared" si="5"/>
        <v>0</v>
      </c>
      <c r="O136" s="19">
        <f t="shared" si="6"/>
        <v>1</v>
      </c>
      <c r="P136" s="19">
        <f t="shared" si="7"/>
        <v>0</v>
      </c>
      <c r="Q136" s="19">
        <f t="shared" si="8"/>
        <v>0</v>
      </c>
      <c r="R136" s="19">
        <f t="shared" si="9"/>
        <v>0</v>
      </c>
      <c r="S136" s="92"/>
      <c r="T136" s="10"/>
    </row>
    <row r="137" spans="1:20">
      <c r="A137" s="92"/>
      <c r="B137" s="92"/>
      <c r="C137" s="92"/>
      <c r="D137" s="92"/>
      <c r="E137" s="92"/>
      <c r="F137" s="92"/>
      <c r="G137" s="92"/>
      <c r="H137" s="92"/>
      <c r="I137" s="92"/>
      <c r="J137" s="92"/>
      <c r="K137" s="14" t="s">
        <v>544</v>
      </c>
      <c r="L137" s="14" t="s">
        <v>46</v>
      </c>
      <c r="M137" s="14" t="s">
        <v>46</v>
      </c>
      <c r="N137" s="19">
        <f t="shared" si="5"/>
        <v>0</v>
      </c>
      <c r="O137" s="19">
        <f t="shared" si="6"/>
        <v>1</v>
      </c>
      <c r="P137" s="19">
        <f t="shared" si="7"/>
        <v>0</v>
      </c>
      <c r="Q137" s="19">
        <f t="shared" si="8"/>
        <v>0</v>
      </c>
      <c r="R137" s="19">
        <f t="shared" si="9"/>
        <v>0</v>
      </c>
      <c r="S137" s="92"/>
      <c r="T137" s="10"/>
    </row>
    <row r="138" spans="1:20">
      <c r="A138" s="92"/>
      <c r="B138" s="92"/>
      <c r="C138" s="92"/>
      <c r="D138" s="92"/>
      <c r="E138" s="92"/>
      <c r="F138" s="92"/>
      <c r="G138" s="92"/>
      <c r="H138" s="92"/>
      <c r="I138" s="92"/>
      <c r="J138" s="92"/>
      <c r="K138" s="14" t="s">
        <v>545</v>
      </c>
      <c r="L138" s="14" t="s">
        <v>46</v>
      </c>
      <c r="M138" s="14" t="s">
        <v>46</v>
      </c>
      <c r="N138" s="19">
        <f t="shared" si="5"/>
        <v>0</v>
      </c>
      <c r="O138" s="19">
        <f t="shared" si="6"/>
        <v>1</v>
      </c>
      <c r="P138" s="19">
        <f t="shared" si="7"/>
        <v>0</v>
      </c>
      <c r="Q138" s="19">
        <f t="shared" si="8"/>
        <v>0</v>
      </c>
      <c r="R138" s="19">
        <f t="shared" si="9"/>
        <v>0</v>
      </c>
      <c r="S138" s="92"/>
      <c r="T138" s="10"/>
    </row>
    <row r="139" spans="1:20">
      <c r="A139" s="92"/>
      <c r="B139" s="92"/>
      <c r="C139" s="92"/>
      <c r="D139" s="92"/>
      <c r="E139" s="92"/>
      <c r="F139" s="92"/>
      <c r="G139" s="92"/>
      <c r="H139" s="92"/>
      <c r="I139" s="92"/>
      <c r="J139" s="92"/>
      <c r="K139" s="14" t="s">
        <v>546</v>
      </c>
      <c r="L139" s="14" t="s">
        <v>28</v>
      </c>
      <c r="M139" s="14" t="s">
        <v>28</v>
      </c>
      <c r="N139" s="19">
        <f t="shared" si="5"/>
        <v>1</v>
      </c>
      <c r="O139" s="19">
        <f t="shared" si="6"/>
        <v>0</v>
      </c>
      <c r="P139" s="19">
        <f t="shared" si="7"/>
        <v>0</v>
      </c>
      <c r="Q139" s="19">
        <f t="shared" si="8"/>
        <v>0</v>
      </c>
      <c r="R139" s="19">
        <f t="shared" si="9"/>
        <v>0</v>
      </c>
      <c r="S139" s="92"/>
      <c r="T139" s="10"/>
    </row>
    <row r="140" spans="1:20">
      <c r="A140" s="92"/>
      <c r="B140" s="92"/>
      <c r="C140" s="92"/>
      <c r="D140" s="92"/>
      <c r="E140" s="92"/>
      <c r="F140" s="92"/>
      <c r="G140" s="92"/>
      <c r="H140" s="92"/>
      <c r="I140" s="92"/>
      <c r="J140" s="92"/>
      <c r="K140" s="14" t="s">
        <v>547</v>
      </c>
      <c r="L140" s="14" t="s">
        <v>28</v>
      </c>
      <c r="M140" s="14" t="s">
        <v>28</v>
      </c>
      <c r="N140" s="19">
        <f t="shared" si="5"/>
        <v>1</v>
      </c>
      <c r="O140" s="19">
        <f t="shared" si="6"/>
        <v>0</v>
      </c>
      <c r="P140" s="19">
        <f t="shared" si="7"/>
        <v>0</v>
      </c>
      <c r="Q140" s="19">
        <f t="shared" si="8"/>
        <v>0</v>
      </c>
      <c r="R140" s="19">
        <f t="shared" si="9"/>
        <v>0</v>
      </c>
      <c r="S140" s="92"/>
      <c r="T140" s="10"/>
    </row>
    <row r="141" spans="1:20">
      <c r="A141" s="92"/>
      <c r="B141" s="92"/>
      <c r="C141" s="92"/>
      <c r="D141" s="92"/>
      <c r="E141" s="92"/>
      <c r="F141" s="92"/>
      <c r="G141" s="92"/>
      <c r="H141" s="92"/>
      <c r="I141" s="92"/>
      <c r="J141" s="92"/>
      <c r="K141" s="14" t="s">
        <v>548</v>
      </c>
      <c r="L141" s="14" t="s">
        <v>28</v>
      </c>
      <c r="M141" s="14" t="s">
        <v>28</v>
      </c>
      <c r="N141" s="19">
        <f t="shared" si="5"/>
        <v>1</v>
      </c>
      <c r="O141" s="19">
        <f t="shared" si="6"/>
        <v>0</v>
      </c>
      <c r="P141" s="19">
        <f t="shared" si="7"/>
        <v>0</v>
      </c>
      <c r="Q141" s="19">
        <f t="shared" si="8"/>
        <v>0</v>
      </c>
      <c r="R141" s="19">
        <f t="shared" si="9"/>
        <v>0</v>
      </c>
      <c r="S141" s="92"/>
      <c r="T141" s="10"/>
    </row>
    <row r="142" spans="1:20">
      <c r="A142" s="92"/>
      <c r="B142" s="92"/>
      <c r="C142" s="92"/>
      <c r="D142" s="92"/>
      <c r="E142" s="92"/>
      <c r="F142" s="92"/>
      <c r="G142" s="92"/>
      <c r="H142" s="92"/>
      <c r="I142" s="92"/>
      <c r="J142" s="92"/>
      <c r="K142" s="14" t="s">
        <v>549</v>
      </c>
      <c r="L142" s="14" t="s">
        <v>28</v>
      </c>
      <c r="M142" s="14" t="s">
        <v>28</v>
      </c>
      <c r="N142" s="19">
        <f t="shared" si="5"/>
        <v>1</v>
      </c>
      <c r="O142" s="19">
        <f t="shared" si="6"/>
        <v>0</v>
      </c>
      <c r="P142" s="19">
        <f t="shared" si="7"/>
        <v>0</v>
      </c>
      <c r="Q142" s="19">
        <f t="shared" si="8"/>
        <v>0</v>
      </c>
      <c r="R142" s="19">
        <f t="shared" si="9"/>
        <v>0</v>
      </c>
      <c r="S142" s="92"/>
      <c r="T142" s="10"/>
    </row>
    <row r="143" spans="1:20">
      <c r="A143" s="92"/>
      <c r="B143" s="92"/>
      <c r="C143" s="92"/>
      <c r="D143" s="92"/>
      <c r="E143" s="92"/>
      <c r="F143" s="92"/>
      <c r="G143" s="92"/>
      <c r="H143" s="92"/>
      <c r="I143" s="92"/>
      <c r="J143" s="92"/>
      <c r="K143" s="14" t="s">
        <v>550</v>
      </c>
      <c r="L143" s="14" t="s">
        <v>28</v>
      </c>
      <c r="M143" s="14" t="s">
        <v>28</v>
      </c>
      <c r="N143" s="19">
        <f t="shared" si="5"/>
        <v>1</v>
      </c>
      <c r="O143" s="19">
        <f t="shared" si="6"/>
        <v>0</v>
      </c>
      <c r="P143" s="19">
        <f t="shared" si="7"/>
        <v>0</v>
      </c>
      <c r="Q143" s="19">
        <f t="shared" si="8"/>
        <v>0</v>
      </c>
      <c r="R143" s="19">
        <f t="shared" si="9"/>
        <v>0</v>
      </c>
      <c r="S143" s="92"/>
      <c r="T143" s="10"/>
    </row>
    <row r="144" spans="1:20">
      <c r="A144" s="92"/>
      <c r="B144" s="92"/>
      <c r="C144" s="92"/>
      <c r="D144" s="92"/>
      <c r="E144" s="92"/>
      <c r="F144" s="92"/>
      <c r="G144" s="92"/>
      <c r="H144" s="92"/>
      <c r="I144" s="92"/>
      <c r="J144" s="92"/>
      <c r="K144" s="14" t="s">
        <v>551</v>
      </c>
      <c r="L144" s="14" t="s">
        <v>46</v>
      </c>
      <c r="M144" s="14" t="s">
        <v>46</v>
      </c>
      <c r="N144" s="19">
        <f t="shared" si="5"/>
        <v>0</v>
      </c>
      <c r="O144" s="19">
        <f t="shared" si="6"/>
        <v>1</v>
      </c>
      <c r="P144" s="19">
        <f t="shared" si="7"/>
        <v>0</v>
      </c>
      <c r="Q144" s="19">
        <f t="shared" si="8"/>
        <v>0</v>
      </c>
      <c r="R144" s="19">
        <f t="shared" si="9"/>
        <v>0</v>
      </c>
      <c r="S144" s="92"/>
      <c r="T144" s="10"/>
    </row>
    <row r="145" spans="1:20">
      <c r="A145" s="92"/>
      <c r="B145" s="92"/>
      <c r="C145" s="92"/>
      <c r="D145" s="92"/>
      <c r="E145" s="92"/>
      <c r="F145" s="92"/>
      <c r="G145" s="92"/>
      <c r="H145" s="92"/>
      <c r="I145" s="92"/>
      <c r="J145" s="92"/>
      <c r="K145" s="14" t="s">
        <v>552</v>
      </c>
      <c r="L145" s="14" t="s">
        <v>28</v>
      </c>
      <c r="M145" s="14" t="s">
        <v>28</v>
      </c>
      <c r="N145" s="19">
        <f t="shared" si="5"/>
        <v>1</v>
      </c>
      <c r="O145" s="19">
        <f t="shared" si="6"/>
        <v>0</v>
      </c>
      <c r="P145" s="19">
        <f t="shared" si="7"/>
        <v>0</v>
      </c>
      <c r="Q145" s="19">
        <f t="shared" si="8"/>
        <v>0</v>
      </c>
      <c r="R145" s="19">
        <f t="shared" si="9"/>
        <v>0</v>
      </c>
      <c r="S145" s="92"/>
      <c r="T145" s="10"/>
    </row>
    <row r="146" spans="1:20">
      <c r="A146" s="92"/>
      <c r="B146" s="92"/>
      <c r="C146" s="92"/>
      <c r="D146" s="92"/>
      <c r="E146" s="92"/>
      <c r="F146" s="92"/>
      <c r="G146" s="92"/>
      <c r="H146" s="92"/>
      <c r="I146" s="92"/>
      <c r="J146" s="92"/>
      <c r="K146" s="14" t="s">
        <v>553</v>
      </c>
      <c r="L146" s="14" t="s">
        <v>28</v>
      </c>
      <c r="M146" s="14" t="s">
        <v>28</v>
      </c>
      <c r="N146" s="19">
        <f t="shared" si="5"/>
        <v>1</v>
      </c>
      <c r="O146" s="19">
        <f t="shared" si="6"/>
        <v>0</v>
      </c>
      <c r="P146" s="19">
        <f t="shared" si="7"/>
        <v>0</v>
      </c>
      <c r="Q146" s="19">
        <f t="shared" si="8"/>
        <v>0</v>
      </c>
      <c r="R146" s="19">
        <f t="shared" si="9"/>
        <v>0</v>
      </c>
      <c r="S146" s="92"/>
      <c r="T146" s="10"/>
    </row>
    <row r="147" spans="1:20">
      <c r="A147" s="92"/>
      <c r="B147" s="92"/>
      <c r="C147" s="92"/>
      <c r="D147" s="92"/>
      <c r="E147" s="92"/>
      <c r="F147" s="92"/>
      <c r="G147" s="92"/>
      <c r="H147" s="92"/>
      <c r="I147" s="92"/>
      <c r="J147" s="92"/>
      <c r="K147" s="14" t="s">
        <v>554</v>
      </c>
      <c r="L147" s="14" t="s">
        <v>28</v>
      </c>
      <c r="M147" s="14" t="s">
        <v>28</v>
      </c>
      <c r="N147" s="19">
        <f t="shared" si="5"/>
        <v>1</v>
      </c>
      <c r="O147" s="19">
        <f t="shared" si="6"/>
        <v>0</v>
      </c>
      <c r="P147" s="19">
        <f t="shared" si="7"/>
        <v>0</v>
      </c>
      <c r="Q147" s="19">
        <f t="shared" si="8"/>
        <v>0</v>
      </c>
      <c r="R147" s="19">
        <f t="shared" si="9"/>
        <v>0</v>
      </c>
      <c r="S147" s="92"/>
      <c r="T147" s="10"/>
    </row>
    <row r="148" spans="1:20">
      <c r="A148" s="92"/>
      <c r="B148" s="92"/>
      <c r="C148" s="92"/>
      <c r="D148" s="92"/>
      <c r="E148" s="92"/>
      <c r="F148" s="92"/>
      <c r="G148" s="92"/>
      <c r="H148" s="92"/>
      <c r="I148" s="92"/>
      <c r="J148" s="92"/>
      <c r="K148" s="14" t="s">
        <v>555</v>
      </c>
      <c r="L148" s="14" t="s">
        <v>28</v>
      </c>
      <c r="M148" s="14" t="s">
        <v>28</v>
      </c>
      <c r="N148" s="19">
        <f t="shared" si="5"/>
        <v>1</v>
      </c>
      <c r="O148" s="19">
        <f t="shared" si="6"/>
        <v>0</v>
      </c>
      <c r="P148" s="19">
        <f t="shared" si="7"/>
        <v>0</v>
      </c>
      <c r="Q148" s="19">
        <f t="shared" si="8"/>
        <v>0</v>
      </c>
      <c r="R148" s="19">
        <f t="shared" si="9"/>
        <v>0</v>
      </c>
      <c r="S148" s="92"/>
      <c r="T148" s="10"/>
    </row>
    <row r="149" spans="1:20">
      <c r="A149" s="92"/>
      <c r="B149" s="92"/>
      <c r="C149" s="92"/>
      <c r="D149" s="92"/>
      <c r="E149" s="92"/>
      <c r="F149" s="92"/>
      <c r="G149" s="92"/>
      <c r="H149" s="92"/>
      <c r="I149" s="92"/>
      <c r="J149" s="92"/>
      <c r="K149" s="14" t="s">
        <v>556</v>
      </c>
      <c r="L149" s="14" t="s">
        <v>28</v>
      </c>
      <c r="M149" s="14" t="s">
        <v>28</v>
      </c>
      <c r="N149" s="19">
        <f t="shared" si="5"/>
        <v>1</v>
      </c>
      <c r="O149" s="19">
        <f t="shared" si="6"/>
        <v>0</v>
      </c>
      <c r="P149" s="19">
        <f t="shared" si="7"/>
        <v>0</v>
      </c>
      <c r="Q149" s="19">
        <f t="shared" si="8"/>
        <v>0</v>
      </c>
      <c r="R149" s="19">
        <f t="shared" si="9"/>
        <v>0</v>
      </c>
      <c r="S149" s="92"/>
      <c r="T149" s="10"/>
    </row>
    <row r="150" spans="1:20">
      <c r="A150" s="92"/>
      <c r="B150" s="92"/>
      <c r="C150" s="92"/>
      <c r="D150" s="92"/>
      <c r="E150" s="92"/>
      <c r="F150" s="92"/>
      <c r="G150" s="92"/>
      <c r="H150" s="92"/>
      <c r="I150" s="92"/>
      <c r="J150" s="92"/>
      <c r="K150" s="14" t="s">
        <v>557</v>
      </c>
      <c r="L150" s="14" t="s">
        <v>28</v>
      </c>
      <c r="M150" s="14" t="s">
        <v>28</v>
      </c>
      <c r="N150" s="19">
        <f t="shared" si="5"/>
        <v>1</v>
      </c>
      <c r="O150" s="19">
        <f t="shared" si="6"/>
        <v>0</v>
      </c>
      <c r="P150" s="19">
        <f t="shared" si="7"/>
        <v>0</v>
      </c>
      <c r="Q150" s="19">
        <f t="shared" si="8"/>
        <v>0</v>
      </c>
      <c r="R150" s="19">
        <f t="shared" si="9"/>
        <v>0</v>
      </c>
      <c r="S150" s="92"/>
      <c r="T150" s="10"/>
    </row>
    <row r="151" spans="1:20">
      <c r="A151" s="92"/>
      <c r="B151" s="92"/>
      <c r="C151" s="92"/>
      <c r="D151" s="92"/>
      <c r="E151" s="92"/>
      <c r="F151" s="92"/>
      <c r="G151" s="92"/>
      <c r="H151" s="92"/>
      <c r="I151" s="92"/>
      <c r="J151" s="92"/>
      <c r="K151" s="14" t="s">
        <v>558</v>
      </c>
      <c r="L151" s="14" t="s">
        <v>28</v>
      </c>
      <c r="M151" s="14" t="s">
        <v>28</v>
      </c>
      <c r="N151" s="19">
        <f t="shared" si="5"/>
        <v>1</v>
      </c>
      <c r="O151" s="19">
        <f t="shared" si="6"/>
        <v>0</v>
      </c>
      <c r="P151" s="19">
        <f t="shared" si="7"/>
        <v>0</v>
      </c>
      <c r="Q151" s="19">
        <f t="shared" si="8"/>
        <v>0</v>
      </c>
      <c r="R151" s="19">
        <f t="shared" si="9"/>
        <v>0</v>
      </c>
      <c r="S151" s="92"/>
      <c r="T151" s="10"/>
    </row>
    <row r="152" spans="1:20">
      <c r="A152" s="92"/>
      <c r="B152" s="92"/>
      <c r="C152" s="92"/>
      <c r="D152" s="92"/>
      <c r="E152" s="92"/>
      <c r="F152" s="92"/>
      <c r="G152" s="92"/>
      <c r="H152" s="92"/>
      <c r="I152" s="92"/>
      <c r="J152" s="92"/>
      <c r="K152" s="14" t="s">
        <v>559</v>
      </c>
      <c r="L152" s="14" t="s">
        <v>28</v>
      </c>
      <c r="M152" s="14" t="s">
        <v>28</v>
      </c>
      <c r="N152" s="19">
        <f t="shared" si="5"/>
        <v>1</v>
      </c>
      <c r="O152" s="19">
        <f t="shared" si="6"/>
        <v>0</v>
      </c>
      <c r="P152" s="19">
        <f t="shared" si="7"/>
        <v>0</v>
      </c>
      <c r="Q152" s="19">
        <f t="shared" si="8"/>
        <v>0</v>
      </c>
      <c r="R152" s="19">
        <f t="shared" si="9"/>
        <v>0</v>
      </c>
      <c r="S152" s="92"/>
      <c r="T152" s="10"/>
    </row>
    <row r="153" spans="1:20">
      <c r="A153" s="92"/>
      <c r="B153" s="92"/>
      <c r="C153" s="92"/>
      <c r="D153" s="92"/>
      <c r="E153" s="92"/>
      <c r="F153" s="92"/>
      <c r="G153" s="92"/>
      <c r="H153" s="92"/>
      <c r="I153" s="92"/>
      <c r="J153" s="92"/>
      <c r="K153" s="14" t="s">
        <v>560</v>
      </c>
      <c r="L153" s="14" t="s">
        <v>28</v>
      </c>
      <c r="M153" s="14" t="s">
        <v>28</v>
      </c>
      <c r="N153" s="19">
        <f t="shared" si="5"/>
        <v>1</v>
      </c>
      <c r="O153" s="19">
        <f t="shared" si="6"/>
        <v>0</v>
      </c>
      <c r="P153" s="19">
        <f t="shared" si="7"/>
        <v>0</v>
      </c>
      <c r="Q153" s="19">
        <f t="shared" si="8"/>
        <v>0</v>
      </c>
      <c r="R153" s="19">
        <f t="shared" si="9"/>
        <v>0</v>
      </c>
      <c r="S153" s="92"/>
      <c r="T153" s="10"/>
    </row>
    <row r="154" spans="1:20">
      <c r="A154" s="92"/>
      <c r="B154" s="92"/>
      <c r="C154" s="92"/>
      <c r="D154" s="92"/>
      <c r="E154" s="92"/>
      <c r="F154" s="92"/>
      <c r="G154" s="92"/>
      <c r="H154" s="92"/>
      <c r="I154" s="92"/>
      <c r="J154" s="92"/>
      <c r="K154" s="14" t="s">
        <v>561</v>
      </c>
      <c r="L154" s="14" t="s">
        <v>28</v>
      </c>
      <c r="M154" s="14" t="s">
        <v>28</v>
      </c>
      <c r="N154" s="19">
        <f t="shared" si="5"/>
        <v>1</v>
      </c>
      <c r="O154" s="19">
        <f t="shared" si="6"/>
        <v>0</v>
      </c>
      <c r="P154" s="19">
        <f t="shared" si="7"/>
        <v>0</v>
      </c>
      <c r="Q154" s="19">
        <f t="shared" si="8"/>
        <v>0</v>
      </c>
      <c r="R154" s="19">
        <f t="shared" si="9"/>
        <v>0</v>
      </c>
      <c r="S154" s="92"/>
      <c r="T154" s="10"/>
    </row>
    <row r="155" spans="1:20">
      <c r="A155" s="92"/>
      <c r="B155" s="92"/>
      <c r="C155" s="92"/>
      <c r="D155" s="92"/>
      <c r="E155" s="92"/>
      <c r="F155" s="92"/>
      <c r="G155" s="92"/>
      <c r="H155" s="92"/>
      <c r="I155" s="92"/>
      <c r="J155" s="92"/>
      <c r="K155" s="14" t="s">
        <v>562</v>
      </c>
      <c r="L155" s="14" t="s">
        <v>46</v>
      </c>
      <c r="M155" s="14" t="s">
        <v>46</v>
      </c>
      <c r="N155" s="19">
        <f t="shared" si="5"/>
        <v>0</v>
      </c>
      <c r="O155" s="19">
        <f t="shared" si="6"/>
        <v>1</v>
      </c>
      <c r="P155" s="19">
        <f t="shared" si="7"/>
        <v>0</v>
      </c>
      <c r="Q155" s="19">
        <f t="shared" si="8"/>
        <v>0</v>
      </c>
      <c r="R155" s="19">
        <f t="shared" si="9"/>
        <v>0</v>
      </c>
      <c r="S155" s="92"/>
      <c r="T155" s="10"/>
    </row>
    <row r="156" spans="1:20">
      <c r="A156" s="93"/>
      <c r="B156" s="93"/>
      <c r="C156" s="93"/>
      <c r="D156" s="93"/>
      <c r="E156" s="93"/>
      <c r="F156" s="93"/>
      <c r="G156" s="93"/>
      <c r="H156" s="93"/>
      <c r="I156" s="93"/>
      <c r="J156" s="93"/>
      <c r="K156" s="24" t="s">
        <v>563</v>
      </c>
      <c r="L156" s="21" t="s">
        <v>28</v>
      </c>
      <c r="M156" s="21" t="s">
        <v>28</v>
      </c>
      <c r="N156" s="19">
        <f t="shared" si="5"/>
        <v>1</v>
      </c>
      <c r="O156" s="19">
        <f t="shared" si="6"/>
        <v>0</v>
      </c>
      <c r="P156" s="19">
        <f t="shared" si="7"/>
        <v>0</v>
      </c>
      <c r="Q156" s="19">
        <f t="shared" si="8"/>
        <v>0</v>
      </c>
      <c r="R156" s="19">
        <f t="shared" si="9"/>
        <v>0</v>
      </c>
      <c r="S156" s="93"/>
      <c r="T156" s="10"/>
    </row>
    <row r="157" spans="1:20">
      <c r="A157" s="94" t="s">
        <v>95</v>
      </c>
      <c r="B157" s="91" t="s">
        <v>564</v>
      </c>
      <c r="C157" s="91">
        <v>2</v>
      </c>
      <c r="D157" s="91">
        <v>0</v>
      </c>
      <c r="E157" s="91">
        <v>0</v>
      </c>
      <c r="F157" s="91">
        <v>1</v>
      </c>
      <c r="G157" s="91">
        <v>0</v>
      </c>
      <c r="H157" s="91">
        <v>0</v>
      </c>
      <c r="I157" s="91">
        <v>1</v>
      </c>
      <c r="J157" s="99">
        <v>1</v>
      </c>
      <c r="K157" s="56" t="s">
        <v>536</v>
      </c>
      <c r="L157" s="35" t="s">
        <v>28</v>
      </c>
      <c r="M157" s="9" t="s">
        <v>28</v>
      </c>
      <c r="N157" s="19">
        <f t="shared" si="5"/>
        <v>1</v>
      </c>
      <c r="O157" s="19">
        <f t="shared" si="6"/>
        <v>0</v>
      </c>
      <c r="P157" s="19">
        <f t="shared" si="7"/>
        <v>0</v>
      </c>
      <c r="Q157" s="19">
        <f t="shared" si="8"/>
        <v>0</v>
      </c>
      <c r="R157" s="19">
        <f t="shared" si="9"/>
        <v>0</v>
      </c>
      <c r="S157" s="91">
        <v>0</v>
      </c>
      <c r="T157" s="10"/>
    </row>
    <row r="158" spans="1:20">
      <c r="A158" s="92"/>
      <c r="B158" s="92"/>
      <c r="C158" s="92"/>
      <c r="D158" s="92"/>
      <c r="E158" s="92"/>
      <c r="F158" s="92"/>
      <c r="G158" s="92"/>
      <c r="H158" s="92"/>
      <c r="I158" s="92"/>
      <c r="J158" s="100"/>
      <c r="K158" s="24" t="s">
        <v>537</v>
      </c>
      <c r="L158" s="34" t="s">
        <v>28</v>
      </c>
      <c r="M158" s="14" t="s">
        <v>28</v>
      </c>
      <c r="N158" s="19">
        <f t="shared" si="5"/>
        <v>1</v>
      </c>
      <c r="O158" s="19">
        <f t="shared" si="6"/>
        <v>0</v>
      </c>
      <c r="P158" s="19">
        <f t="shared" si="7"/>
        <v>0</v>
      </c>
      <c r="Q158" s="19">
        <f t="shared" si="8"/>
        <v>0</v>
      </c>
      <c r="R158" s="19">
        <f t="shared" si="9"/>
        <v>0</v>
      </c>
      <c r="S158" s="92"/>
      <c r="T158" s="10"/>
    </row>
    <row r="159" spans="1:20">
      <c r="A159" s="92"/>
      <c r="B159" s="92"/>
      <c r="C159" s="92"/>
      <c r="D159" s="92"/>
      <c r="E159" s="92"/>
      <c r="F159" s="92"/>
      <c r="G159" s="92"/>
      <c r="H159" s="92"/>
      <c r="I159" s="92"/>
      <c r="J159" s="100"/>
      <c r="K159" s="24" t="s">
        <v>565</v>
      </c>
      <c r="L159" s="34" t="s">
        <v>46</v>
      </c>
      <c r="M159" s="14" t="s">
        <v>46</v>
      </c>
      <c r="N159" s="19">
        <f t="shared" si="5"/>
        <v>0</v>
      </c>
      <c r="O159" s="19">
        <f t="shared" si="6"/>
        <v>1</v>
      </c>
      <c r="P159" s="19">
        <f t="shared" si="7"/>
        <v>0</v>
      </c>
      <c r="Q159" s="19">
        <f t="shared" si="8"/>
        <v>0</v>
      </c>
      <c r="R159" s="19">
        <f t="shared" si="9"/>
        <v>0</v>
      </c>
      <c r="S159" s="92"/>
      <c r="T159" s="10"/>
    </row>
    <row r="160" spans="1:20">
      <c r="A160" s="92"/>
      <c r="B160" s="92"/>
      <c r="C160" s="92"/>
      <c r="D160" s="92"/>
      <c r="E160" s="92"/>
      <c r="F160" s="92"/>
      <c r="G160" s="92"/>
      <c r="H160" s="92"/>
      <c r="I160" s="92"/>
      <c r="J160" s="100"/>
      <c r="K160" s="24" t="s">
        <v>566</v>
      </c>
      <c r="L160" s="34" t="s">
        <v>46</v>
      </c>
      <c r="M160" s="14" t="s">
        <v>46</v>
      </c>
      <c r="N160" s="19">
        <f t="shared" si="5"/>
        <v>0</v>
      </c>
      <c r="O160" s="19">
        <f t="shared" si="6"/>
        <v>1</v>
      </c>
      <c r="P160" s="19">
        <f t="shared" si="7"/>
        <v>0</v>
      </c>
      <c r="Q160" s="19">
        <f t="shared" si="8"/>
        <v>0</v>
      </c>
      <c r="R160" s="19">
        <f t="shared" si="9"/>
        <v>0</v>
      </c>
      <c r="S160" s="92"/>
      <c r="T160" s="10"/>
    </row>
    <row r="161" spans="1:20">
      <c r="A161" s="92"/>
      <c r="B161" s="92"/>
      <c r="C161" s="92"/>
      <c r="D161" s="92"/>
      <c r="E161" s="92"/>
      <c r="F161" s="92"/>
      <c r="G161" s="92"/>
      <c r="H161" s="92"/>
      <c r="I161" s="92"/>
      <c r="J161" s="100"/>
      <c r="K161" s="24" t="s">
        <v>567</v>
      </c>
      <c r="L161" s="34" t="s">
        <v>28</v>
      </c>
      <c r="M161" s="14" t="s">
        <v>28</v>
      </c>
      <c r="N161" s="19">
        <f t="shared" si="5"/>
        <v>1</v>
      </c>
      <c r="O161" s="19">
        <f t="shared" si="6"/>
        <v>0</v>
      </c>
      <c r="P161" s="19">
        <f t="shared" si="7"/>
        <v>0</v>
      </c>
      <c r="Q161" s="19">
        <f t="shared" si="8"/>
        <v>0</v>
      </c>
      <c r="R161" s="19">
        <f t="shared" si="9"/>
        <v>0</v>
      </c>
      <c r="S161" s="92"/>
      <c r="T161" s="10"/>
    </row>
    <row r="162" spans="1:20">
      <c r="A162" s="92"/>
      <c r="B162" s="92"/>
      <c r="C162" s="92"/>
      <c r="D162" s="92"/>
      <c r="E162" s="92"/>
      <c r="F162" s="92"/>
      <c r="G162" s="92"/>
      <c r="H162" s="92"/>
      <c r="I162" s="92"/>
      <c r="J162" s="100"/>
      <c r="K162" s="24" t="s">
        <v>568</v>
      </c>
      <c r="L162" s="34" t="s">
        <v>28</v>
      </c>
      <c r="M162" s="14" t="s">
        <v>28</v>
      </c>
      <c r="N162" s="19">
        <f t="shared" si="5"/>
        <v>1</v>
      </c>
      <c r="O162" s="19">
        <f t="shared" si="6"/>
        <v>0</v>
      </c>
      <c r="P162" s="19">
        <f t="shared" si="7"/>
        <v>0</v>
      </c>
      <c r="Q162" s="19">
        <f t="shared" si="8"/>
        <v>0</v>
      </c>
      <c r="R162" s="19">
        <f t="shared" si="9"/>
        <v>0</v>
      </c>
      <c r="S162" s="92"/>
      <c r="T162" s="10"/>
    </row>
    <row r="163" spans="1:20">
      <c r="A163" s="92"/>
      <c r="B163" s="92"/>
      <c r="C163" s="92"/>
      <c r="D163" s="92"/>
      <c r="E163" s="92"/>
      <c r="F163" s="92"/>
      <c r="G163" s="92"/>
      <c r="H163" s="92"/>
      <c r="I163" s="92"/>
      <c r="J163" s="100"/>
      <c r="K163" s="24" t="s">
        <v>65</v>
      </c>
      <c r="L163" s="34" t="s">
        <v>569</v>
      </c>
      <c r="M163" s="14" t="s">
        <v>28</v>
      </c>
      <c r="N163" s="19">
        <f t="shared" si="5"/>
        <v>0</v>
      </c>
      <c r="O163" s="19">
        <f t="shared" si="6"/>
        <v>0</v>
      </c>
      <c r="P163" s="19">
        <f t="shared" si="7"/>
        <v>1</v>
      </c>
      <c r="Q163" s="19">
        <f t="shared" si="8"/>
        <v>0</v>
      </c>
      <c r="R163" s="19">
        <f t="shared" si="9"/>
        <v>0</v>
      </c>
      <c r="S163" s="92"/>
      <c r="T163" s="10"/>
    </row>
    <row r="164" spans="1:20">
      <c r="A164" s="92"/>
      <c r="B164" s="92"/>
      <c r="C164" s="92"/>
      <c r="D164" s="92"/>
      <c r="E164" s="92"/>
      <c r="F164" s="92"/>
      <c r="G164" s="92"/>
      <c r="H164" s="92"/>
      <c r="I164" s="92"/>
      <c r="J164" s="100"/>
      <c r="K164" s="24" t="s">
        <v>570</v>
      </c>
      <c r="L164" s="34" t="s">
        <v>46</v>
      </c>
      <c r="M164" s="14" t="s">
        <v>46</v>
      </c>
      <c r="N164" s="19">
        <f t="shared" si="5"/>
        <v>0</v>
      </c>
      <c r="O164" s="19">
        <f t="shared" si="6"/>
        <v>1</v>
      </c>
      <c r="P164" s="19">
        <f t="shared" si="7"/>
        <v>0</v>
      </c>
      <c r="Q164" s="19">
        <f t="shared" si="8"/>
        <v>0</v>
      </c>
      <c r="R164" s="19">
        <f t="shared" si="9"/>
        <v>0</v>
      </c>
      <c r="S164" s="92"/>
      <c r="T164" s="10"/>
    </row>
    <row r="165" spans="1:20">
      <c r="A165" s="92"/>
      <c r="B165" s="92"/>
      <c r="C165" s="92"/>
      <c r="D165" s="92"/>
      <c r="E165" s="92"/>
      <c r="F165" s="92"/>
      <c r="G165" s="92"/>
      <c r="H165" s="92"/>
      <c r="I165" s="92"/>
      <c r="J165" s="100"/>
      <c r="K165" s="24" t="s">
        <v>571</v>
      </c>
      <c r="L165" s="34" t="s">
        <v>28</v>
      </c>
      <c r="M165" s="14" t="s">
        <v>28</v>
      </c>
      <c r="N165" s="19">
        <f t="shared" si="5"/>
        <v>1</v>
      </c>
      <c r="O165" s="19">
        <f t="shared" si="6"/>
        <v>0</v>
      </c>
      <c r="P165" s="19">
        <f t="shared" si="7"/>
        <v>0</v>
      </c>
      <c r="Q165" s="19">
        <f t="shared" si="8"/>
        <v>0</v>
      </c>
      <c r="R165" s="19">
        <f t="shared" si="9"/>
        <v>0</v>
      </c>
      <c r="S165" s="92"/>
      <c r="T165" s="10"/>
    </row>
    <row r="166" spans="1:20">
      <c r="A166" s="93"/>
      <c r="B166" s="93"/>
      <c r="C166" s="93"/>
      <c r="D166" s="93"/>
      <c r="E166" s="93"/>
      <c r="F166" s="93"/>
      <c r="G166" s="93"/>
      <c r="H166" s="93"/>
      <c r="I166" s="93"/>
      <c r="J166" s="112"/>
      <c r="K166" s="24" t="s">
        <v>523</v>
      </c>
      <c r="L166" s="36" t="s">
        <v>46</v>
      </c>
      <c r="M166" s="21" t="s">
        <v>46</v>
      </c>
      <c r="N166" s="19">
        <f t="shared" si="5"/>
        <v>0</v>
      </c>
      <c r="O166" s="19">
        <f t="shared" si="6"/>
        <v>1</v>
      </c>
      <c r="P166" s="19">
        <f t="shared" si="7"/>
        <v>0</v>
      </c>
      <c r="Q166" s="19">
        <f t="shared" si="8"/>
        <v>0</v>
      </c>
      <c r="R166" s="19">
        <f t="shared" si="9"/>
        <v>0</v>
      </c>
      <c r="S166" s="93"/>
      <c r="T166" s="10"/>
    </row>
    <row r="167" spans="1:20">
      <c r="A167" s="94" t="s">
        <v>98</v>
      </c>
      <c r="B167" s="91" t="s">
        <v>572</v>
      </c>
      <c r="C167" s="91">
        <v>3</v>
      </c>
      <c r="D167" s="91">
        <v>0</v>
      </c>
      <c r="E167" s="91">
        <v>0</v>
      </c>
      <c r="F167" s="91">
        <v>2</v>
      </c>
      <c r="G167" s="91">
        <v>0</v>
      </c>
      <c r="H167" s="91">
        <v>0</v>
      </c>
      <c r="I167" s="91">
        <v>1</v>
      </c>
      <c r="J167" s="99">
        <v>1</v>
      </c>
      <c r="K167" s="56" t="s">
        <v>573</v>
      </c>
      <c r="L167" s="35" t="s">
        <v>28</v>
      </c>
      <c r="M167" s="9" t="s">
        <v>28</v>
      </c>
      <c r="N167" s="19">
        <f t="shared" si="5"/>
        <v>1</v>
      </c>
      <c r="O167" s="19">
        <f t="shared" si="6"/>
        <v>0</v>
      </c>
      <c r="P167" s="19">
        <f t="shared" si="7"/>
        <v>0</v>
      </c>
      <c r="Q167" s="19">
        <f t="shared" si="8"/>
        <v>0</v>
      </c>
      <c r="R167" s="19">
        <f t="shared" si="9"/>
        <v>0</v>
      </c>
      <c r="S167" s="91">
        <v>0</v>
      </c>
      <c r="T167" s="10"/>
    </row>
    <row r="168" spans="1:20">
      <c r="A168" s="92"/>
      <c r="B168" s="92"/>
      <c r="C168" s="92"/>
      <c r="D168" s="92"/>
      <c r="E168" s="92"/>
      <c r="F168" s="92"/>
      <c r="G168" s="92"/>
      <c r="H168" s="92"/>
      <c r="I168" s="92"/>
      <c r="J168" s="100"/>
      <c r="K168" s="24" t="s">
        <v>574</v>
      </c>
      <c r="L168" s="34" t="s">
        <v>46</v>
      </c>
      <c r="M168" s="14" t="s">
        <v>46</v>
      </c>
      <c r="N168" s="19">
        <f t="shared" si="5"/>
        <v>0</v>
      </c>
      <c r="O168" s="19">
        <f t="shared" si="6"/>
        <v>1</v>
      </c>
      <c r="P168" s="19">
        <f t="shared" si="7"/>
        <v>0</v>
      </c>
      <c r="Q168" s="19">
        <f t="shared" si="8"/>
        <v>0</v>
      </c>
      <c r="R168" s="19">
        <f t="shared" si="9"/>
        <v>0</v>
      </c>
      <c r="S168" s="92"/>
      <c r="T168" s="10"/>
    </row>
    <row r="169" spans="1:20">
      <c r="A169" s="92"/>
      <c r="B169" s="92"/>
      <c r="C169" s="92"/>
      <c r="D169" s="92"/>
      <c r="E169" s="92"/>
      <c r="F169" s="92"/>
      <c r="G169" s="92"/>
      <c r="H169" s="92"/>
      <c r="I169" s="92"/>
      <c r="J169" s="100"/>
      <c r="K169" s="24" t="s">
        <v>575</v>
      </c>
      <c r="L169" s="34" t="s">
        <v>46</v>
      </c>
      <c r="M169" s="14" t="s">
        <v>46</v>
      </c>
      <c r="N169" s="19">
        <f t="shared" si="5"/>
        <v>0</v>
      </c>
      <c r="O169" s="19">
        <f t="shared" si="6"/>
        <v>1</v>
      </c>
      <c r="P169" s="19">
        <f t="shared" si="7"/>
        <v>0</v>
      </c>
      <c r="Q169" s="19">
        <f t="shared" si="8"/>
        <v>0</v>
      </c>
      <c r="R169" s="19">
        <f t="shared" si="9"/>
        <v>0</v>
      </c>
      <c r="S169" s="92"/>
      <c r="T169" s="10"/>
    </row>
    <row r="170" spans="1:20">
      <c r="A170" s="92"/>
      <c r="B170" s="92"/>
      <c r="C170" s="92"/>
      <c r="D170" s="92"/>
      <c r="E170" s="92"/>
      <c r="F170" s="92"/>
      <c r="G170" s="92"/>
      <c r="H170" s="92"/>
      <c r="I170" s="92"/>
      <c r="J170" s="100"/>
      <c r="K170" s="24" t="s">
        <v>576</v>
      </c>
      <c r="L170" s="34" t="s">
        <v>28</v>
      </c>
      <c r="M170" s="14" t="s">
        <v>28</v>
      </c>
      <c r="N170" s="19">
        <f t="shared" si="5"/>
        <v>1</v>
      </c>
      <c r="O170" s="19">
        <f t="shared" si="6"/>
        <v>0</v>
      </c>
      <c r="P170" s="19">
        <f t="shared" si="7"/>
        <v>0</v>
      </c>
      <c r="Q170" s="19">
        <f t="shared" si="8"/>
        <v>0</v>
      </c>
      <c r="R170" s="19">
        <f t="shared" si="9"/>
        <v>0</v>
      </c>
      <c r="S170" s="92"/>
      <c r="T170" s="10"/>
    </row>
    <row r="171" spans="1:20">
      <c r="A171" s="92"/>
      <c r="B171" s="92"/>
      <c r="C171" s="92"/>
      <c r="D171" s="92"/>
      <c r="E171" s="92"/>
      <c r="F171" s="92"/>
      <c r="G171" s="92"/>
      <c r="H171" s="92"/>
      <c r="I171" s="92"/>
      <c r="J171" s="100"/>
      <c r="K171" s="24" t="s">
        <v>577</v>
      </c>
      <c r="L171" s="34" t="s">
        <v>46</v>
      </c>
      <c r="M171" s="14" t="s">
        <v>46</v>
      </c>
      <c r="N171" s="19">
        <f t="shared" si="5"/>
        <v>0</v>
      </c>
      <c r="O171" s="19">
        <f t="shared" si="6"/>
        <v>1</v>
      </c>
      <c r="P171" s="19">
        <f t="shared" si="7"/>
        <v>0</v>
      </c>
      <c r="Q171" s="19">
        <f t="shared" si="8"/>
        <v>0</v>
      </c>
      <c r="R171" s="19">
        <f t="shared" si="9"/>
        <v>0</v>
      </c>
      <c r="S171" s="92"/>
      <c r="T171" s="10"/>
    </row>
    <row r="172" spans="1:20">
      <c r="A172" s="93"/>
      <c r="B172" s="93"/>
      <c r="C172" s="93"/>
      <c r="D172" s="93"/>
      <c r="E172" s="93"/>
      <c r="F172" s="93"/>
      <c r="G172" s="93"/>
      <c r="H172" s="93"/>
      <c r="I172" s="93"/>
      <c r="J172" s="112"/>
      <c r="K172" s="33" t="s">
        <v>578</v>
      </c>
      <c r="L172" s="36" t="s">
        <v>46</v>
      </c>
      <c r="M172" s="21" t="s">
        <v>46</v>
      </c>
      <c r="N172" s="19">
        <f t="shared" si="5"/>
        <v>0</v>
      </c>
      <c r="O172" s="19">
        <f t="shared" si="6"/>
        <v>1</v>
      </c>
      <c r="P172" s="19">
        <f t="shared" si="7"/>
        <v>0</v>
      </c>
      <c r="Q172" s="19">
        <f t="shared" si="8"/>
        <v>0</v>
      </c>
      <c r="R172" s="19">
        <f t="shared" si="9"/>
        <v>0</v>
      </c>
      <c r="S172" s="93"/>
      <c r="T172" s="10"/>
    </row>
    <row r="173" spans="1:20">
      <c r="J173" s="29" t="s">
        <v>180</v>
      </c>
      <c r="K173" s="38" t="e">
        <f>80-COUNTIF(#REF!,"undetected")-COUNTIF(#REF!,"NONE")</f>
        <v>#REF!</v>
      </c>
      <c r="L173" s="10"/>
      <c r="N173" s="41">
        <f t="shared" ref="N173:R173" si="10">COUNTIF(N2:N172,1)</f>
        <v>86</v>
      </c>
      <c r="O173" s="41">
        <f t="shared" si="10"/>
        <v>51</v>
      </c>
      <c r="P173" s="41">
        <f t="shared" si="10"/>
        <v>7</v>
      </c>
      <c r="Q173" s="41">
        <f t="shared" si="10"/>
        <v>7</v>
      </c>
      <c r="R173" s="41">
        <f t="shared" si="10"/>
        <v>2</v>
      </c>
    </row>
    <row r="174" spans="1:20">
      <c r="J174" s="10"/>
      <c r="K174" s="29" t="s">
        <v>183</v>
      </c>
      <c r="L174" s="40" t="e">
        <f>COUNTIF(#REF!,"yes")</f>
        <v>#REF!</v>
      </c>
    </row>
    <row r="175" spans="1:20">
      <c r="J175" s="10"/>
      <c r="K175" s="29" t="s">
        <v>186</v>
      </c>
      <c r="L175" s="38" t="e">
        <f>COUNTIF(#REF!,"no")</f>
        <v>#REF!</v>
      </c>
    </row>
    <row r="176" spans="1:20">
      <c r="J176" s="10"/>
      <c r="K176" s="29" t="s">
        <v>190</v>
      </c>
      <c r="L176" s="40" t="e">
        <f>COUNTIF(#REF!,"undetected")</f>
        <v>#REF!</v>
      </c>
    </row>
    <row r="177" spans="10:15">
      <c r="J177" s="10"/>
      <c r="K177" s="10"/>
      <c r="L177" s="10"/>
    </row>
    <row r="178" spans="10:15">
      <c r="J178" s="10"/>
      <c r="K178" s="10"/>
      <c r="L178" s="10"/>
    </row>
    <row r="179" spans="10:15">
      <c r="J179" s="10"/>
      <c r="K179" s="44" t="s">
        <v>192</v>
      </c>
      <c r="L179" s="44">
        <v>21</v>
      </c>
    </row>
    <row r="180" spans="10:15">
      <c r="J180" s="10"/>
      <c r="K180" s="44" t="s">
        <v>194</v>
      </c>
      <c r="L180" s="39">
        <f>2*L179</f>
        <v>42</v>
      </c>
    </row>
    <row r="181" spans="10:15">
      <c r="J181" s="10"/>
      <c r="K181" s="45" t="s">
        <v>16</v>
      </c>
      <c r="L181" s="46">
        <f>N173</f>
        <v>86</v>
      </c>
      <c r="N181" s="47" t="s">
        <v>196</v>
      </c>
      <c r="O181" s="90">
        <v>11.05</v>
      </c>
    </row>
    <row r="182" spans="10:15">
      <c r="J182" s="10"/>
      <c r="K182" s="45" t="s">
        <v>198</v>
      </c>
      <c r="L182" s="46">
        <f>N173+L180</f>
        <v>128</v>
      </c>
      <c r="N182" s="49" t="s">
        <v>199</v>
      </c>
      <c r="O182" s="50">
        <f>(1+(O181*O181))*((L185*L186)/((L185*O181*O181)+L186))</f>
        <v>0.9456444618151022</v>
      </c>
    </row>
    <row r="183" spans="10:15">
      <c r="J183" s="10"/>
      <c r="K183" s="45" t="s">
        <v>17</v>
      </c>
      <c r="L183" s="46">
        <f>O173</f>
        <v>51</v>
      </c>
    </row>
    <row r="184" spans="10:15">
      <c r="J184" s="10"/>
      <c r="K184" s="45" t="s">
        <v>18</v>
      </c>
      <c r="L184" s="46">
        <f>P173</f>
        <v>7</v>
      </c>
      <c r="N184" s="41" t="s">
        <v>202</v>
      </c>
      <c r="O184" s="50">
        <f>2*((L185*L186)/((L185)+L186))</f>
        <v>0.8152866242038217</v>
      </c>
    </row>
    <row r="185" spans="10:15">
      <c r="J185" s="10"/>
      <c r="K185" s="45" t="s">
        <v>0</v>
      </c>
      <c r="L185" s="46">
        <f>L182/(L183+L182)</f>
        <v>0.71508379888268159</v>
      </c>
    </row>
    <row r="186" spans="10:15">
      <c r="J186" s="10"/>
      <c r="K186" s="45" t="s">
        <v>1</v>
      </c>
      <c r="L186" s="46">
        <f>L182/(L182+L184)</f>
        <v>0.94814814814814818</v>
      </c>
    </row>
    <row r="187" spans="10:15">
      <c r="J187" s="10"/>
      <c r="K187" s="10"/>
      <c r="L187" s="10"/>
    </row>
    <row r="188" spans="10:15">
      <c r="J188" s="10"/>
      <c r="K188" s="51" t="s">
        <v>205</v>
      </c>
      <c r="L188" s="52"/>
    </row>
    <row r="189" spans="10:15">
      <c r="J189" s="10"/>
      <c r="K189" s="53" t="s">
        <v>206</v>
      </c>
      <c r="L189" s="52" t="e">
        <f>L181+L184+COUNTIF(#REF!,"NONE")</f>
        <v>#REF!</v>
      </c>
    </row>
    <row r="190" spans="10:15">
      <c r="J190" s="10"/>
      <c r="K190" s="53" t="s">
        <v>19</v>
      </c>
      <c r="L190" s="52">
        <f>Q173</f>
        <v>7</v>
      </c>
    </row>
    <row r="191" spans="10:15">
      <c r="J191" s="10"/>
      <c r="K191" s="53" t="s">
        <v>20</v>
      </c>
      <c r="L191" s="52">
        <f>R173</f>
        <v>2</v>
      </c>
    </row>
    <row r="192" spans="10:15">
      <c r="J192" s="10"/>
      <c r="K192" s="53" t="s">
        <v>207</v>
      </c>
      <c r="L192" s="52">
        <f>L183</f>
        <v>51</v>
      </c>
    </row>
    <row r="193" spans="10:12">
      <c r="J193" s="10"/>
      <c r="K193" s="10"/>
      <c r="L193" s="10" t="e">
        <f>SUM(L189:L192)</f>
        <v>#REF!</v>
      </c>
    </row>
  </sheetData>
  <mergeCells count="240">
    <mergeCell ref="M3:M4"/>
    <mergeCell ref="L3:L4"/>
    <mergeCell ref="K3:K4"/>
    <mergeCell ref="S8:S12"/>
    <mergeCell ref="I75:I83"/>
    <mergeCell ref="I69:I74"/>
    <mergeCell ref="J75:J83"/>
    <mergeCell ref="L52:L53"/>
    <mergeCell ref="K52:K53"/>
    <mergeCell ref="H69:H74"/>
    <mergeCell ref="H75:H83"/>
    <mergeCell ref="H63:H68"/>
    <mergeCell ref="H54:H55"/>
    <mergeCell ref="H56:H62"/>
    <mergeCell ref="H43:H53"/>
    <mergeCell ref="E97:E109"/>
    <mergeCell ref="E69:E74"/>
    <mergeCell ref="H84:H96"/>
    <mergeCell ref="I84:I96"/>
    <mergeCell ref="J84:J96"/>
    <mergeCell ref="H97:H109"/>
    <mergeCell ref="S97:S109"/>
    <mergeCell ref="I97:I109"/>
    <mergeCell ref="J97:J109"/>
    <mergeCell ref="E84:E96"/>
    <mergeCell ref="G84:G96"/>
    <mergeCell ref="F84:F96"/>
    <mergeCell ref="F69:F74"/>
    <mergeCell ref="G75:G83"/>
    <mergeCell ref="F97:F109"/>
    <mergeCell ref="G97:G109"/>
    <mergeCell ref="J69:J74"/>
    <mergeCell ref="L72:L74"/>
    <mergeCell ref="M72:M74"/>
    <mergeCell ref="S69:S74"/>
    <mergeCell ref="S75:S83"/>
    <mergeCell ref="K72:K74"/>
    <mergeCell ref="F75:F83"/>
    <mergeCell ref="E75:E83"/>
    <mergeCell ref="A84:A96"/>
    <mergeCell ref="A75:A83"/>
    <mergeCell ref="A69:A74"/>
    <mergeCell ref="A110:A118"/>
    <mergeCell ref="A97:A109"/>
    <mergeCell ref="A167:A172"/>
    <mergeCell ref="A157:A166"/>
    <mergeCell ref="E37:E42"/>
    <mergeCell ref="D37:D42"/>
    <mergeCell ref="E157:E166"/>
    <mergeCell ref="D157:D166"/>
    <mergeCell ref="D167:D172"/>
    <mergeCell ref="C157:C166"/>
    <mergeCell ref="C167:C172"/>
    <mergeCell ref="C119:C128"/>
    <mergeCell ref="C110:C118"/>
    <mergeCell ref="C75:C83"/>
    <mergeCell ref="C69:C74"/>
    <mergeCell ref="C84:C96"/>
    <mergeCell ref="C97:C109"/>
    <mergeCell ref="C43:C53"/>
    <mergeCell ref="C56:C62"/>
    <mergeCell ref="B69:B74"/>
    <mergeCell ref="B63:B68"/>
    <mergeCell ref="C13:C18"/>
    <mergeCell ref="D8:D12"/>
    <mergeCell ref="D13:D18"/>
    <mergeCell ref="C8:C12"/>
    <mergeCell ref="B84:B96"/>
    <mergeCell ref="B97:B109"/>
    <mergeCell ref="B167:B172"/>
    <mergeCell ref="B129:B156"/>
    <mergeCell ref="B157:B166"/>
    <mergeCell ref="B75:B83"/>
    <mergeCell ref="B119:B128"/>
    <mergeCell ref="B110:B118"/>
    <mergeCell ref="B43:B53"/>
    <mergeCell ref="D75:D83"/>
    <mergeCell ref="D84:D96"/>
    <mergeCell ref="D69:D74"/>
    <mergeCell ref="D97:D109"/>
    <mergeCell ref="E13:E18"/>
    <mergeCell ref="E5:E7"/>
    <mergeCell ref="E8:E12"/>
    <mergeCell ref="A54:A55"/>
    <mergeCell ref="A56:A62"/>
    <mergeCell ref="B8:B12"/>
    <mergeCell ref="A8:A12"/>
    <mergeCell ref="A2:A4"/>
    <mergeCell ref="B2:B4"/>
    <mergeCell ref="C2:C4"/>
    <mergeCell ref="D2:D4"/>
    <mergeCell ref="E2:E4"/>
    <mergeCell ref="A26:A36"/>
    <mergeCell ref="A24:A25"/>
    <mergeCell ref="A19:A23"/>
    <mergeCell ref="B19:B23"/>
    <mergeCell ref="B13:B18"/>
    <mergeCell ref="A13:A18"/>
    <mergeCell ref="A5:A7"/>
    <mergeCell ref="B5:B7"/>
    <mergeCell ref="D5:D7"/>
    <mergeCell ref="C5:C7"/>
    <mergeCell ref="C26:C36"/>
    <mergeCell ref="D26:D36"/>
    <mergeCell ref="B24:B25"/>
    <mergeCell ref="C54:C55"/>
    <mergeCell ref="D56:D62"/>
    <mergeCell ref="D63:D68"/>
    <mergeCell ref="D43:D53"/>
    <mergeCell ref="D54:D55"/>
    <mergeCell ref="E26:E36"/>
    <mergeCell ref="E19:E23"/>
    <mergeCell ref="E43:E53"/>
    <mergeCell ref="E54:E55"/>
    <mergeCell ref="C19:C23"/>
    <mergeCell ref="D19:D23"/>
    <mergeCell ref="E56:E62"/>
    <mergeCell ref="E63:E68"/>
    <mergeCell ref="B37:B42"/>
    <mergeCell ref="C37:C42"/>
    <mergeCell ref="B54:B55"/>
    <mergeCell ref="B56:B62"/>
    <mergeCell ref="A63:A68"/>
    <mergeCell ref="A43:A53"/>
    <mergeCell ref="B26:B36"/>
    <mergeCell ref="A37:A42"/>
    <mergeCell ref="C63:C68"/>
    <mergeCell ref="J167:J172"/>
    <mergeCell ref="G157:G166"/>
    <mergeCell ref="F157:F166"/>
    <mergeCell ref="F167:F172"/>
    <mergeCell ref="G167:G172"/>
    <mergeCell ref="H167:H172"/>
    <mergeCell ref="S157:S166"/>
    <mergeCell ref="S167:S172"/>
    <mergeCell ref="I167:I172"/>
    <mergeCell ref="H157:H166"/>
    <mergeCell ref="I157:I166"/>
    <mergeCell ref="S119:S128"/>
    <mergeCell ref="T119:T128"/>
    <mergeCell ref="S110:S118"/>
    <mergeCell ref="F119:F128"/>
    <mergeCell ref="G119:G128"/>
    <mergeCell ref="G110:G118"/>
    <mergeCell ref="F110:F118"/>
    <mergeCell ref="I110:I118"/>
    <mergeCell ref="J119:J128"/>
    <mergeCell ref="J110:J118"/>
    <mergeCell ref="J157:J166"/>
    <mergeCell ref="S129:S156"/>
    <mergeCell ref="J129:J156"/>
    <mergeCell ref="I129:I156"/>
    <mergeCell ref="H110:H118"/>
    <mergeCell ref="H119:H128"/>
    <mergeCell ref="E129:E156"/>
    <mergeCell ref="C129:C156"/>
    <mergeCell ref="D129:D156"/>
    <mergeCell ref="I119:I128"/>
    <mergeCell ref="H129:H156"/>
    <mergeCell ref="A119:A128"/>
    <mergeCell ref="A129:A156"/>
    <mergeCell ref="E119:E128"/>
    <mergeCell ref="E167:E172"/>
    <mergeCell ref="D110:D118"/>
    <mergeCell ref="E110:E118"/>
    <mergeCell ref="D119:D128"/>
    <mergeCell ref="G129:G156"/>
    <mergeCell ref="F129:F156"/>
    <mergeCell ref="G69:G74"/>
    <mergeCell ref="G54:G55"/>
    <mergeCell ref="G63:G68"/>
    <mergeCell ref="G43:G53"/>
    <mergeCell ref="F56:F62"/>
    <mergeCell ref="F63:F68"/>
    <mergeCell ref="G56:G62"/>
    <mergeCell ref="H5:H7"/>
    <mergeCell ref="H2:H4"/>
    <mergeCell ref="H19:H23"/>
    <mergeCell ref="F5:F7"/>
    <mergeCell ref="G8:G12"/>
    <mergeCell ref="F2:F4"/>
    <mergeCell ref="F8:F12"/>
    <mergeCell ref="H13:H18"/>
    <mergeCell ref="H8:H12"/>
    <mergeCell ref="H26:H36"/>
    <mergeCell ref="H37:H42"/>
    <mergeCell ref="F13:F18"/>
    <mergeCell ref="G19:G23"/>
    <mergeCell ref="F19:F23"/>
    <mergeCell ref="F26:F36"/>
    <mergeCell ref="F37:F42"/>
    <mergeCell ref="G26:G36"/>
    <mergeCell ref="G37:G42"/>
    <mergeCell ref="F54:F55"/>
    <mergeCell ref="F43:F53"/>
    <mergeCell ref="W1:AB1"/>
    <mergeCell ref="S2:S4"/>
    <mergeCell ref="S52:S53"/>
    <mergeCell ref="S54:S55"/>
    <mergeCell ref="S19:S23"/>
    <mergeCell ref="L41:L42"/>
    <mergeCell ref="I13:I18"/>
    <mergeCell ref="G5:G7"/>
    <mergeCell ref="G2:G4"/>
    <mergeCell ref="J5:J7"/>
    <mergeCell ref="J8:J12"/>
    <mergeCell ref="I8:I12"/>
    <mergeCell ref="I5:I7"/>
    <mergeCell ref="I2:I4"/>
    <mergeCell ref="J2:J4"/>
    <mergeCell ref="G13:G18"/>
    <mergeCell ref="J19:J23"/>
    <mergeCell ref="I19:I23"/>
    <mergeCell ref="L54:L55"/>
    <mergeCell ref="K54:K55"/>
    <mergeCell ref="M54:M55"/>
    <mergeCell ref="M52:M53"/>
    <mergeCell ref="S5:S7"/>
    <mergeCell ref="T5:T7"/>
    <mergeCell ref="I56:I62"/>
    <mergeCell ref="I63:I68"/>
    <mergeCell ref="I37:I42"/>
    <mergeCell ref="J37:J42"/>
    <mergeCell ref="J63:J68"/>
    <mergeCell ref="J56:J62"/>
    <mergeCell ref="S13:S18"/>
    <mergeCell ref="J13:J18"/>
    <mergeCell ref="I54:I55"/>
    <mergeCell ref="S26:S36"/>
    <mergeCell ref="T26:T36"/>
    <mergeCell ref="I43:I53"/>
    <mergeCell ref="J43:J53"/>
    <mergeCell ref="J54:J55"/>
    <mergeCell ref="K41:K42"/>
    <mergeCell ref="S41:S42"/>
    <mergeCell ref="M41:M42"/>
    <mergeCell ref="J24:J25"/>
    <mergeCell ref="J26:J36"/>
    <mergeCell ref="I24:I25"/>
    <mergeCell ref="I26:I36"/>
  </mergeCells>
  <conditionalFormatting sqref="C84:H97 C110:H110 C119:H119 C129:H129 C157:H157 C167:H167">
    <cfRule type="cellIs" dxfId="0" priority="1" operator="greaterThan">
      <formula>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4"/>
  <sheetViews>
    <sheetView tabSelected="1" workbookViewId="0">
      <selection activeCell="G25" sqref="G25"/>
    </sheetView>
  </sheetViews>
  <sheetFormatPr baseColWidth="10" defaultColWidth="14.42578125" defaultRowHeight="15" customHeight="1"/>
  <sheetData>
    <row r="1" spans="1:23">
      <c r="A1" s="106" t="s">
        <v>2</v>
      </c>
      <c r="B1" s="105" t="s">
        <v>16</v>
      </c>
      <c r="C1" s="103"/>
      <c r="D1" s="103"/>
      <c r="E1" s="103"/>
      <c r="F1" s="104"/>
      <c r="G1" s="105" t="s">
        <v>17</v>
      </c>
      <c r="H1" s="103"/>
      <c r="I1" s="103"/>
      <c r="J1" s="103"/>
      <c r="K1" s="104"/>
      <c r="L1" s="105" t="s">
        <v>18</v>
      </c>
      <c r="M1" s="103"/>
      <c r="N1" s="103"/>
      <c r="O1" s="103"/>
      <c r="P1" s="104"/>
    </row>
    <row r="2" spans="1:23">
      <c r="A2" s="93"/>
      <c r="B2" s="15" t="s">
        <v>33</v>
      </c>
      <c r="C2" s="15" t="s">
        <v>35</v>
      </c>
      <c r="D2" s="15" t="s">
        <v>36</v>
      </c>
      <c r="E2" s="15" t="s">
        <v>37</v>
      </c>
      <c r="F2" s="15" t="s">
        <v>38</v>
      </c>
      <c r="G2" s="15" t="s">
        <v>33</v>
      </c>
      <c r="H2" s="15" t="s">
        <v>35</v>
      </c>
      <c r="I2" s="15" t="s">
        <v>36</v>
      </c>
      <c r="J2" s="15" t="s">
        <v>37</v>
      </c>
      <c r="K2" s="15" t="s">
        <v>38</v>
      </c>
      <c r="L2" s="15" t="s">
        <v>33</v>
      </c>
      <c r="M2" s="15" t="s">
        <v>35</v>
      </c>
      <c r="N2" s="15" t="s">
        <v>36</v>
      </c>
      <c r="O2" s="15" t="s">
        <v>37</v>
      </c>
      <c r="P2" s="15" t="s">
        <v>38</v>
      </c>
      <c r="R2" s="17"/>
      <c r="S2" s="15" t="s">
        <v>33</v>
      </c>
      <c r="T2" s="15" t="s">
        <v>35</v>
      </c>
      <c r="U2" s="15" t="s">
        <v>36</v>
      </c>
      <c r="V2" s="15" t="s">
        <v>37</v>
      </c>
      <c r="W2" s="15" t="s">
        <v>38</v>
      </c>
    </row>
    <row r="3" spans="1:23">
      <c r="A3" s="18" t="s">
        <v>25</v>
      </c>
      <c r="B3" s="11">
        <v>0</v>
      </c>
      <c r="C3" s="11">
        <v>1</v>
      </c>
      <c r="D3" s="11">
        <v>0</v>
      </c>
      <c r="E3" s="11">
        <v>1</v>
      </c>
      <c r="F3" s="11">
        <v>0</v>
      </c>
      <c r="G3" s="11">
        <v>0</v>
      </c>
      <c r="H3" s="11">
        <v>0</v>
      </c>
      <c r="I3" s="11">
        <v>0</v>
      </c>
      <c r="J3" s="11">
        <v>0</v>
      </c>
      <c r="K3" s="11">
        <v>0</v>
      </c>
      <c r="L3" s="11">
        <v>0</v>
      </c>
      <c r="M3" s="11">
        <v>0</v>
      </c>
      <c r="N3" s="11">
        <v>0</v>
      </c>
      <c r="O3" s="11">
        <v>0</v>
      </c>
      <c r="P3" s="11">
        <v>0</v>
      </c>
      <c r="R3" s="15" t="s">
        <v>16</v>
      </c>
      <c r="S3" s="11">
        <f t="shared" ref="S3:W3" si="0">SUM(B3:B33)</f>
        <v>10</v>
      </c>
      <c r="T3" s="11">
        <f t="shared" si="0"/>
        <v>4</v>
      </c>
      <c r="U3" s="11">
        <f t="shared" si="0"/>
        <v>24</v>
      </c>
      <c r="V3" s="11">
        <f t="shared" si="0"/>
        <v>6</v>
      </c>
      <c r="W3" s="11">
        <f t="shared" si="0"/>
        <v>5</v>
      </c>
    </row>
    <row r="4" spans="1:23">
      <c r="A4" s="18" t="s">
        <v>40</v>
      </c>
      <c r="B4" s="11">
        <v>0</v>
      </c>
      <c r="C4" s="11">
        <v>1</v>
      </c>
      <c r="D4" s="11">
        <v>1</v>
      </c>
      <c r="E4" s="11">
        <v>0</v>
      </c>
      <c r="F4" s="11">
        <v>0</v>
      </c>
      <c r="G4" s="11">
        <v>0</v>
      </c>
      <c r="H4" s="65">
        <v>1</v>
      </c>
      <c r="I4" s="11">
        <v>0</v>
      </c>
      <c r="J4" s="11">
        <v>0</v>
      </c>
      <c r="K4" s="11">
        <v>0</v>
      </c>
      <c r="L4" s="11">
        <v>0</v>
      </c>
      <c r="M4" s="11">
        <v>1</v>
      </c>
      <c r="N4" s="11">
        <v>0</v>
      </c>
      <c r="O4" s="11">
        <v>0</v>
      </c>
      <c r="P4" s="11">
        <v>0</v>
      </c>
      <c r="Q4" t="s">
        <v>156</v>
      </c>
      <c r="R4" s="15" t="s">
        <v>17</v>
      </c>
      <c r="S4" s="11">
        <f t="shared" ref="S4:W4" si="1">SUM(G3:G33)</f>
        <v>2</v>
      </c>
      <c r="T4" s="11">
        <f t="shared" si="1"/>
        <v>3</v>
      </c>
      <c r="U4" s="11">
        <f t="shared" si="1"/>
        <v>4</v>
      </c>
      <c r="V4" s="11">
        <f t="shared" si="1"/>
        <v>3</v>
      </c>
      <c r="W4" s="11">
        <f t="shared" si="1"/>
        <v>1</v>
      </c>
    </row>
    <row r="5" spans="1:23">
      <c r="A5" s="15" t="s">
        <v>47</v>
      </c>
      <c r="B5" s="11">
        <v>1</v>
      </c>
      <c r="C5" s="11">
        <v>0</v>
      </c>
      <c r="D5" s="11">
        <v>0</v>
      </c>
      <c r="E5" s="11">
        <v>1</v>
      </c>
      <c r="F5" s="11">
        <v>0</v>
      </c>
      <c r="G5" s="11">
        <v>0</v>
      </c>
      <c r="H5" s="11">
        <v>0</v>
      </c>
      <c r="I5" s="11">
        <v>0</v>
      </c>
      <c r="J5" s="11">
        <v>0</v>
      </c>
      <c r="K5" s="11">
        <v>0</v>
      </c>
      <c r="L5" s="11">
        <v>0</v>
      </c>
      <c r="M5" s="11">
        <v>0</v>
      </c>
      <c r="N5" s="11">
        <v>1</v>
      </c>
      <c r="O5" s="11">
        <v>0</v>
      </c>
      <c r="P5" s="11">
        <v>0</v>
      </c>
      <c r="Q5" t="s">
        <v>161</v>
      </c>
      <c r="R5" s="15" t="s">
        <v>18</v>
      </c>
      <c r="S5" s="11">
        <f t="shared" ref="S5:W5" si="2">SUM(L3:L33)</f>
        <v>0</v>
      </c>
      <c r="T5" s="11">
        <f t="shared" si="2"/>
        <v>2</v>
      </c>
      <c r="U5" s="11">
        <f t="shared" si="2"/>
        <v>1</v>
      </c>
      <c r="V5" s="11">
        <f t="shared" si="2"/>
        <v>1</v>
      </c>
      <c r="W5" s="11">
        <f t="shared" si="2"/>
        <v>2</v>
      </c>
    </row>
    <row r="6" spans="1:23">
      <c r="A6" s="18" t="s">
        <v>48</v>
      </c>
      <c r="B6" s="11">
        <v>0</v>
      </c>
      <c r="C6" s="11">
        <v>0</v>
      </c>
      <c r="D6" s="11">
        <v>2</v>
      </c>
      <c r="E6" s="11">
        <v>0</v>
      </c>
      <c r="F6" s="65">
        <v>1</v>
      </c>
      <c r="G6" s="11">
        <v>0</v>
      </c>
      <c r="H6" s="11">
        <v>0</v>
      </c>
      <c r="I6" s="11">
        <v>0</v>
      </c>
      <c r="J6" s="11">
        <v>0</v>
      </c>
      <c r="K6" s="65">
        <v>1</v>
      </c>
      <c r="L6" s="11">
        <v>0</v>
      </c>
      <c r="M6" s="11">
        <v>0</v>
      </c>
      <c r="N6" s="11">
        <v>0</v>
      </c>
      <c r="O6" s="11">
        <v>0</v>
      </c>
      <c r="P6" s="65">
        <v>1</v>
      </c>
    </row>
    <row r="7" spans="1:23">
      <c r="A7" s="18" t="s">
        <v>49</v>
      </c>
      <c r="B7" s="11">
        <v>0</v>
      </c>
      <c r="C7" s="11">
        <v>0</v>
      </c>
      <c r="D7" s="11">
        <v>2</v>
      </c>
      <c r="E7" s="11">
        <v>0</v>
      </c>
      <c r="F7" s="11">
        <v>0</v>
      </c>
      <c r="G7" s="11">
        <v>0</v>
      </c>
      <c r="H7" s="11">
        <v>0</v>
      </c>
      <c r="I7" s="65">
        <v>1</v>
      </c>
      <c r="J7" s="11">
        <v>0</v>
      </c>
      <c r="K7" s="11">
        <v>0</v>
      </c>
      <c r="L7" s="11">
        <v>0</v>
      </c>
      <c r="M7" s="11">
        <v>0</v>
      </c>
      <c r="N7" s="11">
        <v>0</v>
      </c>
      <c r="O7" s="11">
        <v>0</v>
      </c>
      <c r="P7" s="11">
        <v>0</v>
      </c>
    </row>
    <row r="8" spans="1:23">
      <c r="A8" s="18" t="s">
        <v>50</v>
      </c>
      <c r="B8" s="65">
        <v>1</v>
      </c>
      <c r="C8" s="11">
        <v>0</v>
      </c>
      <c r="D8" s="65">
        <v>2</v>
      </c>
      <c r="E8" s="11">
        <v>0</v>
      </c>
      <c r="F8" s="11">
        <v>0</v>
      </c>
      <c r="G8" s="11">
        <v>0</v>
      </c>
      <c r="H8" s="11">
        <v>0</v>
      </c>
      <c r="I8" s="11">
        <v>0</v>
      </c>
      <c r="J8" s="11">
        <v>0</v>
      </c>
      <c r="K8" s="11">
        <v>0</v>
      </c>
      <c r="L8" s="11">
        <v>0</v>
      </c>
      <c r="M8" s="11">
        <v>0</v>
      </c>
      <c r="N8" s="11">
        <v>0</v>
      </c>
      <c r="O8" s="11">
        <v>0</v>
      </c>
      <c r="P8" s="11">
        <v>0</v>
      </c>
    </row>
    <row r="9" spans="1:23">
      <c r="A9" s="18" t="s">
        <v>51</v>
      </c>
      <c r="B9" s="11">
        <v>0</v>
      </c>
      <c r="C9" s="11">
        <v>0</v>
      </c>
      <c r="D9" s="65">
        <v>1</v>
      </c>
      <c r="E9" s="11">
        <v>1</v>
      </c>
      <c r="F9" s="11">
        <v>0</v>
      </c>
      <c r="G9" s="11">
        <v>0</v>
      </c>
      <c r="H9" s="11">
        <v>0</v>
      </c>
      <c r="I9" s="11">
        <v>0</v>
      </c>
      <c r="J9" s="65">
        <v>1</v>
      </c>
      <c r="K9" s="11">
        <v>0</v>
      </c>
      <c r="L9" s="11">
        <v>0</v>
      </c>
      <c r="M9" s="11">
        <v>0</v>
      </c>
      <c r="N9" s="11">
        <v>0</v>
      </c>
      <c r="O9" s="11">
        <v>0</v>
      </c>
      <c r="P9" s="11">
        <v>0</v>
      </c>
    </row>
    <row r="10" spans="1:23">
      <c r="A10" s="18" t="s">
        <v>52</v>
      </c>
      <c r="B10" s="11">
        <v>0</v>
      </c>
      <c r="C10" s="11">
        <v>0</v>
      </c>
      <c r="D10" s="11">
        <v>0</v>
      </c>
      <c r="E10" s="11">
        <v>0</v>
      </c>
      <c r="F10" s="65">
        <v>1</v>
      </c>
      <c r="G10" s="11">
        <v>0</v>
      </c>
      <c r="H10" s="11">
        <v>0</v>
      </c>
      <c r="I10" s="65">
        <v>1</v>
      </c>
      <c r="J10" s="11">
        <v>0</v>
      </c>
      <c r="K10" s="11">
        <v>0</v>
      </c>
      <c r="L10" s="11">
        <v>0</v>
      </c>
      <c r="M10" s="11">
        <v>0</v>
      </c>
      <c r="N10" s="11">
        <v>0</v>
      </c>
      <c r="O10" s="11">
        <v>0</v>
      </c>
      <c r="P10" s="11">
        <v>0</v>
      </c>
    </row>
    <row r="11" spans="1:23">
      <c r="A11" s="18" t="s">
        <v>53</v>
      </c>
      <c r="B11" s="65">
        <v>1</v>
      </c>
      <c r="C11" s="65">
        <v>1</v>
      </c>
      <c r="D11" s="65">
        <v>2</v>
      </c>
      <c r="E11" s="11">
        <v>0</v>
      </c>
      <c r="F11" s="11">
        <v>0</v>
      </c>
      <c r="G11" s="11">
        <v>0</v>
      </c>
      <c r="H11" s="11">
        <v>0</v>
      </c>
      <c r="I11" s="11">
        <v>0</v>
      </c>
      <c r="J11" s="11">
        <v>0</v>
      </c>
      <c r="K11" s="11">
        <v>0</v>
      </c>
      <c r="L11" s="11">
        <v>0</v>
      </c>
      <c r="M11" s="11">
        <v>0</v>
      </c>
      <c r="N11" s="11">
        <v>0</v>
      </c>
      <c r="O11" s="11">
        <v>0</v>
      </c>
      <c r="P11" s="11">
        <v>0</v>
      </c>
    </row>
    <row r="12" spans="1:23">
      <c r="A12" s="18" t="s">
        <v>54</v>
      </c>
      <c r="B12" s="65">
        <v>1</v>
      </c>
      <c r="C12" s="11">
        <v>0</v>
      </c>
      <c r="D12" s="11">
        <v>0</v>
      </c>
      <c r="E12" s="65">
        <v>1</v>
      </c>
      <c r="F12" s="11">
        <v>0</v>
      </c>
      <c r="G12" s="11">
        <v>0</v>
      </c>
      <c r="H12" s="11">
        <v>0</v>
      </c>
      <c r="I12" s="65">
        <v>1</v>
      </c>
      <c r="J12" s="65">
        <v>1</v>
      </c>
      <c r="K12" s="11">
        <v>0</v>
      </c>
      <c r="L12" s="11">
        <v>0</v>
      </c>
      <c r="M12" s="11">
        <v>0</v>
      </c>
      <c r="N12" s="11">
        <v>0</v>
      </c>
      <c r="O12" s="11">
        <v>0</v>
      </c>
      <c r="P12" s="65">
        <v>1</v>
      </c>
    </row>
    <row r="13" spans="1:23">
      <c r="A13" s="18" t="s">
        <v>55</v>
      </c>
      <c r="B13" s="65">
        <v>1</v>
      </c>
      <c r="C13" s="11">
        <v>0</v>
      </c>
      <c r="D13" s="65">
        <v>1</v>
      </c>
      <c r="E13" s="11">
        <v>0</v>
      </c>
      <c r="F13" s="11">
        <v>0</v>
      </c>
      <c r="G13" s="11">
        <v>0</v>
      </c>
      <c r="H13" s="11">
        <v>0</v>
      </c>
      <c r="I13" s="11">
        <v>0</v>
      </c>
      <c r="J13" s="11">
        <v>0</v>
      </c>
      <c r="K13" s="11">
        <v>0</v>
      </c>
      <c r="L13" s="11">
        <v>0</v>
      </c>
      <c r="M13" s="11">
        <v>0</v>
      </c>
      <c r="N13" s="11">
        <v>0</v>
      </c>
      <c r="O13" s="11">
        <v>0</v>
      </c>
      <c r="P13" s="11">
        <v>0</v>
      </c>
    </row>
    <row r="14" spans="1:23">
      <c r="A14" s="18" t="s">
        <v>56</v>
      </c>
      <c r="B14" s="11">
        <v>0</v>
      </c>
      <c r="C14" s="11">
        <v>0</v>
      </c>
      <c r="D14" s="65">
        <v>1</v>
      </c>
      <c r="E14" s="11">
        <v>0</v>
      </c>
      <c r="F14" s="11">
        <v>0</v>
      </c>
      <c r="G14" s="11">
        <v>0</v>
      </c>
      <c r="H14" s="11">
        <v>0</v>
      </c>
      <c r="I14" s="11">
        <v>0</v>
      </c>
      <c r="J14" s="11">
        <v>0</v>
      </c>
      <c r="K14" s="11">
        <v>0</v>
      </c>
      <c r="L14" s="11">
        <v>0</v>
      </c>
      <c r="M14" s="11">
        <v>0</v>
      </c>
      <c r="N14" s="11">
        <v>0</v>
      </c>
      <c r="O14" s="11">
        <v>0</v>
      </c>
      <c r="P14" s="11">
        <v>0</v>
      </c>
    </row>
    <row r="15" spans="1:23">
      <c r="A15" s="18" t="s">
        <v>57</v>
      </c>
      <c r="B15" s="11">
        <v>0</v>
      </c>
      <c r="C15" s="11">
        <v>0</v>
      </c>
      <c r="D15" s="11">
        <v>1</v>
      </c>
      <c r="E15" s="11">
        <v>0</v>
      </c>
      <c r="F15" s="11">
        <v>0</v>
      </c>
      <c r="G15" s="11">
        <v>0</v>
      </c>
      <c r="H15" s="11">
        <v>0</v>
      </c>
      <c r="I15" s="11">
        <v>0</v>
      </c>
      <c r="J15" s="11">
        <v>0</v>
      </c>
      <c r="K15" s="11">
        <v>0</v>
      </c>
      <c r="L15" s="11">
        <v>0</v>
      </c>
      <c r="M15" s="11">
        <v>0</v>
      </c>
      <c r="N15" s="11">
        <v>0</v>
      </c>
      <c r="O15" s="11">
        <v>0</v>
      </c>
      <c r="P15" s="11">
        <v>0</v>
      </c>
    </row>
    <row r="16" spans="1:23">
      <c r="A16" s="18" t="s">
        <v>58</v>
      </c>
      <c r="B16" s="11">
        <v>3</v>
      </c>
      <c r="C16" s="11">
        <v>0</v>
      </c>
      <c r="D16" s="11">
        <v>2</v>
      </c>
      <c r="E16" s="11">
        <v>1</v>
      </c>
      <c r="F16" s="65">
        <v>1</v>
      </c>
      <c r="G16" s="65">
        <v>1</v>
      </c>
      <c r="H16" s="11">
        <v>0</v>
      </c>
      <c r="I16" s="11">
        <v>0</v>
      </c>
      <c r="J16" s="11">
        <v>0</v>
      </c>
      <c r="K16" s="11">
        <v>0</v>
      </c>
      <c r="L16" s="11">
        <v>0</v>
      </c>
      <c r="M16" s="11">
        <v>0</v>
      </c>
      <c r="N16" s="11">
        <v>0</v>
      </c>
      <c r="O16" s="11">
        <v>0</v>
      </c>
      <c r="P16" s="11">
        <v>0</v>
      </c>
    </row>
    <row r="17" spans="1:16">
      <c r="A17" s="18" t="s">
        <v>59</v>
      </c>
      <c r="B17" s="11">
        <v>0</v>
      </c>
      <c r="C17" s="11">
        <v>0</v>
      </c>
      <c r="D17" s="65">
        <v>1</v>
      </c>
      <c r="E17" s="11">
        <v>0</v>
      </c>
      <c r="F17" s="11">
        <v>0</v>
      </c>
      <c r="G17" s="11">
        <v>0</v>
      </c>
      <c r="H17" s="65">
        <v>1</v>
      </c>
      <c r="I17" s="11">
        <v>0</v>
      </c>
      <c r="J17" s="11">
        <v>0</v>
      </c>
      <c r="K17" s="11">
        <v>0</v>
      </c>
      <c r="L17" s="11">
        <v>0</v>
      </c>
      <c r="M17" s="11">
        <v>0</v>
      </c>
      <c r="N17" s="11">
        <v>0</v>
      </c>
      <c r="O17" s="11">
        <v>0</v>
      </c>
      <c r="P17" s="11">
        <v>0</v>
      </c>
    </row>
    <row r="18" spans="1:16">
      <c r="A18" s="18" t="s">
        <v>87</v>
      </c>
      <c r="B18" s="11">
        <v>0</v>
      </c>
      <c r="C18" s="11">
        <v>0</v>
      </c>
      <c r="D18" s="11">
        <v>2</v>
      </c>
      <c r="E18" s="11">
        <v>0</v>
      </c>
      <c r="F18" s="11">
        <v>0</v>
      </c>
      <c r="G18" s="11">
        <v>0</v>
      </c>
      <c r="H18" s="11">
        <v>0</v>
      </c>
      <c r="I18" s="11">
        <v>1</v>
      </c>
      <c r="J18" s="11">
        <v>0</v>
      </c>
      <c r="K18" s="11">
        <v>0</v>
      </c>
      <c r="L18" s="11">
        <v>0</v>
      </c>
      <c r="M18" s="11">
        <v>0</v>
      </c>
      <c r="N18" s="11">
        <v>0</v>
      </c>
      <c r="O18" s="11">
        <v>0</v>
      </c>
      <c r="P18" s="11">
        <v>0</v>
      </c>
    </row>
    <row r="19" spans="1:16">
      <c r="A19" s="18" t="s">
        <v>89</v>
      </c>
      <c r="B19" s="11">
        <v>0</v>
      </c>
      <c r="C19" s="11">
        <v>1</v>
      </c>
      <c r="D19" s="11">
        <v>1</v>
      </c>
      <c r="E19" s="11">
        <v>0</v>
      </c>
      <c r="F19" s="65">
        <v>1</v>
      </c>
      <c r="G19" s="11">
        <v>0</v>
      </c>
      <c r="H19" s="11">
        <v>1</v>
      </c>
      <c r="I19" s="11">
        <v>0</v>
      </c>
      <c r="J19" s="11">
        <v>1</v>
      </c>
      <c r="K19" s="11">
        <v>0</v>
      </c>
      <c r="L19" s="11">
        <v>0</v>
      </c>
      <c r="M19" s="11">
        <v>1</v>
      </c>
      <c r="N19" s="11">
        <v>0</v>
      </c>
      <c r="O19" s="11">
        <v>1</v>
      </c>
      <c r="P19" s="11">
        <v>0</v>
      </c>
    </row>
    <row r="20" spans="1:16">
      <c r="A20" s="18" t="s">
        <v>92</v>
      </c>
      <c r="B20" s="65">
        <v>1</v>
      </c>
      <c r="C20" s="11">
        <v>0</v>
      </c>
      <c r="D20" s="11">
        <v>2</v>
      </c>
      <c r="E20" s="65">
        <v>1</v>
      </c>
      <c r="F20" s="11">
        <v>0</v>
      </c>
      <c r="G20" s="65">
        <v>1</v>
      </c>
      <c r="H20" s="11">
        <v>0</v>
      </c>
      <c r="I20" s="11">
        <v>0</v>
      </c>
      <c r="J20" s="11">
        <v>0</v>
      </c>
      <c r="K20" s="11">
        <v>0</v>
      </c>
      <c r="L20" s="11">
        <v>0</v>
      </c>
      <c r="M20" s="11">
        <v>0</v>
      </c>
      <c r="N20" s="11">
        <v>0</v>
      </c>
      <c r="O20" s="11">
        <v>0</v>
      </c>
      <c r="P20" s="11">
        <v>0</v>
      </c>
    </row>
    <row r="21" spans="1:16">
      <c r="A21" s="18" t="s">
        <v>93</v>
      </c>
      <c r="B21" s="11">
        <v>0</v>
      </c>
      <c r="C21" s="11">
        <v>0</v>
      </c>
      <c r="D21" s="11">
        <v>1</v>
      </c>
      <c r="E21" s="11">
        <v>0</v>
      </c>
      <c r="F21" s="65">
        <v>1</v>
      </c>
      <c r="G21" s="11">
        <v>0</v>
      </c>
      <c r="H21" s="11">
        <v>0</v>
      </c>
      <c r="I21" s="11">
        <v>0</v>
      </c>
      <c r="J21" s="11">
        <v>0</v>
      </c>
      <c r="K21" s="11">
        <v>0</v>
      </c>
      <c r="L21" s="11">
        <v>0</v>
      </c>
      <c r="M21" s="11">
        <v>0</v>
      </c>
      <c r="N21" s="11">
        <v>0</v>
      </c>
      <c r="O21" s="11">
        <v>0</v>
      </c>
      <c r="P21" s="11">
        <v>0</v>
      </c>
    </row>
    <row r="22" spans="1:16">
      <c r="A22" s="18" t="s">
        <v>95</v>
      </c>
      <c r="B22" s="11">
        <v>0</v>
      </c>
      <c r="C22" s="11">
        <v>0</v>
      </c>
      <c r="D22" s="11">
        <v>1</v>
      </c>
      <c r="E22" s="11">
        <v>0</v>
      </c>
      <c r="F22" s="11">
        <v>0</v>
      </c>
      <c r="G22" s="11">
        <v>0</v>
      </c>
      <c r="H22" s="11">
        <v>0</v>
      </c>
      <c r="I22" s="11">
        <v>0</v>
      </c>
      <c r="J22" s="11">
        <v>0</v>
      </c>
      <c r="K22" s="11">
        <v>0</v>
      </c>
      <c r="L22" s="11">
        <v>0</v>
      </c>
      <c r="M22" s="11">
        <v>0</v>
      </c>
      <c r="N22" s="11">
        <v>0</v>
      </c>
      <c r="O22" s="11">
        <v>0</v>
      </c>
      <c r="P22" s="11">
        <v>0</v>
      </c>
    </row>
    <row r="23" spans="1:16">
      <c r="A23" s="18" t="s">
        <v>98</v>
      </c>
      <c r="B23" s="65">
        <v>1</v>
      </c>
      <c r="C23" s="11">
        <v>0</v>
      </c>
      <c r="D23" s="11">
        <v>1</v>
      </c>
      <c r="E23" s="11">
        <v>0</v>
      </c>
      <c r="F23" s="11">
        <v>0</v>
      </c>
      <c r="G23" s="11">
        <v>0</v>
      </c>
      <c r="H23" s="11">
        <v>0</v>
      </c>
      <c r="I23" s="11">
        <v>0</v>
      </c>
      <c r="J23" s="11">
        <v>0</v>
      </c>
      <c r="K23" s="11">
        <v>0</v>
      </c>
      <c r="L23" s="11">
        <v>0</v>
      </c>
      <c r="M23" s="11">
        <v>0</v>
      </c>
      <c r="N23" s="11">
        <v>0</v>
      </c>
      <c r="O23" s="11">
        <v>0</v>
      </c>
      <c r="P23" s="11">
        <v>0</v>
      </c>
    </row>
    <row r="24" spans="1:16">
      <c r="A24" s="87"/>
      <c r="B24" s="6"/>
      <c r="C24" s="6"/>
      <c r="D24" s="6"/>
      <c r="E24" s="6"/>
      <c r="F24" s="6"/>
      <c r="G24" s="6"/>
      <c r="H24" s="6"/>
      <c r="I24" s="6"/>
      <c r="J24" s="6"/>
      <c r="K24" s="6"/>
      <c r="L24" s="6"/>
      <c r="M24" s="6"/>
      <c r="N24" s="6"/>
      <c r="O24" s="6"/>
      <c r="P24" s="6"/>
    </row>
    <row r="25" spans="1:16">
      <c r="A25" s="87"/>
      <c r="B25" s="6"/>
      <c r="C25" s="6"/>
      <c r="D25" s="6"/>
      <c r="E25" s="6"/>
      <c r="F25" s="6"/>
      <c r="G25" s="6"/>
      <c r="H25" s="6"/>
      <c r="I25" s="6"/>
      <c r="J25" s="6"/>
      <c r="K25" s="6"/>
      <c r="L25" s="6"/>
      <c r="M25" s="6"/>
      <c r="N25" s="6"/>
      <c r="O25" s="6"/>
      <c r="P25" s="6"/>
    </row>
    <row r="26" spans="1:16">
      <c r="A26" s="87"/>
      <c r="B26" s="6"/>
      <c r="C26" s="6"/>
      <c r="D26" s="6"/>
      <c r="E26" s="6"/>
      <c r="F26" s="6"/>
      <c r="G26" s="6"/>
      <c r="H26" s="6"/>
      <c r="I26" s="6"/>
      <c r="J26" s="6"/>
      <c r="K26" s="6"/>
      <c r="L26" s="6"/>
      <c r="M26" s="6"/>
      <c r="N26" s="6"/>
      <c r="O26" s="6"/>
      <c r="P26" s="6"/>
    </row>
    <row r="27" spans="1:16">
      <c r="A27" s="87"/>
      <c r="B27" s="6"/>
      <c r="C27" s="6"/>
      <c r="D27" s="6"/>
      <c r="E27" s="6"/>
      <c r="F27" s="6"/>
      <c r="G27" s="6"/>
      <c r="H27" s="6"/>
      <c r="I27" s="6"/>
      <c r="J27" s="6"/>
      <c r="K27" s="6"/>
      <c r="L27" s="6"/>
      <c r="M27" s="6"/>
      <c r="N27" s="6"/>
      <c r="O27" s="6"/>
      <c r="P27" s="6"/>
    </row>
    <row r="28" spans="1:16">
      <c r="A28" s="87"/>
      <c r="B28" s="6"/>
      <c r="C28" s="6"/>
      <c r="D28" s="6"/>
      <c r="E28" s="6"/>
      <c r="F28" s="6"/>
      <c r="G28" s="6"/>
      <c r="H28" s="6"/>
      <c r="I28" s="6"/>
      <c r="J28" s="6"/>
      <c r="K28" s="6"/>
      <c r="L28" s="6"/>
      <c r="M28" s="6"/>
      <c r="N28" s="6"/>
      <c r="O28" s="6"/>
      <c r="P28" s="6"/>
    </row>
    <row r="29" spans="1:16">
      <c r="A29" s="87"/>
      <c r="B29" s="6"/>
      <c r="C29" s="6"/>
      <c r="D29" s="6"/>
      <c r="E29" s="6"/>
      <c r="F29" s="6"/>
      <c r="G29" s="6"/>
      <c r="H29" s="6"/>
      <c r="I29" s="6"/>
      <c r="J29" s="6"/>
      <c r="K29" s="6"/>
      <c r="L29" s="6"/>
      <c r="M29" s="6"/>
      <c r="N29" s="6"/>
      <c r="O29" s="6"/>
      <c r="P29" s="6"/>
    </row>
    <row r="30" spans="1:16">
      <c r="A30" s="87"/>
      <c r="B30" s="6"/>
      <c r="C30" s="6"/>
      <c r="D30" s="6"/>
      <c r="E30" s="6"/>
      <c r="F30" s="6"/>
      <c r="G30" s="6"/>
      <c r="H30" s="6"/>
      <c r="I30" s="6"/>
      <c r="J30" s="6"/>
      <c r="K30" s="6"/>
      <c r="L30" s="6"/>
      <c r="M30" s="6"/>
      <c r="N30" s="6"/>
      <c r="O30" s="6"/>
      <c r="P30" s="6"/>
    </row>
    <row r="31" spans="1:16">
      <c r="A31" s="87"/>
      <c r="B31" s="6"/>
      <c r="C31" s="6"/>
      <c r="D31" s="6"/>
      <c r="E31" s="6"/>
      <c r="F31" s="6"/>
      <c r="G31" s="6"/>
      <c r="H31" s="6"/>
      <c r="I31" s="6"/>
      <c r="J31" s="6"/>
      <c r="K31" s="6"/>
      <c r="L31" s="6"/>
      <c r="M31" s="6"/>
      <c r="N31" s="6"/>
      <c r="O31" s="6"/>
      <c r="P31" s="6"/>
    </row>
    <row r="32" spans="1:16">
      <c r="A32" s="87"/>
      <c r="B32" s="6"/>
      <c r="C32" s="6"/>
      <c r="D32" s="6"/>
      <c r="E32" s="6"/>
      <c r="F32" s="6"/>
      <c r="G32" s="6"/>
      <c r="H32" s="6"/>
      <c r="I32" s="6"/>
      <c r="J32" s="6"/>
      <c r="K32" s="6"/>
      <c r="L32" s="6"/>
      <c r="M32" s="6"/>
      <c r="N32" s="6"/>
      <c r="O32" s="6"/>
      <c r="P32" s="6"/>
    </row>
    <row r="33" spans="1:16">
      <c r="A33" s="87"/>
      <c r="B33" s="6"/>
      <c r="C33" s="6"/>
      <c r="D33" s="6"/>
      <c r="E33" s="6"/>
      <c r="F33" s="6"/>
      <c r="G33" s="6"/>
      <c r="H33" s="6"/>
      <c r="I33" s="6"/>
      <c r="J33" s="6"/>
      <c r="K33" s="6"/>
      <c r="L33" s="6"/>
      <c r="M33" s="6"/>
      <c r="N33" s="6"/>
      <c r="O33" s="6"/>
      <c r="P33" s="6"/>
    </row>
    <row r="34" spans="1:16">
      <c r="A34" s="88"/>
    </row>
  </sheetData>
  <mergeCells count="4">
    <mergeCell ref="A1:A2"/>
    <mergeCell ref="B1:F1"/>
    <mergeCell ref="G1:K1"/>
    <mergeCell ref="L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SEQ - Project 1</vt:lpstr>
      <vt:lpstr>SEQ - Project 1 Type_Sentence</vt:lpstr>
      <vt:lpstr>SEQ - Project 3</vt:lpstr>
      <vt:lpstr>SEQ - Project 3 Type_Sentence</vt:lpstr>
      <vt:lpstr>SEQ - Project 2 Type_Sentence</vt:lpstr>
      <vt:lpstr>SEQ - Project 2</vt:lpstr>
      <vt:lpstr>SEQ - Project 4</vt:lpstr>
      <vt:lpstr>SEQ - Project 4 Type_Sentence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Usuario de Windows</cp:lastModifiedBy>
  <dcterms:created xsi:type="dcterms:W3CDTF">2017-08-01T12:12:41Z</dcterms:created>
  <dcterms:modified xsi:type="dcterms:W3CDTF">2019-08-22T17:24:00Z</dcterms:modified>
</cp:coreProperties>
</file>