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k\Downloads\"/>
    </mc:Choice>
  </mc:AlternateContent>
  <xr:revisionPtr revIDLastSave="0" documentId="13_ncr:1_{D1AABD37-52AE-44DC-BEB8-FE07BE982474}" xr6:coauthVersionLast="47" xr6:coauthVersionMax="47" xr10:uidLastSave="{00000000-0000-0000-0000-000000000000}"/>
  <bookViews>
    <workbookView xWindow="-120" yWindow="-120" windowWidth="29040" windowHeight="16440" xr2:uid="{7D8CF4E0-8C4C-46AD-8611-86272F63E65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10" i="1"/>
  <c r="C7" i="1"/>
  <c r="I8" i="1"/>
  <c r="I9" i="1"/>
  <c r="I10" i="1" s="1"/>
  <c r="I7" i="1"/>
  <c r="H8" i="1"/>
  <c r="H9" i="1" s="1"/>
  <c r="H10" i="1" s="1"/>
  <c r="H7" i="1"/>
  <c r="G8" i="1"/>
  <c r="G9" i="1" s="1"/>
  <c r="G10" i="1" s="1"/>
  <c r="G7" i="1"/>
  <c r="F8" i="1"/>
  <c r="F9" i="1"/>
  <c r="F10" i="1" s="1"/>
  <c r="F7" i="1"/>
  <c r="E8" i="1"/>
  <c r="E9" i="1"/>
  <c r="E7" i="1"/>
  <c r="D8" i="1"/>
  <c r="D9" i="1"/>
  <c r="D7" i="1"/>
  <c r="H3" i="1"/>
  <c r="D6" i="1"/>
  <c r="E6" i="1"/>
  <c r="F6" i="1"/>
  <c r="G6" i="1"/>
  <c r="H6" i="1"/>
  <c r="I6" i="1"/>
  <c r="C6" i="1"/>
  <c r="C5" i="1"/>
  <c r="I32" i="1"/>
  <c r="G30" i="1"/>
  <c r="F30" i="1"/>
  <c r="E33" i="1"/>
  <c r="E30" i="1"/>
  <c r="H30" i="1"/>
  <c r="I30" i="1"/>
  <c r="E31" i="1"/>
  <c r="F31" i="1"/>
  <c r="G31" i="1"/>
  <c r="H31" i="1"/>
  <c r="I31" i="1"/>
  <c r="E32" i="1"/>
  <c r="F32" i="1"/>
  <c r="G32" i="1"/>
  <c r="H32" i="1"/>
  <c r="F33" i="1"/>
  <c r="G33" i="1"/>
  <c r="H33" i="1"/>
  <c r="I33" i="1"/>
  <c r="F29" i="1"/>
  <c r="G29" i="1"/>
  <c r="H29" i="1"/>
  <c r="I29" i="1"/>
  <c r="E29" i="1"/>
  <c r="D32" i="1"/>
  <c r="D30" i="1"/>
  <c r="D31" i="1"/>
  <c r="D33" i="1"/>
  <c r="D29" i="1"/>
  <c r="C30" i="1"/>
  <c r="C31" i="1"/>
  <c r="C32" i="1"/>
  <c r="C33" i="1"/>
  <c r="C29" i="1"/>
  <c r="J28" i="1"/>
  <c r="C28" i="1"/>
  <c r="A29" i="1"/>
  <c r="A30" i="1" s="1"/>
  <c r="A31" i="1" s="1"/>
  <c r="A32" i="1" s="1"/>
  <c r="A33" i="1" s="1"/>
  <c r="B28" i="1"/>
  <c r="C27" i="1"/>
  <c r="J5" i="1"/>
  <c r="B5" i="1"/>
  <c r="D5" i="1"/>
  <c r="E5" i="1"/>
  <c r="F5" i="1"/>
  <c r="G5" i="1"/>
  <c r="H5" i="1"/>
  <c r="I5" i="1"/>
  <c r="I4" i="1"/>
  <c r="J4" i="1"/>
  <c r="J2" i="1"/>
  <c r="E10" i="1" l="1"/>
  <c r="D10" i="1"/>
  <c r="D27" i="1"/>
  <c r="A6" i="1"/>
  <c r="A7" i="1" s="1"/>
  <c r="C4" i="1"/>
  <c r="G2" i="1"/>
  <c r="D28" i="1" l="1"/>
  <c r="E27" i="1"/>
  <c r="A8" i="1"/>
  <c r="A9" i="1" s="1"/>
  <c r="A10" i="1" s="1"/>
  <c r="D4" i="1"/>
  <c r="E28" i="1" l="1"/>
  <c r="F27" i="1"/>
  <c r="E4" i="1"/>
  <c r="F28" i="1" l="1"/>
  <c r="G27" i="1"/>
  <c r="F4" i="1"/>
  <c r="G28" i="1" l="1"/>
  <c r="H27" i="1"/>
  <c r="G4" i="1"/>
  <c r="H4" i="1" s="1"/>
  <c r="H28" i="1" l="1"/>
  <c r="I27" i="1"/>
  <c r="I28" i="1" l="1"/>
  <c r="J27" i="1"/>
</calcChain>
</file>

<file path=xl/sharedStrings.xml><?xml version="1.0" encoding="utf-8"?>
<sst xmlns="http://schemas.openxmlformats.org/spreadsheetml/2006/main" count="13" uniqueCount="12">
  <si>
    <t>11sin3pix-5+6x</t>
  </si>
  <si>
    <t>U(0,t)</t>
  </si>
  <si>
    <t>U(1,t)</t>
  </si>
  <si>
    <t>U(x,0)</t>
  </si>
  <si>
    <t>Ut(x,0)</t>
  </si>
  <si>
    <t>a</t>
  </si>
  <si>
    <t>a^2</t>
  </si>
  <si>
    <t>tau</t>
  </si>
  <si>
    <t>h</t>
  </si>
  <si>
    <t>t\x</t>
  </si>
  <si>
    <t>l</t>
  </si>
  <si>
    <t>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</si>
</sst>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</a:t>
            </a:r>
            <a:r>
              <a:rPr lang="ru-RU" baseline="0"/>
              <a:t> конечных разностей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Лист1!$B$5:$J$5</c:f>
              <c:numCache>
                <c:formatCode>General</c:formatCode>
                <c:ptCount val="9"/>
                <c:pt idx="0">
                  <c:v>-5</c:v>
                </c:pt>
                <c:pt idx="1">
                  <c:v>5.9126748576241539</c:v>
                </c:pt>
                <c:pt idx="2">
                  <c:v>4.2781745930520234</c:v>
                </c:pt>
                <c:pt idx="3">
                  <c:v>-6.9595177560159875</c:v>
                </c:pt>
                <c:pt idx="4">
                  <c:v>-13</c:v>
                </c:pt>
                <c:pt idx="5">
                  <c:v>-5.4595177560159946</c:v>
                </c:pt>
                <c:pt idx="6">
                  <c:v>7.2781745930520207</c:v>
                </c:pt>
                <c:pt idx="7">
                  <c:v>10.412674857624154</c:v>
                </c:pt>
                <c:pt idx="8">
                  <c:v>1.0000000000000044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EC-44C2-BF19-CD1DC81721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Лист1!$B$6:$J$6</c:f>
              <c:numCache>
                <c:formatCode>General</c:formatCode>
                <c:ptCount val="9"/>
                <c:pt idx="0">
                  <c:v>-5</c:v>
                </c:pt>
                <c:pt idx="1">
                  <c:v>5.9126748576241539</c:v>
                </c:pt>
                <c:pt idx="2">
                  <c:v>4.2781745930520234</c:v>
                </c:pt>
                <c:pt idx="3">
                  <c:v>-6.9595177560159875</c:v>
                </c:pt>
                <c:pt idx="4">
                  <c:v>-13</c:v>
                </c:pt>
                <c:pt idx="5">
                  <c:v>-5.4595177560159946</c:v>
                </c:pt>
                <c:pt idx="6">
                  <c:v>7.2781745930520207</c:v>
                </c:pt>
                <c:pt idx="7">
                  <c:v>10.412674857624154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EC-44C2-BF19-CD1DC817210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Лист1!$B$7:$J$7</c:f>
              <c:numCache>
                <c:formatCode>General</c:formatCode>
                <c:ptCount val="9"/>
                <c:pt idx="0">
                  <c:v>-5</c:v>
                </c:pt>
                <c:pt idx="1">
                  <c:v>3.4555489601347631</c:v>
                </c:pt>
                <c:pt idx="2">
                  <c:v>-0.93067406269012887</c:v>
                </c:pt>
                <c:pt idx="3">
                  <c:v>-3.4888078251832049</c:v>
                </c:pt>
                <c:pt idx="4">
                  <c:v>-1.1345736078342448</c:v>
                </c:pt>
                <c:pt idx="5">
                  <c:v>3.151335028315521</c:v>
                </c:pt>
                <c:pt idx="6">
                  <c:v>4.0033152782203247</c:v>
                </c:pt>
                <c:pt idx="7">
                  <c:v>0.65540610663603616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EC-44C2-BF19-CD1DC817210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Лист1!$B$8:$J$8</c:f>
              <c:numCache>
                <c:formatCode>General</c:formatCode>
                <c:ptCount val="9"/>
                <c:pt idx="0">
                  <c:v>-5</c:v>
                </c:pt>
                <c:pt idx="1">
                  <c:v>-9.6895721886516561</c:v>
                </c:pt>
                <c:pt idx="2">
                  <c:v>-6.7134350189439029</c:v>
                </c:pt>
                <c:pt idx="3">
                  <c:v>2.8288864023499318</c:v>
                </c:pt>
                <c:pt idx="4">
                  <c:v>12.80371659903812</c:v>
                </c:pt>
                <c:pt idx="5">
                  <c:v>9.9016730910801893</c:v>
                </c:pt>
                <c:pt idx="6">
                  <c:v>-3.2884116471235925</c:v>
                </c:pt>
                <c:pt idx="7">
                  <c:v>-10.654948541289345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EC-44C2-BF19-CD1DC817210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Лист1!$B$9:$J$9</c:f>
              <c:numCache>
                <c:formatCode>General</c:formatCode>
                <c:ptCount val="9"/>
                <c:pt idx="0">
                  <c:v>-5</c:v>
                </c:pt>
                <c:pt idx="1">
                  <c:v>-14.058201361608884</c:v>
                </c:pt>
                <c:pt idx="2">
                  <c:v>-4.1742767736434718</c:v>
                </c:pt>
                <c:pt idx="3">
                  <c:v>9.5266190270109234</c:v>
                </c:pt>
                <c:pt idx="4">
                  <c:v>16.504931749757063</c:v>
                </c:pt>
                <c:pt idx="5">
                  <c:v>4.9134685526133977</c:v>
                </c:pt>
                <c:pt idx="6">
                  <c:v>-11.77708449932739</c:v>
                </c:pt>
                <c:pt idx="7">
                  <c:v>-12.749912046521905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EC-44C2-BF19-CD1DC817210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Лист1!$B$10:$J$10</c:f>
              <c:numCache>
                <c:formatCode>General</c:formatCode>
                <c:ptCount val="9"/>
                <c:pt idx="0">
                  <c:v>-5</c:v>
                </c:pt>
                <c:pt idx="1">
                  <c:v>-6.5049255542077162</c:v>
                </c:pt>
                <c:pt idx="2">
                  <c:v>6.4313132388594569</c:v>
                </c:pt>
                <c:pt idx="3">
                  <c:v>10.8679255907357</c:v>
                </c:pt>
                <c:pt idx="4">
                  <c:v>4.8930131909269878</c:v>
                </c:pt>
                <c:pt idx="5">
                  <c:v>-9.5542087736475825</c:v>
                </c:pt>
                <c:pt idx="6">
                  <c:v>-13.55510519095629</c:v>
                </c:pt>
                <c:pt idx="7">
                  <c:v>-1.0651884585008329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EC-44C2-BF19-CD1DC817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723055"/>
        <c:axId val="1417726383"/>
      </c:scatterChart>
      <c:valAx>
        <c:axId val="141772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726383"/>
        <c:crosses val="autoZero"/>
        <c:crossBetween val="midCat"/>
      </c:valAx>
      <c:valAx>
        <c:axId val="14177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72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</a:t>
            </a:r>
            <a:r>
              <a:rPr lang="ru-RU" baseline="0"/>
              <a:t>д Даламбера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Лист1!$B$28:$J$28</c:f>
              <c:numCache>
                <c:formatCode>General</c:formatCode>
                <c:ptCount val="9"/>
                <c:pt idx="0">
                  <c:v>-5</c:v>
                </c:pt>
                <c:pt idx="1">
                  <c:v>5.9126748576241539</c:v>
                </c:pt>
                <c:pt idx="2">
                  <c:v>4.2781745930520234</c:v>
                </c:pt>
                <c:pt idx="3">
                  <c:v>-6.9595177560159875</c:v>
                </c:pt>
                <c:pt idx="4">
                  <c:v>-13</c:v>
                </c:pt>
                <c:pt idx="5">
                  <c:v>-5.4595177560159946</c:v>
                </c:pt>
                <c:pt idx="6">
                  <c:v>7.2781745930520207</c:v>
                </c:pt>
                <c:pt idx="7">
                  <c:v>10.412674857624154</c:v>
                </c:pt>
                <c:pt idx="8">
                  <c:v>1.0000000000000044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2-4F68-9C02-B65A321159B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Лист1!$B$29:$J$29</c:f>
              <c:numCache>
                <c:formatCode>General</c:formatCode>
                <c:ptCount val="9"/>
                <c:pt idx="0">
                  <c:v>-5</c:v>
                </c:pt>
                <c:pt idx="1">
                  <c:v>3.4777585881908522</c:v>
                </c:pt>
                <c:pt idx="2">
                  <c:v>2.4145703620353514</c:v>
                </c:pt>
                <c:pt idx="3">
                  <c:v>-5.9509424139738112</c:v>
                </c:pt>
                <c:pt idx="4">
                  <c:v>-10.364465621600342</c:v>
                </c:pt>
                <c:pt idx="5">
                  <c:v>-4.4509424139738138</c:v>
                </c:pt>
                <c:pt idx="6">
                  <c:v>5.4145703620353522</c:v>
                </c:pt>
                <c:pt idx="7">
                  <c:v>7.9777585881908575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B2-4F68-9C02-B65A321159B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Лист1!$B$30:$J$30</c:f>
              <c:numCache>
                <c:formatCode>General</c:formatCode>
                <c:ptCount val="9"/>
                <c:pt idx="0">
                  <c:v>-5</c:v>
                </c:pt>
                <c:pt idx="1">
                  <c:v>-2.6602073952697602</c:v>
                </c:pt>
                <c:pt idx="2">
                  <c:v>-2.2832254185463903</c:v>
                </c:pt>
                <c:pt idx="3">
                  <c:v>-3.4085136582397135</c:v>
                </c:pt>
                <c:pt idx="4">
                  <c:v>-3.7207791154425398</c:v>
                </c:pt>
                <c:pt idx="5">
                  <c:v>-1.9085136582397126</c:v>
                </c:pt>
                <c:pt idx="6">
                  <c:v>0.71677458145360884</c:v>
                </c:pt>
                <c:pt idx="7">
                  <c:v>1.8397926047302402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B2-4F68-9C02-B65A321159B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Лист1!$B$31:$J$31</c:f>
              <c:numCache>
                <c:formatCode>General</c:formatCode>
                <c:ptCount val="9"/>
                <c:pt idx="0">
                  <c:v>-5</c:v>
                </c:pt>
                <c:pt idx="1">
                  <c:v>-9.5599830267834776</c:v>
                </c:pt>
                <c:pt idx="2">
                  <c:v>-7.5640850609797399</c:v>
                </c:pt>
                <c:pt idx="3">
                  <c:v>-0.55053301433534596</c:v>
                </c:pt>
                <c:pt idx="4">
                  <c:v>3.7474842118754346</c:v>
                </c:pt>
                <c:pt idx="5">
                  <c:v>0.9494669856646567</c:v>
                </c:pt>
                <c:pt idx="6">
                  <c:v>-4.5640850609797425</c:v>
                </c:pt>
                <c:pt idx="7">
                  <c:v>-5.0599830267834811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B2-4F68-9C02-B65A321159B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Лист1!$B$32:$J$32</c:f>
              <c:numCache>
                <c:formatCode>General</c:formatCode>
                <c:ptCount val="9"/>
                <c:pt idx="0">
                  <c:v>-5</c:v>
                </c:pt>
                <c:pt idx="1">
                  <c:v>-13.915278146332373</c:v>
                </c:pt>
                <c:pt idx="2">
                  <c:v>-10.897483631603532</c:v>
                </c:pt>
                <c:pt idx="3">
                  <c:v>1.2534892923191592</c:v>
                </c:pt>
                <c:pt idx="4">
                  <c:v>8.4616216792466901</c:v>
                </c:pt>
                <c:pt idx="5">
                  <c:v>2.753489292319161</c:v>
                </c:pt>
                <c:pt idx="6">
                  <c:v>-7.8974836316035324</c:v>
                </c:pt>
                <c:pt idx="7">
                  <c:v>-9.4152781463323763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B2-4F68-9C02-B65A321159B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Лист1!$B$33:$J$33</c:f>
              <c:numCache>
                <c:formatCode>General</c:formatCode>
                <c:ptCount val="9"/>
                <c:pt idx="0">
                  <c:v>-5</c:v>
                </c:pt>
                <c:pt idx="1">
                  <c:v>-13.639087296526011</c:v>
                </c:pt>
                <c:pt idx="2">
                  <c:v>-10.686096306820074</c:v>
                </c:pt>
                <c:pt idx="3">
                  <c:v>1.1390872965260104</c:v>
                </c:pt>
                <c:pt idx="4">
                  <c:v>8.1626748576241539</c:v>
                </c:pt>
                <c:pt idx="5">
                  <c:v>2.6390872965260139</c:v>
                </c:pt>
                <c:pt idx="6">
                  <c:v>-7.6860963068200689</c:v>
                </c:pt>
                <c:pt idx="7">
                  <c:v>-9.1390872965260161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7B2-4F68-9C02-B65A32115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413839"/>
        <c:axId val="1721362255"/>
      </c:scatterChart>
      <c:valAx>
        <c:axId val="17214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362255"/>
        <c:crosses val="autoZero"/>
        <c:crossBetween val="midCat"/>
      </c:valAx>
      <c:valAx>
        <c:axId val="17213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41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Метод конечных разностей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Лист1!$B$9:$J$9</c:f>
              <c:numCache>
                <c:formatCode>General</c:formatCode>
                <c:ptCount val="9"/>
                <c:pt idx="0">
                  <c:v>-5</c:v>
                </c:pt>
                <c:pt idx="1">
                  <c:v>-14.058201361608884</c:v>
                </c:pt>
                <c:pt idx="2">
                  <c:v>-4.1742767736434718</c:v>
                </c:pt>
                <c:pt idx="3">
                  <c:v>9.5266190270109234</c:v>
                </c:pt>
                <c:pt idx="4">
                  <c:v>16.504931749757063</c:v>
                </c:pt>
                <c:pt idx="5">
                  <c:v>4.9134685526133977</c:v>
                </c:pt>
                <c:pt idx="6">
                  <c:v>-11.77708449932739</c:v>
                </c:pt>
                <c:pt idx="7">
                  <c:v>-12.749912046521905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D4-41E0-BC28-4C036BB30055}"/>
            </c:ext>
          </c:extLst>
        </c:ser>
        <c:ser>
          <c:idx val="1"/>
          <c:order val="1"/>
          <c:tx>
            <c:v>Метод Даламбера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Лист1!$B$32:$J$32</c:f>
              <c:numCache>
                <c:formatCode>General</c:formatCode>
                <c:ptCount val="9"/>
                <c:pt idx="0">
                  <c:v>-5</c:v>
                </c:pt>
                <c:pt idx="1">
                  <c:v>-13.915278146332373</c:v>
                </c:pt>
                <c:pt idx="2">
                  <c:v>-10.897483631603532</c:v>
                </c:pt>
                <c:pt idx="3">
                  <c:v>1.2534892923191592</c:v>
                </c:pt>
                <c:pt idx="4">
                  <c:v>8.4616216792466901</c:v>
                </c:pt>
                <c:pt idx="5">
                  <c:v>2.753489292319161</c:v>
                </c:pt>
                <c:pt idx="6">
                  <c:v>-7.8974836316035324</c:v>
                </c:pt>
                <c:pt idx="7">
                  <c:v>-9.4152781463323763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D4-41E0-BC28-4C036BB30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051536"/>
        <c:axId val="1575048208"/>
      </c:scatterChart>
      <c:valAx>
        <c:axId val="15750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5048208"/>
        <c:crosses val="autoZero"/>
        <c:crossBetween val="midCat"/>
      </c:valAx>
      <c:valAx>
        <c:axId val="15750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50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114300</xdr:colOff>
      <xdr:row>0</xdr:row>
      <xdr:rowOff>76200</xdr:rowOff>
    </xdr:from>
    <xdr:to>
      <xdr:col>21</xdr:col>
      <xdr:colOff>391499</xdr:colOff>
      <xdr:row>6</xdr:row>
      <xdr:rowOff>76360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56E0BE4-53E9-4248-ADAF-3D72F1C60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76200"/>
          <a:ext cx="6982799" cy="114316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123825</xdr:colOff>
      <xdr:row>7</xdr:row>
      <xdr:rowOff>19050</xdr:rowOff>
    </xdr:from>
    <xdr:to>
      <xdr:col>18</xdr:col>
      <xdr:colOff>134032</xdr:colOff>
      <xdr:row>11</xdr:row>
      <xdr:rowOff>9630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42678C0-16E7-4F3D-8AE8-59DFA3F0F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9825" y="1352550"/>
          <a:ext cx="4887007" cy="75258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95250</xdr:colOff>
      <xdr:row>11</xdr:row>
      <xdr:rowOff>95250</xdr:rowOff>
    </xdr:from>
    <xdr:to>
      <xdr:col>20</xdr:col>
      <xdr:colOff>372364</xdr:colOff>
      <xdr:row>14</xdr:row>
      <xdr:rowOff>114382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F713267-3852-4754-B802-0B88922ED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0" y="2190750"/>
          <a:ext cx="6373114" cy="59063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123825</xdr:colOff>
      <xdr:row>14</xdr:row>
      <xdr:rowOff>171450</xdr:rowOff>
    </xdr:from>
    <xdr:to>
      <xdr:col>18</xdr:col>
      <xdr:colOff>505559</xdr:colOff>
      <xdr:row>25</xdr:row>
      <xdr:rowOff>57427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EF268C5-3C0E-451B-A9D0-2AE19BBC2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19825" y="2838450"/>
          <a:ext cx="5258534" cy="198147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47625</xdr:colOff>
      <xdr:row>26</xdr:row>
      <xdr:rowOff>0</xdr:rowOff>
    </xdr:from>
    <xdr:to>
      <xdr:col>15</xdr:col>
      <xdr:colOff>28998</xdr:colOff>
      <xdr:row>29</xdr:row>
      <xdr:rowOff>57238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672C97F4-3F3E-44CC-A277-93AE8AA08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43625" y="4953000"/>
          <a:ext cx="3029373" cy="62873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0</xdr:col>
      <xdr:colOff>47625</xdr:colOff>
      <xdr:row>10</xdr:row>
      <xdr:rowOff>171450</xdr:rowOff>
    </xdr:from>
    <xdr:to>
      <xdr:col>9</xdr:col>
      <xdr:colOff>600075</xdr:colOff>
      <xdr:row>25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DE62AE3-27C1-4D16-ABEA-C9011BCE7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34</xdr:row>
      <xdr:rowOff>19049</xdr:rowOff>
    </xdr:from>
    <xdr:to>
      <xdr:col>10</xdr:col>
      <xdr:colOff>9525</xdr:colOff>
      <xdr:row>49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47153860-66EE-45CA-B07B-5B1E85038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142875</xdr:colOff>
      <xdr:row>30</xdr:row>
      <xdr:rowOff>28575</xdr:rowOff>
    </xdr:from>
    <xdr:to>
      <xdr:col>26</xdr:col>
      <xdr:colOff>220447</xdr:colOff>
      <xdr:row>40</xdr:row>
      <xdr:rowOff>19315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FAF38F92-B01C-4284-92AD-FEFD0B9D9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238875" y="5743575"/>
          <a:ext cx="9831172" cy="189574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16</xdr:col>
      <xdr:colOff>47625</xdr:colOff>
      <xdr:row>41</xdr:row>
      <xdr:rowOff>28575</xdr:rowOff>
    </xdr:from>
    <xdr:to>
      <xdr:col>25</xdr:col>
      <xdr:colOff>48391</xdr:colOff>
      <xdr:row>55</xdr:row>
      <xdr:rowOff>38474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339CD2E3-C7A9-4F55-92D2-DCC1268AD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801225" y="7839075"/>
          <a:ext cx="5487166" cy="267689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20</xdr:col>
      <xdr:colOff>504825</xdr:colOff>
      <xdr:row>7</xdr:row>
      <xdr:rowOff>57150</xdr:rowOff>
    </xdr:from>
    <xdr:to>
      <xdr:col>27</xdr:col>
      <xdr:colOff>238683</xdr:colOff>
      <xdr:row>13</xdr:row>
      <xdr:rowOff>152573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DCD989E2-3E03-4F81-9E0F-A88B51883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696825" y="1390650"/>
          <a:ext cx="4001058" cy="123842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21</xdr:col>
      <xdr:colOff>504825</xdr:colOff>
      <xdr:row>3</xdr:row>
      <xdr:rowOff>171450</xdr:rowOff>
    </xdr:from>
    <xdr:to>
      <xdr:col>32</xdr:col>
      <xdr:colOff>562919</xdr:colOff>
      <xdr:row>6</xdr:row>
      <xdr:rowOff>76266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6F56D03A-A988-47BF-B8A2-D8DF2359F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306425" y="742950"/>
          <a:ext cx="6763694" cy="47631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21</xdr:col>
      <xdr:colOff>523875</xdr:colOff>
      <xdr:row>0</xdr:row>
      <xdr:rowOff>85725</xdr:rowOff>
    </xdr:from>
    <xdr:to>
      <xdr:col>27</xdr:col>
      <xdr:colOff>419596</xdr:colOff>
      <xdr:row>3</xdr:row>
      <xdr:rowOff>19120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127D07ED-A1B1-48A2-AB34-A1EB95AF4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25475" y="85725"/>
          <a:ext cx="3553321" cy="50489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200025</xdr:colOff>
      <xdr:row>41</xdr:row>
      <xdr:rowOff>19050</xdr:rowOff>
    </xdr:from>
    <xdr:to>
      <xdr:col>15</xdr:col>
      <xdr:colOff>486240</xdr:colOff>
      <xdr:row>55</xdr:row>
      <xdr:rowOff>57528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AAB3DCAF-23BE-43C0-A05E-272A218BE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296025" y="7829550"/>
          <a:ext cx="3334215" cy="270547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18</xdr:col>
      <xdr:colOff>571500</xdr:colOff>
      <xdr:row>15</xdr:row>
      <xdr:rowOff>0</xdr:rowOff>
    </xdr:from>
    <xdr:to>
      <xdr:col>26</xdr:col>
      <xdr:colOff>219075</xdr:colOff>
      <xdr:row>29</xdr:row>
      <xdr:rowOff>9525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8ED2D3C5-E172-4BE3-8BD3-8757F8370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0030-63BA-4651-B579-85086825B39C}">
  <dimension ref="A1:J33"/>
  <sheetViews>
    <sheetView tabSelected="1" workbookViewId="0">
      <selection activeCell="F6" sqref="F6"/>
    </sheetView>
  </sheetViews>
  <sheetFormatPr defaultRowHeight="15" x14ac:dyDescent="0.25"/>
  <cols>
    <col min="1" max="16384" width="9.140625" style="2"/>
  </cols>
  <sheetData>
    <row r="1" spans="1:10" x14ac:dyDescent="0.25">
      <c r="A1" s="1" t="s">
        <v>1</v>
      </c>
      <c r="B1" s="1" t="s">
        <v>2</v>
      </c>
      <c r="C1" s="7" t="s">
        <v>3</v>
      </c>
      <c r="D1" s="8"/>
      <c r="E1" s="1" t="s">
        <v>4</v>
      </c>
      <c r="F1" s="3" t="s">
        <v>6</v>
      </c>
      <c r="G1" s="3" t="s">
        <v>5</v>
      </c>
      <c r="H1" s="3" t="s">
        <v>10</v>
      </c>
      <c r="I1" s="4" t="s">
        <v>7</v>
      </c>
      <c r="J1" s="4" t="s">
        <v>8</v>
      </c>
    </row>
    <row r="2" spans="1:10" x14ac:dyDescent="0.25">
      <c r="A2" s="1">
        <v>-5</v>
      </c>
      <c r="B2" s="1">
        <v>1</v>
      </c>
      <c r="C2" s="7" t="s">
        <v>0</v>
      </c>
      <c r="D2" s="8"/>
      <c r="E2" s="1">
        <v>0</v>
      </c>
      <c r="F2" s="3">
        <v>25</v>
      </c>
      <c r="G2" s="3">
        <f>SQRT(F2)</f>
        <v>5</v>
      </c>
      <c r="H2" s="3">
        <v>1</v>
      </c>
      <c r="I2" s="4">
        <v>1.4999999999999999E-2</v>
      </c>
      <c r="J2" s="4">
        <f>0.125</f>
        <v>0.125</v>
      </c>
    </row>
    <row r="3" spans="1:10" x14ac:dyDescent="0.25">
      <c r="G3" s="9" t="s">
        <v>11</v>
      </c>
      <c r="H3" s="10">
        <f>(F2*I2^2)/J2^2</f>
        <v>0.36</v>
      </c>
    </row>
    <row r="4" spans="1:10" x14ac:dyDescent="0.25">
      <c r="A4" s="5" t="s">
        <v>9</v>
      </c>
      <c r="B4" s="5">
        <v>0</v>
      </c>
      <c r="C4" s="5">
        <f t="shared" ref="C4:H4" si="0">B4+$J$2</f>
        <v>0.125</v>
      </c>
      <c r="D4" s="5">
        <f t="shared" si="0"/>
        <v>0.25</v>
      </c>
      <c r="E4" s="5">
        <f t="shared" si="0"/>
        <v>0.375</v>
      </c>
      <c r="F4" s="5">
        <f t="shared" si="0"/>
        <v>0.5</v>
      </c>
      <c r="G4" s="5">
        <f t="shared" si="0"/>
        <v>0.625</v>
      </c>
      <c r="H4" s="5">
        <f t="shared" si="0"/>
        <v>0.75</v>
      </c>
      <c r="I4" s="5">
        <f t="shared" ref="I4:J4" si="1">H4+$J$2</f>
        <v>0.875</v>
      </c>
      <c r="J4" s="5">
        <f t="shared" si="1"/>
        <v>1</v>
      </c>
    </row>
    <row r="5" spans="1:10" x14ac:dyDescent="0.25">
      <c r="A5" s="5">
        <v>0</v>
      </c>
      <c r="B5" s="5">
        <f t="shared" ref="B5" si="2">11*SIN(3*PI()*B4)-5+6*B4</f>
        <v>-5</v>
      </c>
      <c r="C5" s="5">
        <f>11*SIN(3*PI()*C4)-5+6*C4</f>
        <v>5.9126748576241539</v>
      </c>
      <c r="D5" s="5">
        <f t="shared" ref="D5" si="3">11*SIN(3*PI()*D4)-5+6*D4</f>
        <v>4.2781745930520234</v>
      </c>
      <c r="E5" s="5">
        <f t="shared" ref="E5" si="4">11*SIN(3*PI()*E4)-5+6*E4</f>
        <v>-6.9595177560159875</v>
      </c>
      <c r="F5" s="5">
        <f t="shared" ref="F5" si="5">11*SIN(3*PI()*F4)-5+6*F4</f>
        <v>-13</v>
      </c>
      <c r="G5" s="5">
        <f t="shared" ref="G5" si="6">11*SIN(3*PI()*G4)-5+6*G4</f>
        <v>-5.4595177560159946</v>
      </c>
      <c r="H5" s="5">
        <f t="shared" ref="H5" si="7">11*SIN(3*PI()*H4)-5+6*H4</f>
        <v>7.2781745930520207</v>
      </c>
      <c r="I5" s="5">
        <f t="shared" ref="I5:J5" si="8">11*SIN(3*PI()*I4)-5+6*I4</f>
        <v>10.412674857624154</v>
      </c>
      <c r="J5" s="5">
        <f t="shared" si="8"/>
        <v>1.0000000000000044</v>
      </c>
    </row>
    <row r="6" spans="1:10" x14ac:dyDescent="0.25">
      <c r="A6" s="5">
        <f>A5+$I$2</f>
        <v>1.4999999999999999E-2</v>
      </c>
      <c r="B6" s="5">
        <v>-5</v>
      </c>
      <c r="C6" s="5">
        <f>C5+0*I2</f>
        <v>5.9126748576241539</v>
      </c>
      <c r="D6" s="5">
        <f t="shared" ref="D6:I6" si="9">D5+0*J2</f>
        <v>4.2781745930520234</v>
      </c>
      <c r="E6" s="5">
        <f t="shared" si="9"/>
        <v>-6.9595177560159875</v>
      </c>
      <c r="F6" s="5">
        <f t="shared" si="9"/>
        <v>-13</v>
      </c>
      <c r="G6" s="5">
        <f t="shared" si="9"/>
        <v>-5.4595177560159946</v>
      </c>
      <c r="H6" s="5">
        <f t="shared" si="9"/>
        <v>7.2781745930520207</v>
      </c>
      <c r="I6" s="5">
        <f t="shared" si="9"/>
        <v>10.412674857624154</v>
      </c>
      <c r="J6" s="5">
        <v>1</v>
      </c>
    </row>
    <row r="7" spans="1:10" x14ac:dyDescent="0.25">
      <c r="A7" s="5">
        <f>A6+$I$2</f>
        <v>0.03</v>
      </c>
      <c r="B7" s="5">
        <v>-5</v>
      </c>
      <c r="C7" s="5">
        <f>2*(1-$H$3)*C6+$H$3*(0-B6)-C5</f>
        <v>3.4555489601347631</v>
      </c>
      <c r="D7" s="5">
        <f>2*(1-$H$3)*D6+$H$3*(0-C6)-D5</f>
        <v>-0.93067406269012887</v>
      </c>
      <c r="E7" s="5">
        <f>2*(1-$H$3)*E6+$H$3*(0-D6)-E5</f>
        <v>-3.4888078251832049</v>
      </c>
      <c r="F7" s="5">
        <f>2*(1-$H$3)*F6+$H$3*(0-E6)-F5</f>
        <v>-1.1345736078342448</v>
      </c>
      <c r="G7" s="5">
        <f>2*(1-$H$3)*G6+$H$3*(0-F6)-G5</f>
        <v>3.151335028315521</v>
      </c>
      <c r="H7" s="5">
        <f>2*(1-$H$3)*H6+$H$3*(0-G6)-H5</f>
        <v>4.0033152782203247</v>
      </c>
      <c r="I7" s="5">
        <f>2*(1-$H$3)*I6+$H$3*(J6-H6)-I5</f>
        <v>0.65540610663603616</v>
      </c>
      <c r="J7" s="5">
        <v>1</v>
      </c>
    </row>
    <row r="8" spans="1:10" x14ac:dyDescent="0.25">
      <c r="A8" s="5">
        <f>A7+$I$2</f>
        <v>4.4999999999999998E-2</v>
      </c>
      <c r="B8" s="5">
        <v>-5</v>
      </c>
      <c r="C8" s="5">
        <f>2*(1-$H$3)*C7+$H$3*(0-B7)-C6-10</f>
        <v>-9.6895721886516561</v>
      </c>
      <c r="D8" s="5">
        <f t="shared" ref="D8:D10" si="10">2*(1-$H$3)*D7+$H$3*(0-C7)-D6</f>
        <v>-6.7134350189439029</v>
      </c>
      <c r="E8" s="5">
        <f t="shared" ref="E8:E10" si="11">2*(1-$H$3)*E7+$H$3*(0-D7)-E6</f>
        <v>2.8288864023499318</v>
      </c>
      <c r="F8" s="5">
        <f t="shared" ref="F8:F10" si="12">2*(1-$H$3)*F7+$H$3*(0-E7)-F6</f>
        <v>12.80371659903812</v>
      </c>
      <c r="G8" s="5">
        <f t="shared" ref="G8:G10" si="13">2*(1-$H$3)*G7+$H$3*(0-F7)-G6</f>
        <v>9.9016730910801893</v>
      </c>
      <c r="H8" s="5">
        <f t="shared" ref="H8:H10" si="14">2*(1-$H$3)*H7+$H$3*(0-G7)-H6</f>
        <v>-3.2884116471235925</v>
      </c>
      <c r="I8" s="5">
        <f t="shared" ref="I8:I10" si="15">2*(1-$H$3)*I7+$H$3*(J7-H7)-I6</f>
        <v>-10.654948541289345</v>
      </c>
      <c r="J8" s="5">
        <v>1</v>
      </c>
    </row>
    <row r="9" spans="1:10" x14ac:dyDescent="0.25">
      <c r="A9" s="5">
        <f>A8+$I$2</f>
        <v>0.06</v>
      </c>
      <c r="B9" s="5">
        <v>-5</v>
      </c>
      <c r="C9" s="5">
        <f>2*(1-$H$3)*C8+$H$3*(0-B8)-C7</f>
        <v>-14.058201361608884</v>
      </c>
      <c r="D9" s="5">
        <f t="shared" si="10"/>
        <v>-4.1742767736434718</v>
      </c>
      <c r="E9" s="5">
        <f t="shared" si="11"/>
        <v>9.5266190270109234</v>
      </c>
      <c r="F9" s="5">
        <f t="shared" si="12"/>
        <v>16.504931749757063</v>
      </c>
      <c r="G9" s="5">
        <f t="shared" si="13"/>
        <v>4.9134685526133977</v>
      </c>
      <c r="H9" s="5">
        <f t="shared" si="14"/>
        <v>-11.77708449932739</v>
      </c>
      <c r="I9" s="5">
        <f t="shared" si="15"/>
        <v>-12.749912046521905</v>
      </c>
      <c r="J9" s="5">
        <v>1</v>
      </c>
    </row>
    <row r="10" spans="1:10" x14ac:dyDescent="0.25">
      <c r="A10" s="5">
        <f>A9+$I$2</f>
        <v>7.4999999999999997E-2</v>
      </c>
      <c r="B10" s="5">
        <v>-5</v>
      </c>
      <c r="C10" s="5">
        <f>2*(1-$H$3)*C9+$H$3*(0-B9)-C8</f>
        <v>-6.5049255542077162</v>
      </c>
      <c r="D10" s="5">
        <f t="shared" si="10"/>
        <v>6.4313132388594569</v>
      </c>
      <c r="E10" s="5">
        <f t="shared" si="11"/>
        <v>10.8679255907357</v>
      </c>
      <c r="F10" s="5">
        <f t="shared" si="12"/>
        <v>4.8930131909269878</v>
      </c>
      <c r="G10" s="5">
        <f t="shared" si="13"/>
        <v>-9.5542087736475825</v>
      </c>
      <c r="H10" s="5">
        <f t="shared" si="14"/>
        <v>-13.55510519095629</v>
      </c>
      <c r="I10" s="5">
        <f t="shared" si="15"/>
        <v>-1.0651884585008329</v>
      </c>
      <c r="J10" s="5">
        <v>1</v>
      </c>
    </row>
    <row r="27" spans="1:10" x14ac:dyDescent="0.25">
      <c r="A27" s="6" t="s">
        <v>9</v>
      </c>
      <c r="B27" s="6">
        <v>0</v>
      </c>
      <c r="C27" s="6">
        <f t="shared" ref="C27:H27" si="16">B27+$J$2</f>
        <v>0.125</v>
      </c>
      <c r="D27" s="6">
        <f t="shared" si="16"/>
        <v>0.25</v>
      </c>
      <c r="E27" s="6">
        <f t="shared" si="16"/>
        <v>0.375</v>
      </c>
      <c r="F27" s="6">
        <f t="shared" si="16"/>
        <v>0.5</v>
      </c>
      <c r="G27" s="6">
        <f t="shared" si="16"/>
        <v>0.625</v>
      </c>
      <c r="H27" s="6">
        <f t="shared" si="16"/>
        <v>0.75</v>
      </c>
      <c r="I27" s="6">
        <f t="shared" ref="I27:J27" si="17">H27+$J$2</f>
        <v>0.875</v>
      </c>
      <c r="J27" s="6">
        <f t="shared" si="17"/>
        <v>1</v>
      </c>
    </row>
    <row r="28" spans="1:10" x14ac:dyDescent="0.25">
      <c r="A28" s="6">
        <v>0</v>
      </c>
      <c r="B28" s="6">
        <f t="shared" ref="B28" si="18">11*SIN(3*PI()*B27)-5+6*B27</f>
        <v>-5</v>
      </c>
      <c r="C28" s="6">
        <f>11*SIN(3*PI()*C27)-5+6*C27</f>
        <v>5.9126748576241539</v>
      </c>
      <c r="D28" s="6">
        <f t="shared" ref="D28" si="19">11*SIN(3*PI()*D27)-5+6*D27</f>
        <v>4.2781745930520234</v>
      </c>
      <c r="E28" s="6">
        <f t="shared" ref="E28" si="20">11*SIN(3*PI()*E27)-5+6*E27</f>
        <v>-6.9595177560159875</v>
      </c>
      <c r="F28" s="6">
        <f t="shared" ref="F28" si="21">11*SIN(3*PI()*F27)-5+6*F27</f>
        <v>-13</v>
      </c>
      <c r="G28" s="6">
        <f t="shared" ref="G28" si="22">11*SIN(3*PI()*G27)-5+6*G27</f>
        <v>-5.4595177560159946</v>
      </c>
      <c r="H28" s="6">
        <f t="shared" ref="H28" si="23">11*SIN(3*PI()*H27)-5+6*H27</f>
        <v>7.2781745930520207</v>
      </c>
      <c r="I28" s="6">
        <f t="shared" ref="I28:J28" si="24">11*SIN(3*PI()*I27)-5+6*I27</f>
        <v>10.412674857624154</v>
      </c>
      <c r="J28" s="6">
        <f t="shared" si="24"/>
        <v>1.0000000000000044</v>
      </c>
    </row>
    <row r="29" spans="1:10" x14ac:dyDescent="0.25">
      <c r="A29" s="6">
        <f>A28+$I$2</f>
        <v>1.4999999999999999E-2</v>
      </c>
      <c r="B29" s="6">
        <v>-5</v>
      </c>
      <c r="C29" s="6">
        <f>((11*SIN(3*PI()*($C$27-$G$2*A29))-5+6*$C$27)+(11*SIN(3*PI()*($C$27+$G$2*A29))-5+6*$C$27))/2</f>
        <v>3.4777585881908522</v>
      </c>
      <c r="D29" s="6">
        <f>((11*SIN(3*PI()*($D$27-$G$2*A29))-5+6*$D$27)+(11*SIN(3*PI()*($D$27+$G$2*A29))-5+6*$D$27))/2</f>
        <v>2.4145703620353514</v>
      </c>
      <c r="E29" s="6">
        <f>((11*SIN(3*PI()*(E$27-$G$2*$A29))-5+6*E$27)+(11*SIN(3*PI()*(E$27+$G$2*$A29))-5+6*E$27))/2</f>
        <v>-5.9509424139738112</v>
      </c>
      <c r="F29" s="6">
        <f t="shared" ref="F29:I33" si="25">((11*SIN(3*PI()*(F$27-$G$2*$A29))-5+6*F$27)+(11*SIN(3*PI()*(F$27+$G$2*$A29))-5+6*F$27))/2</f>
        <v>-10.364465621600342</v>
      </c>
      <c r="G29" s="6">
        <f t="shared" si="25"/>
        <v>-4.4509424139738138</v>
      </c>
      <c r="H29" s="6">
        <f t="shared" si="25"/>
        <v>5.4145703620353522</v>
      </c>
      <c r="I29" s="6">
        <f t="shared" si="25"/>
        <v>7.9777585881908575</v>
      </c>
      <c r="J29" s="6">
        <v>1</v>
      </c>
    </row>
    <row r="30" spans="1:10" x14ac:dyDescent="0.25">
      <c r="A30" s="6">
        <f>A29+$I$2</f>
        <v>0.03</v>
      </c>
      <c r="B30" s="6">
        <v>-5</v>
      </c>
      <c r="C30" s="6">
        <f>((11*SIN(3*PI()*($C$27-$G$2*A30))-5+6*$C$27)+(11*SIN(3*PI()*($C$27+$G$2*A30))-5+6*$C$27))/2</f>
        <v>-2.6602073952697602</v>
      </c>
      <c r="D30" s="6">
        <f t="shared" ref="D30:D33" si="26">((11*SIN(3*PI()*($D$27-$G$2*A30))-5+6*$D$27)+(11*SIN(3*PI()*($D$27+$G$2*A30))-5+6*$D$27))/2</f>
        <v>-2.2832254185463903</v>
      </c>
      <c r="E30" s="6">
        <f>((11*SIN(3*PI()*(E$27-$G$2*$A30))-5+6*E$27)+(11*SIN(3*PI()*(E$27+$G$2*$A30))-5+6*E$27))/2</f>
        <v>-3.4085136582397135</v>
      </c>
      <c r="F30" s="6">
        <f>((11*SIN(3*PI()*(F$27-$G$2*$A30))-5+6*F$27)+(11*SIN(3*PI()*(F$27+$G$2*$A30))-5+6*F$27))/2</f>
        <v>-3.7207791154425398</v>
      </c>
      <c r="G30" s="6">
        <f>((11*SIN(3*PI()*(G$27-$G$2*$A30))-5+6*G$27)+(11*SIN(3*PI()*(G$27+$G$2*$A30))-5+6*G$27))/2</f>
        <v>-1.9085136582397126</v>
      </c>
      <c r="H30" s="6">
        <f t="shared" si="25"/>
        <v>0.71677458145360884</v>
      </c>
      <c r="I30" s="6">
        <f t="shared" si="25"/>
        <v>1.8397926047302402</v>
      </c>
      <c r="J30" s="6">
        <v>1</v>
      </c>
    </row>
    <row r="31" spans="1:10" x14ac:dyDescent="0.25">
      <c r="A31" s="6">
        <f>A30+$I$2</f>
        <v>4.4999999999999998E-2</v>
      </c>
      <c r="B31" s="6">
        <v>-5</v>
      </c>
      <c r="C31" s="6">
        <f t="shared" ref="C31:C33" si="27">((11*SIN(3*PI()*($C$27-$G$2*A31))-5+6*$C$27)+(11*SIN(3*PI()*($C$27+$G$2*A31))-5+6*$C$27))/2</f>
        <v>-9.5599830267834776</v>
      </c>
      <c r="D31" s="6">
        <f t="shared" si="26"/>
        <v>-7.5640850609797399</v>
      </c>
      <c r="E31" s="6">
        <f t="shared" ref="E31:E32" si="28">((11*SIN(3*PI()*(E$27-$G$2*$A31))-5+6*E$27)+(11*SIN(3*PI()*(E$27+$G$2*$A31))-5+6*E$27))/2</f>
        <v>-0.55053301433534596</v>
      </c>
      <c r="F31" s="6">
        <f t="shared" si="25"/>
        <v>3.7474842118754346</v>
      </c>
      <c r="G31" s="6">
        <f t="shared" si="25"/>
        <v>0.9494669856646567</v>
      </c>
      <c r="H31" s="6">
        <f t="shared" si="25"/>
        <v>-4.5640850609797425</v>
      </c>
      <c r="I31" s="6">
        <f t="shared" si="25"/>
        <v>-5.0599830267834811</v>
      </c>
      <c r="J31" s="6">
        <v>1</v>
      </c>
    </row>
    <row r="32" spans="1:10" x14ac:dyDescent="0.25">
      <c r="A32" s="6">
        <f>A31+$I$2</f>
        <v>0.06</v>
      </c>
      <c r="B32" s="6">
        <v>-5</v>
      </c>
      <c r="C32" s="6">
        <f t="shared" si="27"/>
        <v>-13.915278146332373</v>
      </c>
      <c r="D32" s="6">
        <f>((11*SIN(3*PI()*($D$27-$G$2*A32))-5+6*$D$27)+(11*SIN(3*PI()*($D$27+$G$2*A32))-5+6*$D$27))/2</f>
        <v>-10.897483631603532</v>
      </c>
      <c r="E32" s="6">
        <f t="shared" si="28"/>
        <v>1.2534892923191592</v>
      </c>
      <c r="F32" s="6">
        <f t="shared" si="25"/>
        <v>8.4616216792466901</v>
      </c>
      <c r="G32" s="6">
        <f t="shared" si="25"/>
        <v>2.753489292319161</v>
      </c>
      <c r="H32" s="6">
        <f t="shared" si="25"/>
        <v>-7.8974836316035324</v>
      </c>
      <c r="I32" s="6">
        <f>((11*SIN(3*PI()*(I$27-$G$2*$A32))-5+6*I$27)+(11*SIN(3*PI()*(I$27+$G$2*$A32))-5+6*I$27))/2</f>
        <v>-9.4152781463323763</v>
      </c>
      <c r="J32" s="6">
        <v>1</v>
      </c>
    </row>
    <row r="33" spans="1:10" x14ac:dyDescent="0.25">
      <c r="A33" s="6">
        <f>A32+$I$2</f>
        <v>7.4999999999999997E-2</v>
      </c>
      <c r="B33" s="6">
        <v>-5</v>
      </c>
      <c r="C33" s="6">
        <f t="shared" si="27"/>
        <v>-13.639087296526011</v>
      </c>
      <c r="D33" s="6">
        <f t="shared" si="26"/>
        <v>-10.686096306820074</v>
      </c>
      <c r="E33" s="6">
        <f>((11*SIN(3*PI()*(E$27-$G$2*$A33))-5+6*E$27)+(11*SIN(3*PI()*(E$27+$G$2*$A33))-5+6*E$27))/2</f>
        <v>1.1390872965260104</v>
      </c>
      <c r="F33" s="6">
        <f t="shared" si="25"/>
        <v>8.1626748576241539</v>
      </c>
      <c r="G33" s="6">
        <f t="shared" si="25"/>
        <v>2.6390872965260139</v>
      </c>
      <c r="H33" s="6">
        <f t="shared" si="25"/>
        <v>-7.6860963068200689</v>
      </c>
      <c r="I33" s="6">
        <f t="shared" si="25"/>
        <v>-9.1390872965260161</v>
      </c>
      <c r="J33" s="6">
        <v>1</v>
      </c>
    </row>
  </sheetData>
  <mergeCells count="2">
    <mergeCell ref="C1:D1"/>
    <mergeCell ref="C2:D2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Искандер Хисамов</dc:creator>
  <cp:lastModifiedBy>Искандер Хисамов</cp:lastModifiedBy>
  <dcterms:created xsi:type="dcterms:W3CDTF">2021-12-22T15:31:25Z</dcterms:created>
  <dcterms:modified xsi:type="dcterms:W3CDTF">2021-12-23T21:49:09Z</dcterms:modified>
</cp:coreProperties>
</file>