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Ex4.xml" ContentType="application/vnd.ms-office.chartex+xml"/>
  <Override PartName="/xl/charts/style16.xml" ContentType="application/vnd.ms-office.chartstyle+xml"/>
  <Override PartName="/xl/charts/colors16.xml" ContentType="application/vnd.ms-office.chartcolorstyle+xml"/>
  <Override PartName="/xl/charts/chartEx5.xml" ContentType="application/vnd.ms-office.chartex+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dell\Desktop\Project (A)\"/>
    </mc:Choice>
  </mc:AlternateContent>
  <xr:revisionPtr revIDLastSave="0" documentId="13_ncr:1_{5A35EA4E-E7C8-45E4-941B-1AD988069286}" xr6:coauthVersionLast="47" xr6:coauthVersionMax="47" xr10:uidLastSave="{00000000-0000-0000-0000-000000000000}"/>
  <bookViews>
    <workbookView xWindow="-120" yWindow="-120" windowWidth="20730" windowHeight="11160" tabRatio="622" activeTab="7" xr2:uid="{00000000-000D-0000-FFFF-FFFF00000000}"/>
  </bookViews>
  <sheets>
    <sheet name="bestsellers" sheetId="1" r:id="rId1"/>
    <sheet name="DISCRIPTIVE STAT" sheetId="3" r:id="rId2"/>
    <sheet name="Sheet1" sheetId="9" state="hidden" r:id="rId3"/>
    <sheet name="Sheet2" sheetId="10" state="hidden" r:id="rId4"/>
    <sheet name="INFERENTIAL STAT&amp;PROB" sheetId="4" r:id="rId5"/>
    <sheet name="EDA" sheetId="7" r:id="rId6"/>
    <sheet name="pivot table" sheetId="12" r:id="rId7"/>
    <sheet name="DASHBORD" sheetId="8" r:id="rId8"/>
  </sheets>
  <definedNames>
    <definedName name="_xlchart.v1.0" hidden="1">'DISCRIPTIVE STAT'!$A$3:$A$52</definedName>
    <definedName name="_xlchart.v1.1" hidden="1">'DISCRIPTIVE STAT'!$A$2</definedName>
    <definedName name="_xlchart.v1.2" hidden="1">'DISCRIPTIVE STAT'!$A$3:$A$52</definedName>
    <definedName name="_xlchart.v1.3" hidden="1">'DISCRIPTIVE STAT'!$C$3:$C$52</definedName>
    <definedName name="_xlchart.v1.4" hidden="1">'DISCRIPTIVE STAT'!$A$3:$A$52</definedName>
    <definedName name="_xlchart.v1.5" hidden="1">'DISCRIPTIVE STAT'!$A$2</definedName>
    <definedName name="_xlchart.v1.6" hidden="1">'DISCRIPTIVE STAT'!$A$3:$A$52</definedName>
    <definedName name="_xlcn.WorksheetConnection_bestsellers.xlsxTable11" hidden="1">Table1[]</definedName>
    <definedName name="Slicer_Genre">#N/A</definedName>
    <definedName name="Slicer_Price">#N/A</definedName>
    <definedName name="Slicer_Reviews">#N/A</definedName>
    <definedName name="Slicer_Year">#N/A</definedName>
  </definedNames>
  <calcPr calcId="181029"/>
  <pivotCaches>
    <pivotCache cacheId="0" r:id="rId9"/>
    <pivotCache cacheId="1" r:id="rId10"/>
    <pivotCache cacheId="2" r:id="rId11"/>
    <pivotCache cacheId="3" r:id="rId12"/>
    <pivotCache cacheId="4" r:id="rId13"/>
  </pivotCaches>
  <extLst>
    <ext xmlns:x14="http://schemas.microsoft.com/office/spreadsheetml/2009/9/main" uri="{876F7934-8845-4945-9796-88D515C7AA90}">
      <x14:pivotCaches>
        <pivotCache cacheId="5"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bestsellers.xlsx!Table1"/>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5" i="3" l="1"/>
  <c r="L5" i="4"/>
  <c r="L2" i="4"/>
  <c r="L7" i="4" s="1"/>
  <c r="F5" i="4"/>
  <c r="G40" i="3"/>
  <c r="F39" i="3"/>
  <c r="F40" i="3"/>
  <c r="G39" i="3"/>
  <c r="G41" i="3"/>
  <c r="F41" i="3"/>
  <c r="AA6" i="4"/>
  <c r="AA5" i="4"/>
  <c r="AA4" i="4"/>
  <c r="Z6" i="4"/>
  <c r="Z5" i="4"/>
  <c r="Z4" i="4"/>
  <c r="Z3" i="4"/>
  <c r="AA3" i="4"/>
  <c r="C13" i="10"/>
  <c r="D14" i="10"/>
  <c r="C14" i="10"/>
  <c r="D15" i="10"/>
  <c r="C15" i="10"/>
  <c r="D13" i="10"/>
  <c r="C13" i="9"/>
  <c r="D14" i="9"/>
  <c r="C14" i="9"/>
  <c r="D15" i="9"/>
  <c r="C15" i="9"/>
  <c r="D13" i="9"/>
  <c r="F2" i="4" l="1"/>
  <c r="K4" i="3"/>
  <c r="L4" i="3"/>
  <c r="K9" i="3"/>
  <c r="K8" i="3"/>
  <c r="F36" i="3"/>
  <c r="F35" i="3"/>
  <c r="F32" i="3"/>
  <c r="F31" i="3"/>
  <c r="F30" i="3"/>
  <c r="F29" i="3"/>
  <c r="F27" i="3"/>
  <c r="F26" i="3"/>
  <c r="F25" i="3"/>
  <c r="F20" i="3"/>
  <c r="F18" i="3"/>
  <c r="F19" i="3"/>
  <c r="F17" i="3"/>
  <c r="F16" i="3"/>
  <c r="F15" i="3"/>
  <c r="F14" i="3"/>
  <c r="F13" i="3"/>
  <c r="F10" i="3"/>
  <c r="F9" i="3"/>
  <c r="F8" i="3"/>
  <c r="F7" i="3"/>
  <c r="F6" i="3"/>
  <c r="F4" i="3"/>
  <c r="F3" i="3"/>
  <c r="F5" i="3" s="1"/>
  <c r="F21" i="3" s="1"/>
  <c r="K10" i="3" l="1"/>
  <c r="I5" i="3" s="1"/>
  <c r="L4" i="4" s="1"/>
  <c r="M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4CC345-7B61-4164-9B46-101E68DAC64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C54EBE4-DE19-48C5-9989-2C59A9F5594F}" name="WorksheetConnection_bestsellers.xlsx!Table1" type="102" refreshedVersion="8" minRefreshableVersion="5">
    <extLst>
      <ext xmlns:x15="http://schemas.microsoft.com/office/spreadsheetml/2010/11/main" uri="{DE250136-89BD-433C-8126-D09CA5730AF9}">
        <x15:connection id="Table1" autoDelete="1">
          <x15:rangePr sourceName="_xlcn.WorksheetConnection_bestsellers.xlsxTable11"/>
        </x15:connection>
      </ext>
    </extLst>
  </connection>
</connections>
</file>

<file path=xl/sharedStrings.xml><?xml version="1.0" encoding="utf-8"?>
<sst xmlns="http://schemas.openxmlformats.org/spreadsheetml/2006/main" count="2312" uniqueCount="742">
  <si>
    <t>Name</t>
  </si>
  <si>
    <t>Author</t>
  </si>
  <si>
    <t>User Rating</t>
  </si>
  <si>
    <t>Reviews</t>
  </si>
  <si>
    <t>Price</t>
  </si>
  <si>
    <t>Year</t>
  </si>
  <si>
    <t>Genre</t>
  </si>
  <si>
    <t>10-Day Green Smoothie Cleanse</t>
  </si>
  <si>
    <t>JJ Smith</t>
  </si>
  <si>
    <t>Non Fiction</t>
  </si>
  <si>
    <t>11/22/63: A Novel</t>
  </si>
  <si>
    <t>Stephen King</t>
  </si>
  <si>
    <t>Fiction</t>
  </si>
  <si>
    <t>12 Rules for Life: An Antidote to Chaos</t>
  </si>
  <si>
    <t>Jordan B. Peterson</t>
  </si>
  <si>
    <t>1984 (Signet Classics)</t>
  </si>
  <si>
    <t>George Orwell</t>
  </si>
  <si>
    <t>5,000 Awesome Facts (About Everything!) (National Geographic Kids)</t>
  </si>
  <si>
    <t>National Geographic Kids</t>
  </si>
  <si>
    <t>A Dance with Dragons (A Song of Ice and Fire)</t>
  </si>
  <si>
    <t>George R. R. Martin</t>
  </si>
  <si>
    <t>A Game of Thrones / A Clash of Kings / A Storm of Swords / A Feast of Crows / A Dance with Dragons</t>
  </si>
  <si>
    <t>A Gentleman in Moscow: A Novel</t>
  </si>
  <si>
    <t>Amor Towles</t>
  </si>
  <si>
    <t>James Comey</t>
  </si>
  <si>
    <t>A Man Called Ove: A Novel</t>
  </si>
  <si>
    <t>Fredrik Backman</t>
  </si>
  <si>
    <t>A Patriot's History of the United States: From Columbus's Great Discovery to the War on Terror</t>
  </si>
  <si>
    <t>Larry Schweikart</t>
  </si>
  <si>
    <t>A Stolen Life: A Memoir</t>
  </si>
  <si>
    <t>Jaycee Dugard</t>
  </si>
  <si>
    <t>A Wrinkle in Time (Time Quintet)</t>
  </si>
  <si>
    <t>Madeleine L'Engle</t>
  </si>
  <si>
    <t>Act Like a Lady, Think Like a Man: What Men Really Think About Love, Relationships, Intimacy, and Commitment</t>
  </si>
  <si>
    <t>Steve Harvey</t>
  </si>
  <si>
    <t>Adult Coloring Book Designs: Stress Relief Coloring Book: Garden Designs, Mandalas, Animals, and Paisley Patterns</t>
  </si>
  <si>
    <t>Adult Coloring Book Designs</t>
  </si>
  <si>
    <t>Adult Coloring Book: Stress Relieving Animal Designs</t>
  </si>
  <si>
    <t>Blue Star Coloring</t>
  </si>
  <si>
    <t>Adult Coloring Book: Stress Relieving Patterns</t>
  </si>
  <si>
    <t>Adult Coloring Books: A Coloring Book for Adults Featuring Mandalas and Henna Inspired Flowers, Animals, and Paisleyâ€¦</t>
  </si>
  <si>
    <t>Coloring Books for Adults</t>
  </si>
  <si>
    <t>Alexander Hamilton</t>
  </si>
  <si>
    <t>Ron Chernow</t>
  </si>
  <si>
    <t>All the Light We Cannot See</t>
  </si>
  <si>
    <t>Anthony Doerr</t>
  </si>
  <si>
    <t>Allegiant</t>
  </si>
  <si>
    <t>Veronica Roth</t>
  </si>
  <si>
    <t>American Sniper: The Autobiography of the Most Lethal Sniper in U.S. Military History</t>
  </si>
  <si>
    <t>Chris Kyle</t>
  </si>
  <si>
    <t>And the Mountains Echoed</t>
  </si>
  <si>
    <t>Khaled Hosseini</t>
  </si>
  <si>
    <t>Arguing with Idiots: How to Stop Small Minds and Big Government</t>
  </si>
  <si>
    <t>Glenn Beck</t>
  </si>
  <si>
    <t>Astrophysics for People in a Hurry</t>
  </si>
  <si>
    <t>Neil deGrasse Tyson</t>
  </si>
  <si>
    <t>Autobiography of Mark Twain, Vol. 1</t>
  </si>
  <si>
    <t>Mark Twain</t>
  </si>
  <si>
    <t>Baby Touch and Feel: Animals</t>
  </si>
  <si>
    <t>DK</t>
  </si>
  <si>
    <t>Balance (Angie's Extreme Stress Menders)</t>
  </si>
  <si>
    <t>Angie Grace</t>
  </si>
  <si>
    <t>Barefoot Contessa Foolproof: Recipes You Can Trust: A Cookbook</t>
  </si>
  <si>
    <t>Ina Garten</t>
  </si>
  <si>
    <t>Barefoot Contessa, How Easy Is That?: Fabulous Recipes &amp; Easy Tips</t>
  </si>
  <si>
    <t>Becoming</t>
  </si>
  <si>
    <t>Michelle Obama</t>
  </si>
  <si>
    <t>Being Mortal: Medicine and What Matters in the End</t>
  </si>
  <si>
    <t>Atul Gawande</t>
  </si>
  <si>
    <t>Between the World and Me</t>
  </si>
  <si>
    <t>Ta-Nehisi Coates</t>
  </si>
  <si>
    <t>Born to Run</t>
  </si>
  <si>
    <t>Bruce Springsteen</t>
  </si>
  <si>
    <t>Breaking Dawn (The Twilight Saga, Book 4)</t>
  </si>
  <si>
    <t>Stephenie Meyer</t>
  </si>
  <si>
    <t>Broke: The Plan to Restore Our Trust, Truth and Treasure</t>
  </si>
  <si>
    <t>Brown Bear, Brown Bear, What Do You See?</t>
  </si>
  <si>
    <t>Bill Martin Jr.</t>
  </si>
  <si>
    <t>Cabin Fever (Diary of a Wimpy Kid, Book 6)</t>
  </si>
  <si>
    <t>Jeff Kinney</t>
  </si>
  <si>
    <t>Calm the F*ck Down: An Irreverent Adult Coloring Book (Irreverent Book Series)</t>
  </si>
  <si>
    <t>Sasha O'Hara</t>
  </si>
  <si>
    <t>Can't Hurt Me: Master Your Mind and Defy the Odds</t>
  </si>
  <si>
    <t>David Goggins</t>
  </si>
  <si>
    <t>Capital in the Twenty First Century</t>
  </si>
  <si>
    <t>Thomas Piketty</t>
  </si>
  <si>
    <t>Catching Fire (The Hunger Games)</t>
  </si>
  <si>
    <t>Suzanne Collins</t>
  </si>
  <si>
    <t>Cravings: Recipes for All the Food You Want to Eat: A Cookbook</t>
  </si>
  <si>
    <t>Chrissy Teigen</t>
  </si>
  <si>
    <t>Crazy Love: Overwhelmed by a Relentless God</t>
  </si>
  <si>
    <t>Francis Chan</t>
  </si>
  <si>
    <t>Crazy Rich Asians (Crazy Rich Asians Trilogy)</t>
  </si>
  <si>
    <t>Kevin Kwan</t>
  </si>
  <si>
    <t>Creative Haven Creative Cats Coloring Book (Adult Coloring)</t>
  </si>
  <si>
    <t>Marjorie Sarnat</t>
  </si>
  <si>
    <t>Creative Haven Owls Coloring Book (Adult Coloring)</t>
  </si>
  <si>
    <t>Cutting for Stone</t>
  </si>
  <si>
    <t>Abraham Verghese</t>
  </si>
  <si>
    <t>Daring Greatly: How the Courage to Be Vulnerable Transforms the Way We Live, Love, Parent, and Lead</t>
  </si>
  <si>
    <t>BreneÌ Brown</t>
  </si>
  <si>
    <t>David and Goliath: Underdogs, Misfits, and the Art of Battling Giants</t>
  </si>
  <si>
    <t>Malcolm Gladwell</t>
  </si>
  <si>
    <t>Dead And Gone: A Sookie Stackhouse Novel (Sookie Stackhouse/True Blood)</t>
  </si>
  <si>
    <t>Charlaine Harris</t>
  </si>
  <si>
    <t>Dead in the Family (Sookie Stackhouse/True Blood, Book 10)</t>
  </si>
  <si>
    <t>Dead Reckoning (Sookie Stackhouse/True Blood, Book 11)</t>
  </si>
  <si>
    <t>Dear Zoo: A Lift-the-Flap Book</t>
  </si>
  <si>
    <t>Rod Campbell</t>
  </si>
  <si>
    <t>Decision Points</t>
  </si>
  <si>
    <t>George W. Bush</t>
  </si>
  <si>
    <t>Delivering Happiness: A Path to Profits, Passion, and Purpose</t>
  </si>
  <si>
    <t>Tony Hsieh</t>
  </si>
  <si>
    <t>Diagnostic and Statistical Manual of Mental Disorders, 5th Edition: DSM-5</t>
  </si>
  <si>
    <t>American Psychiatric Association</t>
  </si>
  <si>
    <t>Diary of a Wimpy Kid: Hard Luck, Book 8</t>
  </si>
  <si>
    <t>Diary of a Wimpy Kid: The Last Straw (Book 3)</t>
  </si>
  <si>
    <t>Diary of a Wimpy Kid: The Long Haul</t>
  </si>
  <si>
    <t>Difficult Riddles For Smart Kids: 300 Difficult Riddles And Brain Teasers Families Will Love (Books for Smart Kids)</t>
  </si>
  <si>
    <t>M Prefontaine</t>
  </si>
  <si>
    <t>Divergent</t>
  </si>
  <si>
    <t>Divergent / Insurgent</t>
  </si>
  <si>
    <t>Divine Soul Mind Body Healing and Transmission System: The Divine Way to Heal You, Humanity, Mother Earth, and Allâ€¦</t>
  </si>
  <si>
    <t>Zhi Gang Sha</t>
  </si>
  <si>
    <t>Doctor Sleep: A Novel</t>
  </si>
  <si>
    <t>Dog Days (Diary of a Wimpy Kid, Book 4) (Volume 4)</t>
  </si>
  <si>
    <t>Dog Man and Cat Kid: From the Creator of Captain Underpants (Dog Man #4)</t>
  </si>
  <si>
    <t>Dav Pilkey</t>
  </si>
  <si>
    <t>Dog Man: A Tale of Two Kitties: From the Creator of Captain Underpants (Dog Man #3)</t>
  </si>
  <si>
    <t>Dog Man: Brawl of the Wild: From the Creator of Captain Underpants (Dog Man #6)</t>
  </si>
  <si>
    <t>Dog Man: Fetch-22: From the Creator of Captain Underpants (Dog Man #8)</t>
  </si>
  <si>
    <t>Dog Man: For Whom the Ball Rolls: From the Creator of Captain Underpants (Dog Man #7)</t>
  </si>
  <si>
    <t>Dog Man: Lord of the Fleas: From the Creator of Captain Underpants (Dog Man #5)</t>
  </si>
  <si>
    <t>Double Down (Diary of a Wimpy Kid #11)</t>
  </si>
  <si>
    <t>Dover Creative Haven Art Nouveau Animal Designs Coloring Book (Creative Haven Coloring Books)</t>
  </si>
  <si>
    <t>Marty Noble</t>
  </si>
  <si>
    <t>Drive: The Surprising Truth About What Motivates Us</t>
  </si>
  <si>
    <t>Daniel H. Pink</t>
  </si>
  <si>
    <t>Eat This Not That! Supermarket Survival Guide: The No-Diet Weight Loss Solution</t>
  </si>
  <si>
    <t>David Zinczenko</t>
  </si>
  <si>
    <t>Eat This, Not That! Thousands of Simple Food Swaps that Can Save You 10, 20, 30 Pounds--or More!</t>
  </si>
  <si>
    <t>Eat to Live: The Amazing Nutrient-Rich Program for Fast and Sustained Weight Loss, Revised Edition</t>
  </si>
  <si>
    <t>Joel Fuhrman MD</t>
  </si>
  <si>
    <t>Eclipse (Twilight Sagas)</t>
  </si>
  <si>
    <t>Eclipse (Twilight)</t>
  </si>
  <si>
    <t>Educated: A Memoir</t>
  </si>
  <si>
    <t>Tara Westover</t>
  </si>
  <si>
    <t>Enchanted Forest: An Inky Quest and Coloring book (Activity Books, Mindfulness and Meditation, Illustrated Floral Printsâ€¦</t>
  </si>
  <si>
    <t>Johanna Basford</t>
  </si>
  <si>
    <t>Fahrenheit 451</t>
  </si>
  <si>
    <t>Ray Bradbury</t>
  </si>
  <si>
    <t>Fantastic Beasts and Where to Find Them: The Original Screenplay (Harry Potter)</t>
  </si>
  <si>
    <t>Fear: Trump in the White House</t>
  </si>
  <si>
    <t>Bob Woodward</t>
  </si>
  <si>
    <t>Fifty Shades Darker</t>
  </si>
  <si>
    <t>E L James</t>
  </si>
  <si>
    <t>Fifty Shades Freed: Book Three of the Fifty Shades Trilogy (Fifty Shades of Grey Series) (English Edition)</t>
  </si>
  <si>
    <t>Fifty Shades of Grey: Book One of the Fifty Shades Trilogy (Fifty Shades of Grey Series)</t>
  </si>
  <si>
    <t>Fifty Shades Trilogy (Fifty Shades of Grey / Fifty Shades Darker / Fifty Shades Freed)</t>
  </si>
  <si>
    <t>Fire and Fury: Inside the Trump White House</t>
  </si>
  <si>
    <t>Michael Wolff</t>
  </si>
  <si>
    <t>First 100 Words</t>
  </si>
  <si>
    <t>Roger Priddy</t>
  </si>
  <si>
    <t>Food Rules: An Eater's Manual</t>
  </si>
  <si>
    <t>Michael Pollan</t>
  </si>
  <si>
    <t>Frozen (Little Golden Book)</t>
  </si>
  <si>
    <t>RH Disney</t>
  </si>
  <si>
    <t>Game Change: Obama and the Clintons, McCain and Palin, and the Race of a Lifetime</t>
  </si>
  <si>
    <t>John Heilemann</t>
  </si>
  <si>
    <t>Game of Thrones Boxed Set: A Game of Thrones/A Clash of Kings/A Storm of Swords/A Feast for Crows</t>
  </si>
  <si>
    <t>George R.R. Martin</t>
  </si>
  <si>
    <t>George Washington's Sacred Fire</t>
  </si>
  <si>
    <t>Peter A. Lillback</t>
  </si>
  <si>
    <t>George Washington's Secret Six: The Spy Ring That Saved the American Revolution</t>
  </si>
  <si>
    <t>Brian Kilmeade</t>
  </si>
  <si>
    <t>Giraffes Can't Dance</t>
  </si>
  <si>
    <t>Giles Andreae</t>
  </si>
  <si>
    <t>Girl, Stop Apologizing: A Shame-Free Plan for Embracing and Achieving Your Goals</t>
  </si>
  <si>
    <t>Rachel Hollis</t>
  </si>
  <si>
    <t>Girl, Wash Your Face: Stop Believing the Lies About Who You Are So You Can Become Who You Were Meant to Be</t>
  </si>
  <si>
    <t>Glenn Beck's Common Sense: The Case Against an Out-of-Control Government, Inspired by Thomas Paine</t>
  </si>
  <si>
    <t>Go Set a Watchman: A Novel</t>
  </si>
  <si>
    <t>Harper Lee</t>
  </si>
  <si>
    <t>Go the F**k to Sleep</t>
  </si>
  <si>
    <t>Adam Mansbach</t>
  </si>
  <si>
    <t>Going Rogue: An American Life</t>
  </si>
  <si>
    <t>Sarah Palin</t>
  </si>
  <si>
    <t>Gone Girl</t>
  </si>
  <si>
    <t>Gillian Flynn</t>
  </si>
  <si>
    <t>Good Days Start With Gratitude: A 52 Week Guide To Cultivate An Attitude Of Gratitude: Gratitude Journal</t>
  </si>
  <si>
    <t>Pretty Simple Press</t>
  </si>
  <si>
    <t>Good to Great: Why Some Companies Make the Leap and Others Don't</t>
  </si>
  <si>
    <t>Jim Collins</t>
  </si>
  <si>
    <t>Goodnight Moon</t>
  </si>
  <si>
    <t>Margaret Wise Brown</t>
  </si>
  <si>
    <t>Goodnight, Goodnight Construction Site (Hardcover Books for Toddlers, Preschool Books for Kids)</t>
  </si>
  <si>
    <t>Sherri Duskey Rinker</t>
  </si>
  <si>
    <t>Grain Brain: The Surprising Truth about Wheat, Carbs, and Sugar--Your Brain's Silent Killers</t>
  </si>
  <si>
    <t>David Perlmutter MD</t>
  </si>
  <si>
    <t>Grey: Fifty Shades of Grey as Told by Christian (Fifty Shades of Grey Series)</t>
  </si>
  <si>
    <t>Guts</t>
  </si>
  <si>
    <t>Raina Telgemeier</t>
  </si>
  <si>
    <t>Hamilton: The Revolution</t>
  </si>
  <si>
    <t>Lin-Manuel Miranda</t>
  </si>
  <si>
    <t>Happy, Happy, Happy: My Life and Legacy as the Duck Commander</t>
  </si>
  <si>
    <t>Phil Robertson</t>
  </si>
  <si>
    <t>Harry Potter and the Chamber of Secrets: The Illustrated Edition (Harry Potter, Book 2)</t>
  </si>
  <si>
    <t>Harry Potter and the Cursed Child, Parts 1 &amp; 2, Special Rehearsal Edition Script</t>
  </si>
  <si>
    <t>Harry Potter and the Goblet of Fire: The Illustrated Edition (Harry Potter, Book 4) (4)</t>
  </si>
  <si>
    <t>J. K. Rowling</t>
  </si>
  <si>
    <t>Harry Potter and the Prisoner of Azkaban: The Illustrated Edition (Harry Potter, Book 3)</t>
  </si>
  <si>
    <t>Harry Potter and the Sorcerer's Stone: The Illustrated Edition (Harry Potter, Book 1)</t>
  </si>
  <si>
    <t>Harry Potter Coloring Book</t>
  </si>
  <si>
    <t>Scholastic</t>
  </si>
  <si>
    <t>Harry Potter Paperback Box Set (Books 1-7)</t>
  </si>
  <si>
    <t>Have a Little Faith: A True Story</t>
  </si>
  <si>
    <t>Mitch Albom</t>
  </si>
  <si>
    <t>Heaven is for Real: A Little Boy's Astounding Story of His Trip to Heaven and Back</t>
  </si>
  <si>
    <t>Todd Burpo</t>
  </si>
  <si>
    <t>Hillbilly Elegy: A Memoir of a Family and Culture in Crisis</t>
  </si>
  <si>
    <t>J. D. Vance</t>
  </si>
  <si>
    <t>Homebody: A Guide to Creating Spaces You Never Want to Leave</t>
  </si>
  <si>
    <t>Joanna Gaines</t>
  </si>
  <si>
    <t>How to Win Friends &amp; Influence People</t>
  </si>
  <si>
    <t>Dale Carnegie</t>
  </si>
  <si>
    <t>Howard Stern Comes Again</t>
  </si>
  <si>
    <t>Howard Stern</t>
  </si>
  <si>
    <t>Humans of New York</t>
  </si>
  <si>
    <t>Brandon Stanton</t>
  </si>
  <si>
    <t>Humans of New York : Stories</t>
  </si>
  <si>
    <t>Hyperbole and a Half: Unfortunate Situations, Flawed Coping Mechanisms, Mayhem, and Other Things That Happened</t>
  </si>
  <si>
    <t>Allie Brosh</t>
  </si>
  <si>
    <t>I Am Confident, Brave &amp; Beautiful: A Coloring Book for Girls</t>
  </si>
  <si>
    <t>Hopscotch Girls</t>
  </si>
  <si>
    <t>I, Alex Cross</t>
  </si>
  <si>
    <t>James Patterson</t>
  </si>
  <si>
    <t>If Animals Kissed Good Night</t>
  </si>
  <si>
    <t>Ann Whitford Paul</t>
  </si>
  <si>
    <t>If I Stay</t>
  </si>
  <si>
    <t>Gayle Forman</t>
  </si>
  <si>
    <t>In the Garden of Beasts: Love, Terror, and an American Family in Hitler's Berlin</t>
  </si>
  <si>
    <t>Eric Larson</t>
  </si>
  <si>
    <t>Inferno</t>
  </si>
  <si>
    <t>Dan Brown</t>
  </si>
  <si>
    <t>Inheritance: Book IV (Inheritance Cycle)</t>
  </si>
  <si>
    <t>Christopher Paolini</t>
  </si>
  <si>
    <t>Instant Pot Pressure Cooker Cookbook: 500 Everyday Recipes for Beginners and Advanced Users. Try Easy and Healthyâ€¦</t>
  </si>
  <si>
    <t>Jennifer Smith</t>
  </si>
  <si>
    <t>It's Not Supposed to Be This Way: Finding Unexpected Strength When Disappointments Leave You Shattered</t>
  </si>
  <si>
    <t>Lysa TerKeurst</t>
  </si>
  <si>
    <t>Jesus Calling: Enjoying Peace in His Presence (with Scripture References)</t>
  </si>
  <si>
    <t>Sarah Young</t>
  </si>
  <si>
    <t>JOURNEY TO THE ICE P</t>
  </si>
  <si>
    <t>Joyland (Hard Case Crime)</t>
  </si>
  <si>
    <t>Killers of the Flower Moon: The Osage Murders and the Birth of the FBI</t>
  </si>
  <si>
    <t>David Grann</t>
  </si>
  <si>
    <t>Killing Jesus (Bill O'Reilly's Killing Series)</t>
  </si>
  <si>
    <t>Bill O'Reilly</t>
  </si>
  <si>
    <t>Killing Kennedy: The End of Camelot</t>
  </si>
  <si>
    <t>Killing Lincoln: The Shocking Assassination that Changed America Forever (Bill O'Reilly's Killing Series)</t>
  </si>
  <si>
    <t>Killing Patton: The Strange Death of World War II's Most Audacious General (Bill O'Reilly's Killing Series)</t>
  </si>
  <si>
    <t>Killing Reagan: The Violent Assault That Changed a Presidency (Bill O'Reilly's Killing Series)</t>
  </si>
  <si>
    <t>Killing the Rising Sun: How America Vanquished World War II Japan (Bill O'Reilly's Killing Series)</t>
  </si>
  <si>
    <t>Kitchen Confidential Updated Edition: Adventures in the Culinary Underbelly (P.S.)</t>
  </si>
  <si>
    <t>Anthony Bourdain</t>
  </si>
  <si>
    <t>Knock-Knock Jokes for Kids</t>
  </si>
  <si>
    <t>Rob Elliott</t>
  </si>
  <si>
    <t>Last Week Tonight with John Oliver Presents A Day in the Life of Marlon Bundo (Better Bundo Book, LGBT ChildrenÂ’s Book)</t>
  </si>
  <si>
    <t>Jill Twiss</t>
  </si>
  <si>
    <t>Laugh-Out-Loud Jokes for Kids</t>
  </si>
  <si>
    <t>Lean In: Women, Work, and the Will to Lead</t>
  </si>
  <si>
    <t>Sheryl Sandberg</t>
  </si>
  <si>
    <t>Leonardo da Vinci</t>
  </si>
  <si>
    <t>Walter Isaacson</t>
  </si>
  <si>
    <t>Lettering and Modern Calligraphy: A Beginner's Guide: Learn Hand Lettering and Brush Lettering</t>
  </si>
  <si>
    <t>Paper Peony Press</t>
  </si>
  <si>
    <t>Liberty and Tyranny: A Conservative Manifesto</t>
  </si>
  <si>
    <t>Mark R. Levin</t>
  </si>
  <si>
    <t>Life</t>
  </si>
  <si>
    <t>Keith Richards</t>
  </si>
  <si>
    <t>Little Bee: A Novel</t>
  </si>
  <si>
    <t>Chris Cleave</t>
  </si>
  <si>
    <t>Little Blue Truck</t>
  </si>
  <si>
    <t>Alice Schertle</t>
  </si>
  <si>
    <t>Little Fires Everywhere</t>
  </si>
  <si>
    <t>Celeste Ng</t>
  </si>
  <si>
    <t>Looking for Alaska</t>
  </si>
  <si>
    <t>John Green</t>
  </si>
  <si>
    <t>Love Wins: A Book About Heaven, Hell, and the Fate of Every Person Who Ever Lived</t>
  </si>
  <si>
    <t>Rob Bell</t>
  </si>
  <si>
    <t>Love You Forever</t>
  </si>
  <si>
    <t>Robert Munsch</t>
  </si>
  <si>
    <t>Magnolia Table: A Collection of Recipes for Gathering</t>
  </si>
  <si>
    <t>Make It Ahead: A Barefoot Contessa Cookbook</t>
  </si>
  <si>
    <t>Make Your Bed: Little Things That Can Change Your Life...And Maybe the World</t>
  </si>
  <si>
    <t>Admiral William H. McRaven</t>
  </si>
  <si>
    <t>Mastering the Art of French Cooking, Vol. 2</t>
  </si>
  <si>
    <t>Julia Child</t>
  </si>
  <si>
    <t>Milk and Honey</t>
  </si>
  <si>
    <t>Rupi Kaur</t>
  </si>
  <si>
    <t>Milk and Vine: Inspirational Quotes From Classic Vines</t>
  </si>
  <si>
    <t>Adam Gasiewski</t>
  </si>
  <si>
    <t>Mindset: The New Psychology of Success</t>
  </si>
  <si>
    <t>Carol S. Dweck</t>
  </si>
  <si>
    <t>Mockingjay (The Hunger Games)</t>
  </si>
  <si>
    <t>National Geographic Kids Why?: Over 1,111 Answers to Everything</t>
  </si>
  <si>
    <t>Crispin Boyer</t>
  </si>
  <si>
    <t>National Geographic Little Kids First Big Book of Why (National Geographic Little Kids First Big Books)</t>
  </si>
  <si>
    <t>Amy Shields</t>
  </si>
  <si>
    <t>New Moon (The Twilight Saga)</t>
  </si>
  <si>
    <t>Night (Night)</t>
  </si>
  <si>
    <t>Elie Wiesel</t>
  </si>
  <si>
    <t>No Easy Day: The Autobiography of a Navy Seal: The Firsthand Account of the Mission That Killed Osama Bin Laden</t>
  </si>
  <si>
    <t>Mark Owen</t>
  </si>
  <si>
    <t>Obama: An Intimate Portrait</t>
  </si>
  <si>
    <t>Pete Souza</t>
  </si>
  <si>
    <t>Oh, the Places You'll Go!</t>
  </si>
  <si>
    <t>Dr. Seuss</t>
  </si>
  <si>
    <t>Old School (Diary of a Wimpy Kid #10)</t>
  </si>
  <si>
    <t>Olive Kitteridge</t>
  </si>
  <si>
    <t>Elizabeth Strout</t>
  </si>
  <si>
    <t>One Thousand Gifts: A Dare to Live Fully Right Where You Are</t>
  </si>
  <si>
    <t>Ann Voskamp</t>
  </si>
  <si>
    <t>Option B: Facing Adversity, Building Resilience, and Finding Joy</t>
  </si>
  <si>
    <t>Origin: A Novel (Robert Langdon)</t>
  </si>
  <si>
    <t>Orphan Train</t>
  </si>
  <si>
    <t>Christina Baker Kline</t>
  </si>
  <si>
    <t>Outliers: The Story of Success</t>
  </si>
  <si>
    <t>P is for Potty! (Sesame Street) (Lift-the-Flap)</t>
  </si>
  <si>
    <t>Naomi Kleinberg</t>
  </si>
  <si>
    <t>Percy Jackson and the Olympians Paperback Boxed Set (Books 1-3)</t>
  </si>
  <si>
    <t>Rick Riordan</t>
  </si>
  <si>
    <t>Player's Handbook (Dungeons &amp; Dragons)</t>
  </si>
  <si>
    <t>Wizards RPG Team</t>
  </si>
  <si>
    <t>PokÃ©mon Deluxe Essential Handbook: The Need-to-Know Stats and Facts on Over 700 PokÃ©mon</t>
  </si>
  <si>
    <t>Proof of Heaven: A Neurosurgeon's Journey into the Afterlife</t>
  </si>
  <si>
    <t>Eben Alexander</t>
  </si>
  <si>
    <t>Publication Manual of the American Psychological Association, 6th Edition</t>
  </si>
  <si>
    <t>American Psychological Association</t>
  </si>
  <si>
    <t>Puppy Birthday to You! (Paw Patrol) (Little Golden Book)</t>
  </si>
  <si>
    <t>Golden Books</t>
  </si>
  <si>
    <t>Quiet: The Power of Introverts in a World That Can't Stop Talking</t>
  </si>
  <si>
    <t>Susan Cain</t>
  </si>
  <si>
    <t>Radical: Taking Back Your Faith from the American Dream</t>
  </si>
  <si>
    <t>David Platt</t>
  </si>
  <si>
    <t>Ready Player One: A Novel</t>
  </si>
  <si>
    <t>Ernest Cline</t>
  </si>
  <si>
    <t>Rush Revere and the Brave Pilgrims: Time-Travel Adventures with Exceptional Americans (1)</t>
  </si>
  <si>
    <t>Rush Limbaugh</t>
  </si>
  <si>
    <t>Rush Revere and the First Patriots: Time-Travel Adventures With Exceptional Americans (2)</t>
  </si>
  <si>
    <t>Salt, Fat, Acid, Heat: Mastering the Elements of Good Cooking</t>
  </si>
  <si>
    <t>Samin Nosrat</t>
  </si>
  <si>
    <t>Sarah's Key</t>
  </si>
  <si>
    <t>Tatiana de Rosnay</t>
  </si>
  <si>
    <t>School Zone - Big Preschool Workbook - Ages 4 and Up, Colors, Shapes, Numbers 1-10, Alphabet, Pre-Writing, Pre-Readingâ€¦</t>
  </si>
  <si>
    <t>School Zone</t>
  </si>
  <si>
    <t>Secret Garden: An Inky Treasure Hunt and Coloring Book (For Adults, mindfulness coloring)</t>
  </si>
  <si>
    <t>Sh*t My Dad Says</t>
  </si>
  <si>
    <t>Justin Halpern</t>
  </si>
  <si>
    <t>Ship of Fools: How a Selfish Ruling Class Is Bringing America to the Brink of Revolution</t>
  </si>
  <si>
    <t>Tucker Carlson</t>
  </si>
  <si>
    <t>Shred: The Revolutionary Diet: 6 Weeks 4 Inches 2 Sizes</t>
  </si>
  <si>
    <t>Ian K. Smith M.D.</t>
  </si>
  <si>
    <t>Sookie Stackhouse</t>
  </si>
  <si>
    <t>Soul Healing Miracles: Ancient and New Sacred Wisdom, Knowledge, and Practical Techniques for Healing the Spiritualâ€¦</t>
  </si>
  <si>
    <t>Steve Jobs</t>
  </si>
  <si>
    <t>Strange Planet (Strange Planet Series)</t>
  </si>
  <si>
    <t>Nathan W. Pyle</t>
  </si>
  <si>
    <t>StrengthsFinder 2.0</t>
  </si>
  <si>
    <t>Gallup</t>
  </si>
  <si>
    <t>Super Freakonomics: Global Cooling, Patriotic Prostitutes, and Why Suicide Bombers Should Buy Life Insurance</t>
  </si>
  <si>
    <t>Steven D. Levitt</t>
  </si>
  <si>
    <t>Switch: How to Change Things When Change Is Hard</t>
  </si>
  <si>
    <t>Chip Heath</t>
  </si>
  <si>
    <t>Sycamore Row (Jake Brigance)</t>
  </si>
  <si>
    <t>John Grisham</t>
  </si>
  <si>
    <t>Teach Like a Champion: 49 Techniques that Put Students on the Path to College</t>
  </si>
  <si>
    <t>Doug Lemov</t>
  </si>
  <si>
    <t>The 17 Day Diet: A Doctor's Plan Designed for Rapid Results</t>
  </si>
  <si>
    <t>Mike Moreno</t>
  </si>
  <si>
    <t>The 4 Hour Body: An Uncommon Guide to Rapid Fat Loss, Incredible Sex and Becoming Superhuman</t>
  </si>
  <si>
    <t>Timothy Ferriss</t>
  </si>
  <si>
    <t>The 5 Love Languages: The Secret to Love That Lasts</t>
  </si>
  <si>
    <t>Gary Chapman</t>
  </si>
  <si>
    <t>The 5 Love Languages: The Secret to Love that Lasts</t>
  </si>
  <si>
    <t>The 5000 Year Leap</t>
  </si>
  <si>
    <t>W. Cleon Skousen</t>
  </si>
  <si>
    <t>The 7 Habits of Highly Effective People: Powerful Lessons in Personal Change</t>
  </si>
  <si>
    <t>Stephen R. Covey</t>
  </si>
  <si>
    <t>The Alchemist</t>
  </si>
  <si>
    <t>Paulo Coelho</t>
  </si>
  <si>
    <t>The Amateur</t>
  </si>
  <si>
    <t>Edward Klein</t>
  </si>
  <si>
    <t>The Art of Racing in the Rain: A Novel</t>
  </si>
  <si>
    <t>Garth Stein</t>
  </si>
  <si>
    <t>The Big Short: Inside the Doomsday Machine</t>
  </si>
  <si>
    <t>Michael Lewis</t>
  </si>
  <si>
    <t>The Blood of Olympus (The Heroes of Olympus (5))</t>
  </si>
  <si>
    <t>The Blood Sugar Solution: The UltraHealthy Program for Losing Weight, Preventing Disease, and Feeling Great Now!</t>
  </si>
  <si>
    <t>Mark Hyman M.D.</t>
  </si>
  <si>
    <t>The Body Keeps the Score: Brain, Mind, and Body in the Healing of Trauma</t>
  </si>
  <si>
    <t>Bessel van der Kolk M.D.</t>
  </si>
  <si>
    <t>The Book of Basketball: The NBA According to The Sports Guy</t>
  </si>
  <si>
    <t>Bill Simmons</t>
  </si>
  <si>
    <t>The Book Thief</t>
  </si>
  <si>
    <t>Markus Zusak</t>
  </si>
  <si>
    <t>The Book with No Pictures</t>
  </si>
  <si>
    <t>B. J. Novak</t>
  </si>
  <si>
    <t>The Boys in the Boat: Nine Americans and Their Epic Quest for Gold at the 1936 Berlin Olympics</t>
  </si>
  <si>
    <t>Daniel James Brown</t>
  </si>
  <si>
    <t>The Casual Vacancy</t>
  </si>
  <si>
    <t>The China Study: The Most Comprehensive Study of Nutrition Ever Conducted And the Startling Implications for Dietâ€¦</t>
  </si>
  <si>
    <t>Thomas Campbell</t>
  </si>
  <si>
    <t>The Complete Ketogenic Diet for Beginners: Your Essential Guide to Living the Keto Lifestyle</t>
  </si>
  <si>
    <t>Amy Ramos</t>
  </si>
  <si>
    <t>The Confession: A Novel</t>
  </si>
  <si>
    <t>The Constitution of the United States</t>
  </si>
  <si>
    <t>Delegates of the ConstitutionalÂ…</t>
  </si>
  <si>
    <t>The Daily Show with Jon Stewart Presents Earth (The Book): A Visitor's Guide to the Human Race</t>
  </si>
  <si>
    <t>Jon Stewart</t>
  </si>
  <si>
    <t>The Day the Crayons Quit</t>
  </si>
  <si>
    <t>Drew Daywalt</t>
  </si>
  <si>
    <t>The Dukan Diet: 2 Steps to Lose the Weight, 2 Steps to Keep It Off Forever</t>
  </si>
  <si>
    <t>Pierre Dukan</t>
  </si>
  <si>
    <t>The Elegance of the Hedgehog</t>
  </si>
  <si>
    <t>Muriel Barbery</t>
  </si>
  <si>
    <t>The Fault in Our Stars</t>
  </si>
  <si>
    <t>The Five Dysfunctions of a Team: A Leadership Fable</t>
  </si>
  <si>
    <t>Patrick Lencioni</t>
  </si>
  <si>
    <t>The Five Love Languages: How to Express Heartfelt Commitment to Your Mate</t>
  </si>
  <si>
    <t>The Four Agreements: A Practical Guide to Personal Freedom (A Toltec Wisdom Book)</t>
  </si>
  <si>
    <t>Don Miguel Ruiz</t>
  </si>
  <si>
    <t>The Getaway</t>
  </si>
  <si>
    <t>The Girl on the Train</t>
  </si>
  <si>
    <t>Paula Hawkins</t>
  </si>
  <si>
    <t>The Girl Who Kicked the Hornet's Nest (Millennium Trilogy)</t>
  </si>
  <si>
    <t>Stieg Larsson</t>
  </si>
  <si>
    <t>The Girl Who Played with Fire (Millennium Series)</t>
  </si>
  <si>
    <t>The Girl Who Played with Fire (Millennium)</t>
  </si>
  <si>
    <t>The Girl with the Dragon Tattoo (Millennium Series)</t>
  </si>
  <si>
    <t>The Going-To-Bed Book</t>
  </si>
  <si>
    <t>Sandra Boynton</t>
  </si>
  <si>
    <t>The Goldfinch: A Novel (Pulitzer Prize for Fiction)</t>
  </si>
  <si>
    <t>Donna Tartt</t>
  </si>
  <si>
    <t>The Great Gatsby</t>
  </si>
  <si>
    <t>F. Scott Fitzgerald</t>
  </si>
  <si>
    <t>The Guardians: A Novel</t>
  </si>
  <si>
    <t>The Guernsey Literary and Potato Peel Pie Society</t>
  </si>
  <si>
    <t>Mary Ann Shaffer</t>
  </si>
  <si>
    <t>The Handmaid's Tale</t>
  </si>
  <si>
    <t>Margaret Atwood</t>
  </si>
  <si>
    <t>The Harbinger: The Ancient Mystery that Holds the Secret of America's Future</t>
  </si>
  <si>
    <t>Jonathan Cahn</t>
  </si>
  <si>
    <t>The Hate U Give</t>
  </si>
  <si>
    <t>Angie Thomas</t>
  </si>
  <si>
    <t>The Help</t>
  </si>
  <si>
    <t>Kathryn Stockett</t>
  </si>
  <si>
    <t>The House of Hades (Heroes of Olympus, Book 4)</t>
  </si>
  <si>
    <t>The Hunger Games</t>
  </si>
  <si>
    <t>The Hunger Games (Book 1)</t>
  </si>
  <si>
    <t>The Hunger Games Trilogy Boxed Set (1)</t>
  </si>
  <si>
    <t>The Immortal Life of Henrietta Lacks</t>
  </si>
  <si>
    <t>Rebecca Skloot</t>
  </si>
  <si>
    <t>The Instant Pot Electric Pressure Cooker Cookbook: Easy Recipes for Fast &amp; Healthy Meals</t>
  </si>
  <si>
    <t>Laurel Randolph</t>
  </si>
  <si>
    <t>The Last Lecture</t>
  </si>
  <si>
    <t>Randy Pausch</t>
  </si>
  <si>
    <t>The Last Olympian (Percy Jackson and the Olympians, Book 5)</t>
  </si>
  <si>
    <t>The Legend of Zelda: Hyrule Historia</t>
  </si>
  <si>
    <t>Patrick Thorpe</t>
  </si>
  <si>
    <t>The Lego Ideas Book: Unlock Your Imagination</t>
  </si>
  <si>
    <t>Daniel Lipkowitz</t>
  </si>
  <si>
    <t>The Life-Changing Magic of Tidying Up: The Japanese Art of Decluttering and Organizing</t>
  </si>
  <si>
    <t>Marie KondÅ</t>
  </si>
  <si>
    <t>The Litigators</t>
  </si>
  <si>
    <t>The Lost Hero (Heroes of Olympus, Book 1)</t>
  </si>
  <si>
    <t>The Lost Symbol</t>
  </si>
  <si>
    <t>The Love Dare</t>
  </si>
  <si>
    <t>Stephen Kendrick</t>
  </si>
  <si>
    <t>The Magnolia Story</t>
  </si>
  <si>
    <t>Chip Gaines</t>
  </si>
  <si>
    <t>The Mark of Athena (Heroes of Olympus, Book 3)</t>
  </si>
  <si>
    <t>The Martian</t>
  </si>
  <si>
    <t>Andy Weir</t>
  </si>
  <si>
    <t>The Maze Runner (Book 1)</t>
  </si>
  <si>
    <t>James Dashner</t>
  </si>
  <si>
    <t>The Meltdown (Diary of a Wimpy Kid Book 13)</t>
  </si>
  <si>
    <t>The Mueller Report</t>
  </si>
  <si>
    <t>The Washington Post</t>
  </si>
  <si>
    <t>The Nightingale: A Novel</t>
  </si>
  <si>
    <t>Kristin Hannah</t>
  </si>
  <si>
    <t>The Official SAT Study Guide</t>
  </si>
  <si>
    <t>The College Board</t>
  </si>
  <si>
    <t>The Official SAT Study Guide, 2016 Edition (Official Study Guide for the New Sat)</t>
  </si>
  <si>
    <t>The Paris Wife: A Novel</t>
  </si>
  <si>
    <t>Paula McLain</t>
  </si>
  <si>
    <t>The Pioneer Woman Cooks: A Year of Holidays: 140 Step-by-Step Recipes for Simple, Scrumptious Celebrations</t>
  </si>
  <si>
    <t>Ree Drummond</t>
  </si>
  <si>
    <t>The Pioneer Woman Cooks: Dinnertime - Comfort Classics, Freezer Food, 16-minute Meals, and Other Delicious Ways to Solveâ€¦</t>
  </si>
  <si>
    <t>The Pioneer Woman Cooks: Food from My Frontier</t>
  </si>
  <si>
    <t>The Plant Paradox Cookbook: 100 Delicious Recipes to Help You Lose Weight, Heal Your Gut, and Live Lectin-Free</t>
  </si>
  <si>
    <t>Dr. Steven R Gundry MD</t>
  </si>
  <si>
    <t>The Plant Paradox: The Hidden Dangers in "Healthy" Foods That Cause Disease and Weight Gain</t>
  </si>
  <si>
    <t>The Pout-Pout Fish</t>
  </si>
  <si>
    <t>Deborah Diesen</t>
  </si>
  <si>
    <t>The Power of Habit: Why We Do What We Do in Life and Business</t>
  </si>
  <si>
    <t>Charles Duhigg</t>
  </si>
  <si>
    <t>The President Is Missing: A Novel</t>
  </si>
  <si>
    <t>The Racketeer</t>
  </si>
  <si>
    <t>The Red Pyramid (The Kane Chronicles, Book 1)</t>
  </si>
  <si>
    <t>The Road to Serfdom: Text and Documents--The Definitive Edition (The Collected Works of F. A. Hayek, Volume 2)</t>
  </si>
  <si>
    <t>F. A. Hayek</t>
  </si>
  <si>
    <t>The Serpent's Shadow (The Kane Chronicles, Book 3)</t>
  </si>
  <si>
    <t>The Shack: Where Tragedy Confronts Eternity</t>
  </si>
  <si>
    <t>William P. Young</t>
  </si>
  <si>
    <t>The Short Second Life of Bree Tanner: An Eclipse Novella (The Twilight Saga)</t>
  </si>
  <si>
    <t>The Silent Patient</t>
  </si>
  <si>
    <t>Alex Michaelides</t>
  </si>
  <si>
    <t>The Son of Neptune (Heroes of Olympus, Book 2)</t>
  </si>
  <si>
    <t>The Subtle Art of Not Giving a F*ck: A Counterintuitive Approach to Living a Good Life</t>
  </si>
  <si>
    <t>Mark Manson</t>
  </si>
  <si>
    <t>The Sun and Her Flowers</t>
  </si>
  <si>
    <t>The Third Wheel (Diary of a Wimpy Kid, Book 7)</t>
  </si>
  <si>
    <t>The Throne of Fire (The Kane Chronicles, Book 2)</t>
  </si>
  <si>
    <t>The Time Traveler's Wife</t>
  </si>
  <si>
    <t>Audrey Niffenegger</t>
  </si>
  <si>
    <t>The Tipping Point: How Little Things Can Make a Big Difference</t>
  </si>
  <si>
    <t>The Total Money Makeover: Classic Edition: A Proven Plan for Financial Fitness</t>
  </si>
  <si>
    <t>Dave Ramsey</t>
  </si>
  <si>
    <t>The Twilight Saga Collection</t>
  </si>
  <si>
    <t>The Ugly Truth (Diary of a Wimpy Kid, Book 5)</t>
  </si>
  <si>
    <t>The Unofficial Harry Potter Cookbook: From Cauldron Cakes to Knickerbocker Glory--More Than 150 Magical Recipes forâ€¦</t>
  </si>
  <si>
    <t>Dinah Bucholz</t>
  </si>
  <si>
    <t>The Very Hungry Caterpillar</t>
  </si>
  <si>
    <t>Eric Carle</t>
  </si>
  <si>
    <t>The Whole30: The 30-Day Guide to Total Health and Food Freedom</t>
  </si>
  <si>
    <t>Melissa Hartwig Urban</t>
  </si>
  <si>
    <t>The Wonderful Things You Will Be</t>
  </si>
  <si>
    <t>Emily Winfield Martin</t>
  </si>
  <si>
    <t>The Wonky Donkey</t>
  </si>
  <si>
    <t>Craig Smith</t>
  </si>
  <si>
    <t>The Wright Brothers</t>
  </si>
  <si>
    <t>David McCullough</t>
  </si>
  <si>
    <t>Things That Matter: Three Decades of Passions, Pastimes and Politics [Deckled Edge]</t>
  </si>
  <si>
    <t>Charles Krauthammer</t>
  </si>
  <si>
    <t>Thinking, Fast and Slow</t>
  </si>
  <si>
    <t>Daniel Kahneman</t>
  </si>
  <si>
    <t>Thirteen Reasons Why</t>
  </si>
  <si>
    <t>Jay Asher</t>
  </si>
  <si>
    <t>Thomas Jefferson: The Art of Power</t>
  </si>
  <si>
    <t>Jon Meacham</t>
  </si>
  <si>
    <t>Three Cups of Tea: One Man's Mission to Promote Peace - One School at a Time</t>
  </si>
  <si>
    <t>Greg Mortenson</t>
  </si>
  <si>
    <t>Thug Kitchen: The Official Cookbook: Eat Like You Give a F*ck (Thug Kitchen Cookbooks)</t>
  </si>
  <si>
    <t>Thug Kitchen</t>
  </si>
  <si>
    <t>Tina Fey: Bossypants</t>
  </si>
  <si>
    <t>Tina Fey</t>
  </si>
  <si>
    <t>To Kill a Mockingbird</t>
  </si>
  <si>
    <t>Tools of Titans: The Tactics, Routines, and Habits of Billionaires, Icons, and World-Class Performers</t>
  </si>
  <si>
    <t>Towers of Midnight (Wheel of Time, Book Thirteen)</t>
  </si>
  <si>
    <t>Robert Jordan</t>
  </si>
  <si>
    <t>True Compass: A Memoir</t>
  </si>
  <si>
    <t>Edward M. Kennedy</t>
  </si>
  <si>
    <t>Twilight (The Twilight Saga, Book 1)</t>
  </si>
  <si>
    <t>Ultimate Sticker Book: Frozen: More Than 60 Reusable Full-Color Stickers</t>
  </si>
  <si>
    <t>Unbroken: A World War II Story of Survival, Resilience, and Redemption</t>
  </si>
  <si>
    <t>Laura Hillenbrand</t>
  </si>
  <si>
    <t>Under the Dome: A Novel</t>
  </si>
  <si>
    <t>Unfreedom of the Press</t>
  </si>
  <si>
    <t>Unicorn Coloring Book: For Kids Ages 4-8 (US Edition) (Silly Bear Coloring Books)</t>
  </si>
  <si>
    <t>Silly Bear</t>
  </si>
  <si>
    <t>Uninvited: Living Loved When You Feel Less Than, Left Out, and Lonely</t>
  </si>
  <si>
    <t>Watchmen</t>
  </si>
  <si>
    <t>Alan Moore</t>
  </si>
  <si>
    <t>Water for Elephants: A Novel</t>
  </si>
  <si>
    <t>Sara Gruen</t>
  </si>
  <si>
    <t>What Happened</t>
  </si>
  <si>
    <t>Hillary Rodham Clinton</t>
  </si>
  <si>
    <t>What If?: Serious Scientific Answers to Absurd Hypothetical Questions</t>
  </si>
  <si>
    <t>Randall Munroe</t>
  </si>
  <si>
    <t>What Pet Should I Get? (Classic Seuss)</t>
  </si>
  <si>
    <t>What Should Danny Do? (The Power to Choose Series)</t>
  </si>
  <si>
    <t>Adir Levy</t>
  </si>
  <si>
    <t>What to Expect When You're Expecting</t>
  </si>
  <si>
    <t>Heidi Murkoff</t>
  </si>
  <si>
    <t>Wheat Belly: Lose the Wheat, Lose the Weight, and Find Your Path Back to Health</t>
  </si>
  <si>
    <t>William Davis</t>
  </si>
  <si>
    <t>When Breath Becomes Air</t>
  </si>
  <si>
    <t>Paul Kalanithi</t>
  </si>
  <si>
    <t>Where the Crawdads Sing</t>
  </si>
  <si>
    <t>Delia Owens</t>
  </si>
  <si>
    <t>Where the Wild Things Are</t>
  </si>
  <si>
    <t>Maurice Sendak</t>
  </si>
  <si>
    <t>Whose Boat Is This Boat?: Comments That Don't Help in the Aftermath of a Hurricane</t>
  </si>
  <si>
    <t>The Staff of The Late Show withÂ…</t>
  </si>
  <si>
    <t>Wild: From Lost to Found on the Pacific Crest Trail</t>
  </si>
  <si>
    <t>Cheryl Strayed</t>
  </si>
  <si>
    <t>Winter of the World: Book Two of the Century Trilogy</t>
  </si>
  <si>
    <t>Ken Follett</t>
  </si>
  <si>
    <t>Women Food and God: An Unexpected Path to Almost Everything</t>
  </si>
  <si>
    <t>Geneen Roth</t>
  </si>
  <si>
    <t>Wonder</t>
  </si>
  <si>
    <t>R. J. Palacio</t>
  </si>
  <si>
    <t>Wrecking Ball (Diary of a Wimpy Kid Book 14)</t>
  </si>
  <si>
    <t>You Are a Badass: How to Stop Doubting Your Greatness and Start Living an Awesome Life</t>
  </si>
  <si>
    <t>Jen Sincero</t>
  </si>
  <si>
    <t> Joanne Rowling</t>
  </si>
  <si>
    <t>price in 2019</t>
  </si>
  <si>
    <t>Measure of center</t>
  </si>
  <si>
    <t>Count(n)</t>
  </si>
  <si>
    <t>Sum</t>
  </si>
  <si>
    <t>Arthamatic Mean (Sum/Count)</t>
  </si>
  <si>
    <t>Medium</t>
  </si>
  <si>
    <t xml:space="preserve">Mode </t>
  </si>
  <si>
    <t>Geomtric Mean</t>
  </si>
  <si>
    <t>Haromatic Mean</t>
  </si>
  <si>
    <t>Trimming mean</t>
  </si>
  <si>
    <t>Measure of Spread</t>
  </si>
  <si>
    <t>Max</t>
  </si>
  <si>
    <t>Min</t>
  </si>
  <si>
    <t>Rang (max-min)</t>
  </si>
  <si>
    <t>Avarege Deviation</t>
  </si>
  <si>
    <t>Variance</t>
  </si>
  <si>
    <t>SQRT</t>
  </si>
  <si>
    <t>standerd Deviation (sqrt(var))</t>
  </si>
  <si>
    <t>St Erorr (SD/Sqrt(n))</t>
  </si>
  <si>
    <t>coefficient of varrtion ((SD/Mean)*100)</t>
  </si>
  <si>
    <t>Measure of Location</t>
  </si>
  <si>
    <t>percentilles</t>
  </si>
  <si>
    <t>PO 25</t>
  </si>
  <si>
    <t>PO 50</t>
  </si>
  <si>
    <t>PO 75</t>
  </si>
  <si>
    <t>Quertilles</t>
  </si>
  <si>
    <t>Q1</t>
  </si>
  <si>
    <t>Q2</t>
  </si>
  <si>
    <t>Q3</t>
  </si>
  <si>
    <t>IQR</t>
  </si>
  <si>
    <t>Distribution</t>
  </si>
  <si>
    <t>Skewness</t>
  </si>
  <si>
    <t>Kurtosis</t>
  </si>
  <si>
    <t>Reviews&amp;Price</t>
  </si>
  <si>
    <t>correlation confficient</t>
  </si>
  <si>
    <t>Regression Equation [Y=a+-bX]</t>
  </si>
  <si>
    <t>p value</t>
  </si>
  <si>
    <t>Intercept [a]</t>
  </si>
  <si>
    <t>Slope [b]</t>
  </si>
  <si>
    <t>R^2(r^2) (=RSQ(X,Y)</t>
  </si>
  <si>
    <t>df(degree of fredom)</t>
  </si>
  <si>
    <t>n-2</t>
  </si>
  <si>
    <t>t</t>
  </si>
  <si>
    <t>(r*SQRT(df)/(SQRT(1-r^2))</t>
  </si>
  <si>
    <t>p</t>
  </si>
  <si>
    <t>TDIST(t,df,tails(2))</t>
  </si>
  <si>
    <t>r  (CORREL/PEARSON)</t>
  </si>
  <si>
    <t>Y =  348.0908566 +(-) 12389.58417 X</t>
  </si>
  <si>
    <t>ESTIMATION THEORY</t>
  </si>
  <si>
    <t>Normal Distribution</t>
  </si>
  <si>
    <t>Confidence Intervals</t>
  </si>
  <si>
    <t>HYPOTHESIS TESTING</t>
  </si>
  <si>
    <t>T-Testing</t>
  </si>
  <si>
    <t>Z-Testing</t>
  </si>
  <si>
    <t>Probability</t>
  </si>
  <si>
    <t>Gauss</t>
  </si>
  <si>
    <t>PHI</t>
  </si>
  <si>
    <t>T-Distribution</t>
  </si>
  <si>
    <t>F-Distribution</t>
  </si>
  <si>
    <t>Binominal Distribution</t>
  </si>
  <si>
    <t>Negtive Binominal Distribution</t>
  </si>
  <si>
    <t>Cumulative  binomial distribution (CRITBINOM)</t>
  </si>
  <si>
    <t>HYPGEOM.DIST: Hypergeometric 
distribution</t>
  </si>
  <si>
    <t>FORECAS</t>
  </si>
  <si>
    <t>PROBABILITY THEORY</t>
  </si>
  <si>
    <t>FORECAS in Years</t>
  </si>
  <si>
    <t>Review</t>
  </si>
  <si>
    <t>Forecast(Price)</t>
  </si>
  <si>
    <t>Confidence Interval(Price)</t>
  </si>
  <si>
    <t>Forecast(Reviews)</t>
  </si>
  <si>
    <t>Confidence Interval(Reviews)</t>
  </si>
  <si>
    <t>Row Labels</t>
  </si>
  <si>
    <t>Grand Total</t>
  </si>
  <si>
    <t>Sum of Price</t>
  </si>
  <si>
    <t>Average of Reviews</t>
  </si>
  <si>
    <t>Count of Genre</t>
  </si>
  <si>
    <t>Max of User Rating</t>
  </si>
  <si>
    <t>Min of User Rating</t>
  </si>
  <si>
    <t>Mean</t>
  </si>
  <si>
    <t>Standerd divation</t>
  </si>
  <si>
    <t>popalution</t>
  </si>
  <si>
    <t>10 Sample</t>
  </si>
  <si>
    <t>30 Sample</t>
  </si>
  <si>
    <t>sample Random size</t>
  </si>
  <si>
    <t>IDS</t>
  </si>
  <si>
    <t>user Rating</t>
  </si>
  <si>
    <t>price</t>
  </si>
  <si>
    <t>S01</t>
  </si>
  <si>
    <t>S02</t>
  </si>
  <si>
    <t>S03</t>
  </si>
  <si>
    <t>S04</t>
  </si>
  <si>
    <t>S05</t>
  </si>
  <si>
    <t>S06</t>
  </si>
  <si>
    <t>S07</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</si>
  <si>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</si>
  <si>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</si>
  <si>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</si>
  <si>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</si>
  <si>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</si>
  <si>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</si>
  <si>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</si>
  <si>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</si>
  <si>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</si>
  <si>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</si>
  <si>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</si>
  <si>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</si>
  <si>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</si>
  <si>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</si>
  <si>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</si>
  <si>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</si>
  <si>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</si>
  <si>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</si>
  <si>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</si>
  <si>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</si>
  <si>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</si>
  <si>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</si>
  <si>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</si>
  <si>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</si>
  <si>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</si>
  <si>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2) Highest rating for books in 2019</t>
  </si>
  <si>
    <t>3) Highest Price for books in 2019</t>
  </si>
  <si>
    <t>4) lowest Price for books in 2019</t>
  </si>
  <si>
    <t>5) Fiction books in 2019</t>
  </si>
  <si>
    <t>6) NonFiction books in 2019</t>
  </si>
  <si>
    <t>7) Highest Reviews for books in 2019</t>
  </si>
  <si>
    <t>8) lowest Reviews for books in 2019</t>
  </si>
  <si>
    <t>Rating AVERGE</t>
  </si>
  <si>
    <t>Sample Rating</t>
  </si>
  <si>
    <t>p_ value (لو اقل من 0.5 اذن لها قيمه معنويه)</t>
  </si>
  <si>
    <t>P-value</t>
  </si>
  <si>
    <t>Ho Result</t>
  </si>
  <si>
    <t>less than P-value (significal level)=&gt; rejcted</t>
  </si>
  <si>
    <t>Y</t>
  </si>
  <si>
    <t>gearter lthan P-value (significal level)=&gt; Agree</t>
  </si>
  <si>
    <t>1) Highest 10 books selling in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</si>
</sst>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5C]#,##0.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202122"/>
      <name val="Arial"/>
      <family val="2"/>
    </font>
    <font>
      <sz val="22"/>
      <color theme="1"/>
      <name val="Calibri"/>
      <family val="2"/>
      <scheme val="minor"/>
    </font>
    <font>
      <b/>
      <sz val="18"/>
      <color theme="1"/>
      <name val="Calibri"/>
      <family val="2"/>
      <scheme val="minor"/>
    </font>
    <font>
      <b/>
      <sz val="16"/>
      <color theme="0"/>
      <name val="Calibri"/>
      <family val="2"/>
      <scheme val="minor"/>
    </font>
    <font>
      <b/>
      <sz val="14"/>
      <color theme="0"/>
      <name val="Calibri"/>
      <family val="2"/>
      <scheme val="minor"/>
    </font>
    <font>
      <b/>
      <i/>
      <sz val="14"/>
      <color theme="0"/>
      <name val="Calibri"/>
      <family val="2"/>
      <scheme val="minor"/>
    </font>
    <font>
      <b/>
      <i/>
      <sz val="11"/>
      <color theme="0"/>
      <name val="Calibri"/>
      <family val="2"/>
      <scheme val="minor"/>
    </font>
    <font>
      <sz val="8"/>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249977111117893"/>
        <bgColor theme="4"/>
      </patternFill>
    </fill>
    <fill>
      <patternFill patternType="solid">
        <fgColor theme="9" tint="-0.249977111117893"/>
        <bgColor theme="9"/>
      </patternFill>
    </fill>
    <fill>
      <patternFill patternType="solid">
        <fgColor theme="9" tint="0.59999389629810485"/>
        <bgColor indexed="64"/>
      </patternFill>
    </fill>
    <fill>
      <patternFill patternType="solid">
        <fgColor theme="4" tint="-0.249977111117893"/>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4" tint="-0.249977111117893"/>
        <bgColor theme="9"/>
      </patternFill>
    </fill>
    <fill>
      <patternFill patternType="solid">
        <fgColor theme="4" tint="-0.249977111117893"/>
        <bgColor theme="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theme="9"/>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9"/>
      </top>
      <bottom style="thin">
        <color theme="9"/>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n">
        <color theme="4" tint="0.39997558519241921"/>
      </bottom>
      <diagonal/>
    </border>
    <border>
      <left style="thin">
        <color indexed="64"/>
      </left>
      <right style="thin">
        <color indexed="64"/>
      </right>
      <top style="thin">
        <color indexed="64"/>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4" tint="0.39997558519241921"/>
      </top>
      <bottom style="thin">
        <color theme="4" tint="0.39997558519241921"/>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2">
    <xf numFmtId="0" fontId="0" fillId="0" borderId="0" xfId="0"/>
    <xf numFmtId="0" fontId="18" fillId="0" borderId="0" xfId="0" applyFont="1"/>
    <xf numFmtId="164" fontId="0" fillId="0" borderId="0" xfId="0" applyNumberFormat="1"/>
    <xf numFmtId="0" fontId="0" fillId="0" borderId="12" xfId="0" applyBorder="1"/>
    <xf numFmtId="0" fontId="0" fillId="0" borderId="10" xfId="0" applyBorder="1" applyAlignment="1">
      <alignment horizontal="left" vertical="center"/>
    </xf>
    <xf numFmtId="0" fontId="0" fillId="0" borderId="10" xfId="0" applyBorder="1"/>
    <xf numFmtId="0" fontId="0" fillId="0" borderId="15" xfId="0" applyBorder="1"/>
    <xf numFmtId="0" fontId="0" fillId="0" borderId="10" xfId="0" applyBorder="1" applyAlignment="1">
      <alignment horizontal="center" vertical="center"/>
    </xf>
    <xf numFmtId="0" fontId="0" fillId="0" borderId="0" xfId="0" applyAlignment="1">
      <alignment horizontal="center" vertical="center"/>
    </xf>
    <xf numFmtId="0" fontId="13" fillId="36" borderId="19" xfId="0" applyFont="1" applyFill="1" applyBorder="1"/>
    <xf numFmtId="0" fontId="13" fillId="37" borderId="0" xfId="0" applyFont="1" applyFill="1"/>
    <xf numFmtId="0" fontId="0" fillId="38" borderId="10" xfId="0" applyFill="1" applyBorder="1" applyAlignment="1">
      <alignment horizontal="center" vertical="center"/>
    </xf>
    <xf numFmtId="0" fontId="16" fillId="0" borderId="10" xfId="0" applyFont="1" applyBorder="1" applyAlignment="1">
      <alignment horizontal="center" vertical="center"/>
    </xf>
    <xf numFmtId="0" fontId="16" fillId="0" borderId="10" xfId="0" applyFont="1" applyBorder="1" applyAlignment="1">
      <alignment horizontal="left" vertical="center"/>
    </xf>
    <xf numFmtId="0" fontId="16" fillId="0" borderId="10" xfId="0" applyFont="1" applyBorder="1"/>
    <xf numFmtId="0" fontId="16" fillId="0" borderId="10" xfId="0" applyFont="1" applyBorder="1" applyAlignment="1">
      <alignment wrapText="1"/>
    </xf>
    <xf numFmtId="0" fontId="0" fillId="0" borderId="0" xfId="0" applyBorder="1"/>
    <xf numFmtId="0" fontId="17" fillId="39" borderId="10" xfId="0" applyFont="1" applyFill="1" applyBorder="1" applyAlignment="1">
      <alignment horizontal="center" vertical="center"/>
    </xf>
    <xf numFmtId="0" fontId="13" fillId="42" borderId="0" xfId="0" applyFont="1" applyFill="1"/>
    <xf numFmtId="0" fontId="13" fillId="43" borderId="19" xfId="0" applyFont="1" applyFill="1" applyBorder="1"/>
    <xf numFmtId="0" fontId="13" fillId="41" borderId="10" xfId="0" applyFont="1" applyFill="1" applyBorder="1"/>
    <xf numFmtId="0" fontId="0" fillId="40" borderId="10" xfId="0" applyFont="1" applyFill="1" applyBorder="1"/>
    <xf numFmtId="164" fontId="0" fillId="40" borderId="10" xfId="0" applyNumberFormat="1" applyFont="1" applyFill="1" applyBorder="1"/>
    <xf numFmtId="0" fontId="0" fillId="0" borderId="10" xfId="0" applyFont="1" applyBorder="1"/>
    <xf numFmtId="164" fontId="0" fillId="0" borderId="10" xfId="0" applyNumberFormat="1" applyFont="1"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0" xfId="0" pivotButton="1"/>
    <xf numFmtId="0" fontId="0" fillId="0" borderId="0" xfId="0" applyAlignment="1">
      <alignment horizontal="left"/>
    </xf>
    <xf numFmtId="0" fontId="0" fillId="0" borderId="0" xfId="0" applyNumberFormat="1"/>
    <xf numFmtId="0" fontId="16" fillId="0" borderId="10" xfId="0" applyFont="1" applyBorder="1" applyAlignment="1">
      <alignment vertical="center" wrapText="1"/>
    </xf>
    <xf numFmtId="0" fontId="22" fillId="35" borderId="10" xfId="0" applyFont="1" applyFill="1" applyBorder="1"/>
    <xf numFmtId="0" fontId="13" fillId="41" borderId="30" xfId="0" applyFont="1" applyFill="1" applyBorder="1" applyAlignment="1">
      <alignment horizontal="center" vertical="center"/>
    </xf>
    <xf numFmtId="0" fontId="0" fillId="40" borderId="30" xfId="0" applyFont="1" applyFill="1" applyBorder="1" applyAlignment="1">
      <alignment horizontal="center" vertical="center"/>
    </xf>
    <xf numFmtId="0" fontId="0" fillId="0" borderId="30" xfId="0" applyFont="1" applyBorder="1" applyAlignment="1">
      <alignment horizontal="center" vertical="center"/>
    </xf>
    <xf numFmtId="0" fontId="0" fillId="38" borderId="10" xfId="0" applyFill="1" applyBorder="1"/>
    <xf numFmtId="0" fontId="16" fillId="0" borderId="10" xfId="0" applyFont="1" applyBorder="1" applyAlignment="1">
      <alignment horizontal="center"/>
    </xf>
    <xf numFmtId="0" fontId="0" fillId="40" borderId="10" xfId="0" applyFont="1" applyFill="1" applyBorder="1" applyAlignment="1">
      <alignment horizontal="center" vertical="center"/>
    </xf>
    <xf numFmtId="0" fontId="0" fillId="0" borderId="10" xfId="0" applyFont="1" applyBorder="1" applyAlignment="1">
      <alignment horizontal="center" vertical="center"/>
    </xf>
    <xf numFmtId="0" fontId="0" fillId="34" borderId="13" xfId="0" applyFill="1" applyBorder="1" applyAlignment="1">
      <alignment horizontal="center"/>
    </xf>
    <xf numFmtId="0" fontId="0" fillId="34" borderId="14" xfId="0" applyFill="1" applyBorder="1" applyAlignment="1">
      <alignment horizontal="center"/>
    </xf>
    <xf numFmtId="0" fontId="0" fillId="38" borderId="20" xfId="0" applyFill="1" applyBorder="1" applyAlignment="1">
      <alignment horizontal="center" vertical="center"/>
    </xf>
    <xf numFmtId="0" fontId="0" fillId="38" borderId="11" xfId="0" applyFill="1" applyBorder="1" applyAlignment="1">
      <alignment horizontal="center" vertical="center"/>
    </xf>
    <xf numFmtId="0" fontId="22" fillId="35" borderId="13" xfId="0" applyFont="1" applyFill="1" applyBorder="1" applyAlignment="1">
      <alignment horizontal="center" vertical="center"/>
    </xf>
    <xf numFmtId="0" fontId="22" fillId="35" borderId="14" xfId="0" applyFont="1" applyFill="1" applyBorder="1" applyAlignment="1">
      <alignment horizontal="center" vertical="center"/>
    </xf>
    <xf numFmtId="0" fontId="0" fillId="0" borderId="13" xfId="0" applyBorder="1" applyAlignment="1">
      <alignment horizontal="left"/>
    </xf>
    <xf numFmtId="0" fontId="0" fillId="0" borderId="14" xfId="0" applyBorder="1" applyAlignment="1">
      <alignment horizontal="left"/>
    </xf>
    <xf numFmtId="0" fontId="19" fillId="33" borderId="10" xfId="0" applyFont="1" applyFill="1" applyBorder="1" applyAlignment="1">
      <alignment horizontal="center" vertical="center"/>
    </xf>
    <xf numFmtId="0" fontId="22" fillId="35" borderId="11" xfId="0" applyFont="1" applyFill="1" applyBorder="1" applyAlignment="1">
      <alignment horizontal="center" vertical="center"/>
    </xf>
    <xf numFmtId="0" fontId="20" fillId="33" borderId="10" xfId="0" applyFont="1" applyFill="1" applyBorder="1" applyAlignment="1">
      <alignment horizontal="center" vertical="center"/>
    </xf>
    <xf numFmtId="0" fontId="16" fillId="33" borderId="10" xfId="0" applyFont="1" applyFill="1" applyBorder="1" applyAlignment="1">
      <alignment horizontal="center" vertical="center"/>
    </xf>
    <xf numFmtId="0" fontId="21" fillId="35" borderId="11" xfId="0" applyFont="1" applyFill="1" applyBorder="1" applyAlignment="1">
      <alignment horizontal="center" vertical="center"/>
    </xf>
    <xf numFmtId="0" fontId="21" fillId="35" borderId="16" xfId="0" applyFont="1" applyFill="1" applyBorder="1" applyAlignment="1">
      <alignment horizontal="center" vertical="center"/>
    </xf>
    <xf numFmtId="0" fontId="21" fillId="35" borderId="17" xfId="0" applyFont="1" applyFill="1" applyBorder="1" applyAlignment="1">
      <alignment horizontal="center" vertical="center"/>
    </xf>
    <xf numFmtId="0" fontId="21" fillId="35" borderId="18" xfId="0" applyFont="1" applyFill="1" applyBorder="1" applyAlignment="1">
      <alignment horizontal="center" vertical="center"/>
    </xf>
    <xf numFmtId="0" fontId="14" fillId="0" borderId="10" xfId="0" applyFont="1" applyBorder="1" applyAlignment="1">
      <alignment horizontal="center"/>
    </xf>
    <xf numFmtId="0" fontId="0" fillId="0" borderId="10" xfId="0" applyBorder="1" applyAlignment="1">
      <alignment horizontal="center"/>
    </xf>
    <xf numFmtId="0" fontId="22" fillId="35" borderId="10" xfId="0" applyFont="1" applyFill="1" applyBorder="1" applyAlignment="1">
      <alignment horizontal="center"/>
    </xf>
    <xf numFmtId="0" fontId="0" fillId="0" borderId="31" xfId="0" applyBorder="1" applyAlignment="1">
      <alignment horizontal="center"/>
    </xf>
    <xf numFmtId="0" fontId="0" fillId="0" borderId="0" xfId="0" applyAlignment="1">
      <alignment horizontal="center"/>
    </xf>
    <xf numFmtId="0" fontId="22" fillId="39" borderId="13" xfId="0" applyFont="1" applyFill="1" applyBorder="1" applyAlignment="1">
      <alignment horizontal="center" vertical="center"/>
    </xf>
    <xf numFmtId="0" fontId="22" fillId="39" borderId="14" xfId="0" applyFont="1" applyFill="1" applyBorder="1" applyAlignment="1">
      <alignment horizontal="center" vertical="center"/>
    </xf>
    <xf numFmtId="0" fontId="23" fillId="39" borderId="10" xfId="0" applyFont="1" applyFill="1" applyBorder="1" applyAlignment="1">
      <alignment horizontal="center" vertical="center"/>
    </xf>
    <xf numFmtId="0" fontId="24" fillId="35" borderId="31" xfId="0" applyFont="1" applyFill="1" applyBorder="1" applyAlignment="1">
      <alignment horizontal="left"/>
    </xf>
    <xf numFmtId="0" fontId="24" fillId="35" borderId="0" xfId="0" applyFont="1" applyFill="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4" formatCode="[$$-45C]#,##0.00"/>
    </dxf>
    <dxf>
      <numFmt numFmtId="164" formatCode="[$$-45C]#,##0.00"/>
    </dxf>
    <dxf>
      <numFmt numFmtId="164" formatCode="[$$-45C]#,##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10"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Regression Equation [Y=a+-bX]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lotArea>
      <c:layout>
        <c:manualLayout>
          <c:layoutTarget val="inner"/>
          <c:xMode val="edge"/>
          <c:yMode val="edge"/>
          <c:x val="4.9661840318008299E-2"/>
          <c:y val="0.17171296296296298"/>
          <c:w val="0.92289738557455092"/>
          <c:h val="0.72088764946048411"/>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2828734246057083E-2"/>
                  <c:y val="-0.2240288713910761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trendlineLbl>
          </c:trendline>
          <c:xVal>
            <c:numRef>
              <c:f>'DISCRIPTIVE STAT'!$A$3:$A$52</c:f>
              <c:numCache>
                <c:formatCode>General</c:formatCode>
                <c:ptCount val="50"/>
                <c:pt idx="0">
                  <c:v>15</c:v>
                </c:pt>
                <c:pt idx="1">
                  <c:v>11</c:v>
                </c:pt>
                <c:pt idx="2">
                  <c:v>4</c:v>
                </c:pt>
                <c:pt idx="3">
                  <c:v>15</c:v>
                </c:pt>
                <c:pt idx="4">
                  <c:v>14</c:v>
                </c:pt>
                <c:pt idx="5">
                  <c:v>15</c:v>
                </c:pt>
                <c:pt idx="6">
                  <c:v>7</c:v>
                </c:pt>
                <c:pt idx="7">
                  <c:v>8</c:v>
                </c:pt>
                <c:pt idx="8">
                  <c:v>6</c:v>
                </c:pt>
                <c:pt idx="9">
                  <c:v>6</c:v>
                </c:pt>
                <c:pt idx="10">
                  <c:v>11</c:v>
                </c:pt>
                <c:pt idx="11">
                  <c:v>12</c:v>
                </c:pt>
                <c:pt idx="12">
                  <c:v>8</c:v>
                </c:pt>
                <c:pt idx="13">
                  <c:v>5</c:v>
                </c:pt>
                <c:pt idx="14">
                  <c:v>27</c:v>
                </c:pt>
                <c:pt idx="15">
                  <c:v>4</c:v>
                </c:pt>
                <c:pt idx="16">
                  <c:v>18</c:v>
                </c:pt>
                <c:pt idx="17">
                  <c:v>5</c:v>
                </c:pt>
                <c:pt idx="18">
                  <c:v>8</c:v>
                </c:pt>
                <c:pt idx="19">
                  <c:v>4</c:v>
                </c:pt>
                <c:pt idx="20">
                  <c:v>14</c:v>
                </c:pt>
                <c:pt idx="21">
                  <c:v>6</c:v>
                </c:pt>
                <c:pt idx="22">
                  <c:v>8</c:v>
                </c:pt>
                <c:pt idx="23">
                  <c:v>12</c:v>
                </c:pt>
                <c:pt idx="24">
                  <c:v>10</c:v>
                </c:pt>
                <c:pt idx="25">
                  <c:v>5</c:v>
                </c:pt>
                <c:pt idx="26">
                  <c:v>6</c:v>
                </c:pt>
                <c:pt idx="27">
                  <c:v>7</c:v>
                </c:pt>
                <c:pt idx="28">
                  <c:v>8</c:v>
                </c:pt>
                <c:pt idx="29">
                  <c:v>6</c:v>
                </c:pt>
                <c:pt idx="30">
                  <c:v>8</c:v>
                </c:pt>
                <c:pt idx="31">
                  <c:v>10</c:v>
                </c:pt>
                <c:pt idx="32">
                  <c:v>10</c:v>
                </c:pt>
                <c:pt idx="33">
                  <c:v>5</c:v>
                </c:pt>
                <c:pt idx="34">
                  <c:v>13</c:v>
                </c:pt>
                <c:pt idx="35">
                  <c:v>5</c:v>
                </c:pt>
                <c:pt idx="36">
                  <c:v>11</c:v>
                </c:pt>
                <c:pt idx="37">
                  <c:v>20</c:v>
                </c:pt>
                <c:pt idx="38">
                  <c:v>18</c:v>
                </c:pt>
                <c:pt idx="39">
                  <c:v>12</c:v>
                </c:pt>
                <c:pt idx="40">
                  <c:v>12</c:v>
                </c:pt>
                <c:pt idx="41">
                  <c:v>13</c:v>
                </c:pt>
                <c:pt idx="42">
                  <c:v>4</c:v>
                </c:pt>
                <c:pt idx="43">
                  <c:v>12</c:v>
                </c:pt>
                <c:pt idx="44">
                  <c:v>4</c:v>
                </c:pt>
                <c:pt idx="45">
                  <c:v>11</c:v>
                </c:pt>
                <c:pt idx="46">
                  <c:v>7</c:v>
                </c:pt>
                <c:pt idx="47">
                  <c:v>16</c:v>
                </c:pt>
                <c:pt idx="48">
                  <c:v>16</c:v>
                </c:pt>
                <c:pt idx="49">
                  <c:v>12</c:v>
                </c:pt>
              </c:numCache>
            </c:numRef>
          </c:xVal>
          <c:yVal>
            <c:numRef>
              <c:f>'DISCRIPTIVE STAT'!$C$3:$C$52</c:f>
              <c:numCache>
                <c:formatCode>General</c:formatCode>
                <c:ptCount val="50"/>
                <c:pt idx="0">
                  <c:v>7665</c:v>
                </c:pt>
                <c:pt idx="1">
                  <c:v>61133</c:v>
                </c:pt>
                <c:pt idx="2">
                  <c:v>14344</c:v>
                </c:pt>
                <c:pt idx="3">
                  <c:v>16244</c:v>
                </c:pt>
                <c:pt idx="4">
                  <c:v>7955</c:v>
                </c:pt>
                <c:pt idx="5">
                  <c:v>7235</c:v>
                </c:pt>
                <c:pt idx="6">
                  <c:v>12619</c:v>
                </c:pt>
                <c:pt idx="7">
                  <c:v>9089</c:v>
                </c:pt>
                <c:pt idx="8">
                  <c:v>28729</c:v>
                </c:pt>
                <c:pt idx="9">
                  <c:v>14038</c:v>
                </c:pt>
                <c:pt idx="10">
                  <c:v>7660</c:v>
                </c:pt>
                <c:pt idx="11">
                  <c:v>22288</c:v>
                </c:pt>
                <c:pt idx="12">
                  <c:v>10141</c:v>
                </c:pt>
                <c:pt idx="13">
                  <c:v>8837</c:v>
                </c:pt>
                <c:pt idx="14">
                  <c:v>5476</c:v>
                </c:pt>
                <c:pt idx="15">
                  <c:v>7758</c:v>
                </c:pt>
                <c:pt idx="16">
                  <c:v>5272</c:v>
                </c:pt>
                <c:pt idx="17">
                  <c:v>9737</c:v>
                </c:pt>
                <c:pt idx="18">
                  <c:v>16643</c:v>
                </c:pt>
                <c:pt idx="19">
                  <c:v>7396</c:v>
                </c:pt>
                <c:pt idx="20">
                  <c:v>7062</c:v>
                </c:pt>
                <c:pt idx="21">
                  <c:v>5347</c:v>
                </c:pt>
                <c:pt idx="22">
                  <c:v>7866</c:v>
                </c:pt>
                <c:pt idx="23">
                  <c:v>21834</c:v>
                </c:pt>
                <c:pt idx="24">
                  <c:v>10820</c:v>
                </c:pt>
                <c:pt idx="25">
                  <c:v>16990</c:v>
                </c:pt>
                <c:pt idx="26">
                  <c:v>7802</c:v>
                </c:pt>
                <c:pt idx="27">
                  <c:v>23047</c:v>
                </c:pt>
                <c:pt idx="28">
                  <c:v>9382</c:v>
                </c:pt>
                <c:pt idx="29">
                  <c:v>25554</c:v>
                </c:pt>
                <c:pt idx="30">
                  <c:v>12361</c:v>
                </c:pt>
                <c:pt idx="31">
                  <c:v>13061</c:v>
                </c:pt>
                <c:pt idx="32">
                  <c:v>23308</c:v>
                </c:pt>
                <c:pt idx="33">
                  <c:v>13609</c:v>
                </c:pt>
                <c:pt idx="34">
                  <c:v>22641</c:v>
                </c:pt>
                <c:pt idx="35">
                  <c:v>2744</c:v>
                </c:pt>
                <c:pt idx="36">
                  <c:v>27536</c:v>
                </c:pt>
                <c:pt idx="37">
                  <c:v>26490</c:v>
                </c:pt>
                <c:pt idx="38">
                  <c:v>11550</c:v>
                </c:pt>
                <c:pt idx="39">
                  <c:v>9030</c:v>
                </c:pt>
                <c:pt idx="40">
                  <c:v>19546</c:v>
                </c:pt>
                <c:pt idx="41">
                  <c:v>8842</c:v>
                </c:pt>
                <c:pt idx="42">
                  <c:v>30183</c:v>
                </c:pt>
                <c:pt idx="43">
                  <c:v>26234</c:v>
                </c:pt>
                <c:pt idx="44">
                  <c:v>5956</c:v>
                </c:pt>
                <c:pt idx="45">
                  <c:v>6108</c:v>
                </c:pt>
                <c:pt idx="46">
                  <c:v>8170</c:v>
                </c:pt>
                <c:pt idx="47">
                  <c:v>87841</c:v>
                </c:pt>
                <c:pt idx="48">
                  <c:v>9413</c:v>
                </c:pt>
                <c:pt idx="49">
                  <c:v>14331</c:v>
                </c:pt>
              </c:numCache>
            </c:numRef>
          </c:yVal>
          <c:smooth val="0"/>
          <c:extLst>
            <c:ext xmlns:c16="http://schemas.microsoft.com/office/drawing/2014/chart" uri="{C3380CC4-5D6E-409C-BE32-E72D297353CC}">
              <c16:uniqueId val="{00000000-74EF-4414-85E7-D8A0FC2B4563}"/>
            </c:ext>
          </c:extLst>
        </c:ser>
        <c:dLbls>
          <c:showLegendKey val="0"/>
          <c:showVal val="0"/>
          <c:showCatName val="0"/>
          <c:showSerName val="0"/>
          <c:showPercent val="0"/>
          <c:showBubbleSize val="0"/>
        </c:dLbls>
        <c:axId val="1516480880"/>
        <c:axId val="1516461328"/>
      </c:scatterChart>
      <c:valAx>
        <c:axId val="1516480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516461328"/>
        <c:crosses val="autoZero"/>
        <c:crossBetween val="midCat"/>
      </c:valAx>
      <c:valAx>
        <c:axId val="151646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516480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Avarege</a:t>
            </a:r>
            <a:r>
              <a:rPr lang="en-US" baseline="0"/>
              <a:t> of Reviews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table'!$A$25:$A$36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 table'!$B$25:$B$36</c:f>
              <c:numCache>
                <c:formatCode>General</c:formatCode>
                <c:ptCount val="11"/>
                <c:pt idx="0">
                  <c:v>4710.12</c:v>
                </c:pt>
                <c:pt idx="1">
                  <c:v>5479.62</c:v>
                </c:pt>
                <c:pt idx="2">
                  <c:v>8100.82</c:v>
                </c:pt>
                <c:pt idx="3">
                  <c:v>13090.92</c:v>
                </c:pt>
                <c:pt idx="4">
                  <c:v>13098.14</c:v>
                </c:pt>
                <c:pt idx="5">
                  <c:v>15859.94</c:v>
                </c:pt>
                <c:pt idx="6">
                  <c:v>14233.38</c:v>
                </c:pt>
                <c:pt idx="7">
                  <c:v>14196</c:v>
                </c:pt>
                <c:pt idx="8">
                  <c:v>12888.4</c:v>
                </c:pt>
                <c:pt idx="9">
                  <c:v>13930.42</c:v>
                </c:pt>
                <c:pt idx="10">
                  <c:v>15898.34</c:v>
                </c:pt>
              </c:numCache>
            </c:numRef>
          </c:val>
          <c:smooth val="0"/>
          <c:extLst>
            <c:ext xmlns:c16="http://schemas.microsoft.com/office/drawing/2014/chart" uri="{C3380CC4-5D6E-409C-BE32-E72D297353CC}">
              <c16:uniqueId val="{00000002-B2C2-4BBA-8BC9-20A5474B791D}"/>
            </c:ext>
          </c:extLst>
        </c:ser>
        <c:dLbls>
          <c:dLblPos val="t"/>
          <c:showLegendKey val="0"/>
          <c:showVal val="1"/>
          <c:showCatName val="0"/>
          <c:showSerName val="0"/>
          <c:showPercent val="0"/>
          <c:showBubbleSize val="0"/>
        </c:dLbls>
        <c:smooth val="0"/>
        <c:axId val="1458339951"/>
        <c:axId val="1458346191"/>
      </c:lineChart>
      <c:catAx>
        <c:axId val="145833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458346191"/>
        <c:crosses val="autoZero"/>
        <c:auto val="1"/>
        <c:lblAlgn val="ctr"/>
        <c:lblOffset val="100"/>
        <c:noMultiLvlLbl val="0"/>
      </c:catAx>
      <c:valAx>
        <c:axId val="1458346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Reviews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45833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Using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table'!$A$39</c:f>
              <c:strCache>
                <c:ptCount val="1"/>
                <c:pt idx="0">
                  <c:v>Max of User Rating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c:f>
              <c:strCache>
                <c:ptCount val="1"/>
                <c:pt idx="0">
                  <c:v>Total</c:v>
                </c:pt>
              </c:strCache>
            </c:strRef>
          </c:cat>
          <c:val>
            <c:numRef>
              <c:f>'pivot table'!$A$40</c:f>
              <c:numCache>
                <c:formatCode>General</c:formatCode>
                <c:ptCount val="1"/>
                <c:pt idx="0">
                  <c:v>4.9000000000000004</c:v>
                </c:pt>
              </c:numCache>
            </c:numRef>
          </c:val>
          <c:extLst>
            <c:ext xmlns:c16="http://schemas.microsoft.com/office/drawing/2014/chart" uri="{C3380CC4-5D6E-409C-BE32-E72D297353CC}">
              <c16:uniqueId val="{00000000-4F81-4D2B-9806-C4CA0812D10C}"/>
            </c:ext>
          </c:extLst>
        </c:ser>
        <c:ser>
          <c:idx val="1"/>
          <c:order val="1"/>
          <c:tx>
            <c:strRef>
              <c:f>'pivot table'!$B$39</c:f>
              <c:strCache>
                <c:ptCount val="1"/>
                <c:pt idx="0">
                  <c:v>Min of User Rating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c:f>
              <c:strCache>
                <c:ptCount val="1"/>
                <c:pt idx="0">
                  <c:v>Total</c:v>
                </c:pt>
              </c:strCache>
            </c:strRef>
          </c:cat>
          <c:val>
            <c:numRef>
              <c:f>'pivot table'!$B$40</c:f>
              <c:numCache>
                <c:formatCode>General</c:formatCode>
                <c:ptCount val="1"/>
                <c:pt idx="0">
                  <c:v>3.3</c:v>
                </c:pt>
              </c:numCache>
            </c:numRef>
          </c:val>
          <c:extLst>
            <c:ext xmlns:c16="http://schemas.microsoft.com/office/drawing/2014/chart" uri="{C3380CC4-5D6E-409C-BE32-E72D297353CC}">
              <c16:uniqueId val="{00000001-4F81-4D2B-9806-C4CA0812D10C}"/>
            </c:ext>
          </c:extLst>
        </c:ser>
        <c:dLbls>
          <c:dLblPos val="outEnd"/>
          <c:showLegendKey val="0"/>
          <c:showVal val="1"/>
          <c:showCatName val="0"/>
          <c:showSerName val="0"/>
          <c:showPercent val="0"/>
          <c:showBubbleSize val="0"/>
        </c:dLbls>
        <c:gapWidth val="219"/>
        <c:overlap val="-27"/>
        <c:axId val="1458305007"/>
        <c:axId val="1458294607"/>
      </c:barChart>
      <c:catAx>
        <c:axId val="145830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458294607"/>
        <c:crosses val="autoZero"/>
        <c:auto val="1"/>
        <c:lblAlgn val="ctr"/>
        <c:lblOffset val="100"/>
        <c:noMultiLvlLbl val="0"/>
      </c:catAx>
      <c:valAx>
        <c:axId val="145829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45830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Regression Equation [Y=a+-bX]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lotArea>
      <c:layout>
        <c:manualLayout>
          <c:layoutTarget val="inner"/>
          <c:xMode val="edge"/>
          <c:yMode val="edge"/>
          <c:x val="4.9661840318008299E-2"/>
          <c:y val="0.17171296296296298"/>
          <c:w val="0.92289738557455092"/>
          <c:h val="0.72088764946048411"/>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2828734246057083E-2"/>
                  <c:y val="-0.2240288713910761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trendlineLbl>
          </c:trendline>
          <c:xVal>
            <c:numRef>
              <c:f>'DISCRIPTIVE STAT'!$A$3:$A$52</c:f>
              <c:numCache>
                <c:formatCode>General</c:formatCode>
                <c:ptCount val="50"/>
                <c:pt idx="0">
                  <c:v>15</c:v>
                </c:pt>
                <c:pt idx="1">
                  <c:v>11</c:v>
                </c:pt>
                <c:pt idx="2">
                  <c:v>4</c:v>
                </c:pt>
                <c:pt idx="3">
                  <c:v>15</c:v>
                </c:pt>
                <c:pt idx="4">
                  <c:v>14</c:v>
                </c:pt>
                <c:pt idx="5">
                  <c:v>15</c:v>
                </c:pt>
                <c:pt idx="6">
                  <c:v>7</c:v>
                </c:pt>
                <c:pt idx="7">
                  <c:v>8</c:v>
                </c:pt>
                <c:pt idx="8">
                  <c:v>6</c:v>
                </c:pt>
                <c:pt idx="9">
                  <c:v>6</c:v>
                </c:pt>
                <c:pt idx="10">
                  <c:v>11</c:v>
                </c:pt>
                <c:pt idx="11">
                  <c:v>12</c:v>
                </c:pt>
                <c:pt idx="12">
                  <c:v>8</c:v>
                </c:pt>
                <c:pt idx="13">
                  <c:v>5</c:v>
                </c:pt>
                <c:pt idx="14">
                  <c:v>27</c:v>
                </c:pt>
                <c:pt idx="15">
                  <c:v>4</c:v>
                </c:pt>
                <c:pt idx="16">
                  <c:v>18</c:v>
                </c:pt>
                <c:pt idx="17">
                  <c:v>5</c:v>
                </c:pt>
                <c:pt idx="18">
                  <c:v>8</c:v>
                </c:pt>
                <c:pt idx="19">
                  <c:v>4</c:v>
                </c:pt>
                <c:pt idx="20">
                  <c:v>14</c:v>
                </c:pt>
                <c:pt idx="21">
                  <c:v>6</c:v>
                </c:pt>
                <c:pt idx="22">
                  <c:v>8</c:v>
                </c:pt>
                <c:pt idx="23">
                  <c:v>12</c:v>
                </c:pt>
                <c:pt idx="24">
                  <c:v>10</c:v>
                </c:pt>
                <c:pt idx="25">
                  <c:v>5</c:v>
                </c:pt>
                <c:pt idx="26">
                  <c:v>6</c:v>
                </c:pt>
                <c:pt idx="27">
                  <c:v>7</c:v>
                </c:pt>
                <c:pt idx="28">
                  <c:v>8</c:v>
                </c:pt>
                <c:pt idx="29">
                  <c:v>6</c:v>
                </c:pt>
                <c:pt idx="30">
                  <c:v>8</c:v>
                </c:pt>
                <c:pt idx="31">
                  <c:v>10</c:v>
                </c:pt>
                <c:pt idx="32">
                  <c:v>10</c:v>
                </c:pt>
                <c:pt idx="33">
                  <c:v>5</c:v>
                </c:pt>
                <c:pt idx="34">
                  <c:v>13</c:v>
                </c:pt>
                <c:pt idx="35">
                  <c:v>5</c:v>
                </c:pt>
                <c:pt idx="36">
                  <c:v>11</c:v>
                </c:pt>
                <c:pt idx="37">
                  <c:v>20</c:v>
                </c:pt>
                <c:pt idx="38">
                  <c:v>18</c:v>
                </c:pt>
                <c:pt idx="39">
                  <c:v>12</c:v>
                </c:pt>
                <c:pt idx="40">
                  <c:v>12</c:v>
                </c:pt>
                <c:pt idx="41">
                  <c:v>13</c:v>
                </c:pt>
                <c:pt idx="42">
                  <c:v>4</c:v>
                </c:pt>
                <c:pt idx="43">
                  <c:v>12</c:v>
                </c:pt>
                <c:pt idx="44">
                  <c:v>4</c:v>
                </c:pt>
                <c:pt idx="45">
                  <c:v>11</c:v>
                </c:pt>
                <c:pt idx="46">
                  <c:v>7</c:v>
                </c:pt>
                <c:pt idx="47">
                  <c:v>16</c:v>
                </c:pt>
                <c:pt idx="48">
                  <c:v>16</c:v>
                </c:pt>
                <c:pt idx="49">
                  <c:v>12</c:v>
                </c:pt>
              </c:numCache>
            </c:numRef>
          </c:xVal>
          <c:yVal>
            <c:numRef>
              <c:f>'DISCRIPTIVE STAT'!$C$3:$C$52</c:f>
              <c:numCache>
                <c:formatCode>General</c:formatCode>
                <c:ptCount val="50"/>
                <c:pt idx="0">
                  <c:v>7665</c:v>
                </c:pt>
                <c:pt idx="1">
                  <c:v>61133</c:v>
                </c:pt>
                <c:pt idx="2">
                  <c:v>14344</c:v>
                </c:pt>
                <c:pt idx="3">
                  <c:v>16244</c:v>
                </c:pt>
                <c:pt idx="4">
                  <c:v>7955</c:v>
                </c:pt>
                <c:pt idx="5">
                  <c:v>7235</c:v>
                </c:pt>
                <c:pt idx="6">
                  <c:v>12619</c:v>
                </c:pt>
                <c:pt idx="7">
                  <c:v>9089</c:v>
                </c:pt>
                <c:pt idx="8">
                  <c:v>28729</c:v>
                </c:pt>
                <c:pt idx="9">
                  <c:v>14038</c:v>
                </c:pt>
                <c:pt idx="10">
                  <c:v>7660</c:v>
                </c:pt>
                <c:pt idx="11">
                  <c:v>22288</c:v>
                </c:pt>
                <c:pt idx="12">
                  <c:v>10141</c:v>
                </c:pt>
                <c:pt idx="13">
                  <c:v>8837</c:v>
                </c:pt>
                <c:pt idx="14">
                  <c:v>5476</c:v>
                </c:pt>
                <c:pt idx="15">
                  <c:v>7758</c:v>
                </c:pt>
                <c:pt idx="16">
                  <c:v>5272</c:v>
                </c:pt>
                <c:pt idx="17">
                  <c:v>9737</c:v>
                </c:pt>
                <c:pt idx="18">
                  <c:v>16643</c:v>
                </c:pt>
                <c:pt idx="19">
                  <c:v>7396</c:v>
                </c:pt>
                <c:pt idx="20">
                  <c:v>7062</c:v>
                </c:pt>
                <c:pt idx="21">
                  <c:v>5347</c:v>
                </c:pt>
                <c:pt idx="22">
                  <c:v>7866</c:v>
                </c:pt>
                <c:pt idx="23">
                  <c:v>21834</c:v>
                </c:pt>
                <c:pt idx="24">
                  <c:v>10820</c:v>
                </c:pt>
                <c:pt idx="25">
                  <c:v>16990</c:v>
                </c:pt>
                <c:pt idx="26">
                  <c:v>7802</c:v>
                </c:pt>
                <c:pt idx="27">
                  <c:v>23047</c:v>
                </c:pt>
                <c:pt idx="28">
                  <c:v>9382</c:v>
                </c:pt>
                <c:pt idx="29">
                  <c:v>25554</c:v>
                </c:pt>
                <c:pt idx="30">
                  <c:v>12361</c:v>
                </c:pt>
                <c:pt idx="31">
                  <c:v>13061</c:v>
                </c:pt>
                <c:pt idx="32">
                  <c:v>23308</c:v>
                </c:pt>
                <c:pt idx="33">
                  <c:v>13609</c:v>
                </c:pt>
                <c:pt idx="34">
                  <c:v>22641</c:v>
                </c:pt>
                <c:pt idx="35">
                  <c:v>2744</c:v>
                </c:pt>
                <c:pt idx="36">
                  <c:v>27536</c:v>
                </c:pt>
                <c:pt idx="37">
                  <c:v>26490</c:v>
                </c:pt>
                <c:pt idx="38">
                  <c:v>11550</c:v>
                </c:pt>
                <c:pt idx="39">
                  <c:v>9030</c:v>
                </c:pt>
                <c:pt idx="40">
                  <c:v>19546</c:v>
                </c:pt>
                <c:pt idx="41">
                  <c:v>8842</c:v>
                </c:pt>
                <c:pt idx="42">
                  <c:v>30183</c:v>
                </c:pt>
                <c:pt idx="43">
                  <c:v>26234</c:v>
                </c:pt>
                <c:pt idx="44">
                  <c:v>5956</c:v>
                </c:pt>
                <c:pt idx="45">
                  <c:v>6108</c:v>
                </c:pt>
                <c:pt idx="46">
                  <c:v>8170</c:v>
                </c:pt>
                <c:pt idx="47">
                  <c:v>87841</c:v>
                </c:pt>
                <c:pt idx="48">
                  <c:v>9413</c:v>
                </c:pt>
                <c:pt idx="49">
                  <c:v>14331</c:v>
                </c:pt>
              </c:numCache>
            </c:numRef>
          </c:yVal>
          <c:smooth val="0"/>
          <c:extLst>
            <c:ext xmlns:c16="http://schemas.microsoft.com/office/drawing/2014/chart" uri="{C3380CC4-5D6E-409C-BE32-E72D297353CC}">
              <c16:uniqueId val="{00000001-CA85-4737-B7C9-0E1AD7319427}"/>
            </c:ext>
          </c:extLst>
        </c:ser>
        <c:dLbls>
          <c:showLegendKey val="0"/>
          <c:showVal val="0"/>
          <c:showCatName val="0"/>
          <c:showSerName val="0"/>
          <c:showPercent val="0"/>
          <c:showBubbleSize val="0"/>
        </c:dLbls>
        <c:axId val="1516480880"/>
        <c:axId val="1516461328"/>
      </c:scatterChart>
      <c:valAx>
        <c:axId val="1516480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516461328"/>
        <c:crosses val="autoZero"/>
        <c:crossBetween val="midCat"/>
      </c:valAx>
      <c:valAx>
        <c:axId val="151646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516480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forcast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lotArea>
      <c:layout>
        <c:manualLayout>
          <c:layoutTarget val="inner"/>
          <c:xMode val="edge"/>
          <c:yMode val="edge"/>
          <c:x val="0.1054097879015862"/>
          <c:y val="0.16655002807839883"/>
          <c:w val="0.89457736261228216"/>
          <c:h val="0.7529290656849712"/>
        </c:manualLayout>
      </c:layout>
      <c:barChart>
        <c:barDir val="col"/>
        <c:grouping val="clustered"/>
        <c:varyColors val="0"/>
        <c:ser>
          <c:idx val="0"/>
          <c:order val="0"/>
          <c:tx>
            <c:strRef>
              <c:f>Sheet1!$B$1</c:f>
              <c:strCache>
                <c:ptCount val="1"/>
                <c:pt idx="0">
                  <c:v>Price</c:v>
                </c:pt>
              </c:strCache>
            </c:strRef>
          </c:tx>
          <c:spPr>
            <a:solidFill>
              <a:schemeClr val="accent1"/>
            </a:solidFill>
            <a:ln w="12700">
              <a:solidFill>
                <a:srgbClr val="FFFFFF"/>
              </a:solidFill>
              <a:prstDash val="solid"/>
            </a:ln>
            <a:effectLst/>
          </c:spPr>
          <c:invertIfNegative val="0"/>
          <c:val>
            <c:numRef>
              <c:f>Sheet1!$B$2:$B$15</c:f>
              <c:numCache>
                <c:formatCode>[$$-45C]#,##0.00</c:formatCode>
                <c:ptCount val="14"/>
                <c:pt idx="0">
                  <c:v>15.4</c:v>
                </c:pt>
                <c:pt idx="1">
                  <c:v>13.48</c:v>
                </c:pt>
                <c:pt idx="2">
                  <c:v>15.1</c:v>
                </c:pt>
                <c:pt idx="3">
                  <c:v>15.3</c:v>
                </c:pt>
                <c:pt idx="4">
                  <c:v>14.6</c:v>
                </c:pt>
                <c:pt idx="5">
                  <c:v>14.64</c:v>
                </c:pt>
                <c:pt idx="6">
                  <c:v>10.42</c:v>
                </c:pt>
                <c:pt idx="7">
                  <c:v>13.18</c:v>
                </c:pt>
                <c:pt idx="8">
                  <c:v>11.38</c:v>
                </c:pt>
                <c:pt idx="9">
                  <c:v>10.52</c:v>
                </c:pt>
                <c:pt idx="10">
                  <c:v>10.08</c:v>
                </c:pt>
              </c:numCache>
            </c:numRef>
          </c:val>
          <c:extLst>
            <c:ext xmlns:c16="http://schemas.microsoft.com/office/drawing/2014/chart" uri="{C3380CC4-5D6E-409C-BE32-E72D297353CC}">
              <c16:uniqueId val="{00000000-0943-473E-B233-B9281E08B2F5}"/>
            </c:ext>
          </c:extLst>
        </c:ser>
        <c:ser>
          <c:idx val="1"/>
          <c:order val="1"/>
          <c:tx>
            <c:strRef>
              <c:f>Sheet1!$C$1</c:f>
              <c:strCache>
                <c:ptCount val="1"/>
                <c:pt idx="0">
                  <c:v>Forecast(Price)</c:v>
                </c:pt>
              </c:strCache>
            </c:strRef>
          </c:tx>
          <c:spPr>
            <a:solidFill>
              <a:schemeClr val="accent2"/>
            </a:solidFill>
            <a:ln w="12700">
              <a:solidFill>
                <a:srgbClr val="FFFFFF"/>
              </a:solidFill>
              <a:prstDash val="solid"/>
            </a:ln>
            <a:effectLst/>
          </c:spPr>
          <c:invertIfNegative val="0"/>
          <c:errBars>
            <c:errBarType val="both"/>
            <c:errValType val="cust"/>
            <c:noEndCap val="0"/>
            <c:plus>
              <c:numRef>
                <c:f>Sheet1!$D$2:$D$15</c:f>
                <c:numCache>
                  <c:formatCode>General</c:formatCode>
                  <c:ptCount val="14"/>
                  <c:pt idx="11">
                    <c:v>2.3250211224375565</c:v>
                  </c:pt>
                  <c:pt idx="12">
                    <c:v>2.3250315850090666</c:v>
                  </c:pt>
                  <c:pt idx="13">
                    <c:v>2.3250501850199474</c:v>
                  </c:pt>
                </c:numCache>
              </c:numRef>
            </c:plus>
            <c:minus>
              <c:numRef>
                <c:f>Sheet1!$D$2:$D$15</c:f>
                <c:numCache>
                  <c:formatCode>General</c:formatCode>
                  <c:ptCount val="14"/>
                  <c:pt idx="11">
                    <c:v>2.3250211224375565</c:v>
                  </c:pt>
                  <c:pt idx="12">
                    <c:v>2.3250315850090666</c:v>
                  </c:pt>
                  <c:pt idx="13">
                    <c:v>2.3250501850199474</c:v>
                  </c:pt>
                </c:numCache>
              </c:numRef>
            </c:minus>
            <c:spPr>
              <a:noFill/>
              <a:ln w="9525" cap="flat" cmpd="sng" algn="ctr">
                <a:solidFill>
                  <a:srgbClr val="595959">
                    <a:alpha val="40392"/>
                  </a:srgbClr>
                </a:solidFill>
                <a:prstDash val="solid"/>
                <a:round/>
              </a:ln>
              <a:effectLst/>
            </c:spPr>
          </c:errBars>
          <c:cat>
            <c:numRef>
              <c:f>Sheet1!$A$2:$A$15</c:f>
              <c:numCache>
                <c:formatCode>General</c:formatCod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numCache>
            </c:numRef>
          </c:cat>
          <c:val>
            <c:numRef>
              <c:f>Sheet1!$C$2:$C$15</c:f>
              <c:numCache>
                <c:formatCode>General</c:formatCode>
                <c:ptCount val="14"/>
                <c:pt idx="11" formatCode="[$$-45C]#,##0.00">
                  <c:v>9.6272918987614755</c:v>
                </c:pt>
                <c:pt idx="12" formatCode="[$$-45C]#,##0.00">
                  <c:v>9.1034577881245706</c:v>
                </c:pt>
                <c:pt idx="13" formatCode="[$$-45C]#,##0.00">
                  <c:v>8.579623677487664</c:v>
                </c:pt>
              </c:numCache>
            </c:numRef>
          </c:val>
          <c:extLst>
            <c:ext xmlns:c16="http://schemas.microsoft.com/office/drawing/2014/chart" uri="{C3380CC4-5D6E-409C-BE32-E72D297353CC}">
              <c16:uniqueId val="{00000001-0943-473E-B233-B9281E08B2F5}"/>
            </c:ext>
          </c:extLst>
        </c:ser>
        <c:dLbls>
          <c:showLegendKey val="0"/>
          <c:showVal val="0"/>
          <c:showCatName val="0"/>
          <c:showSerName val="0"/>
          <c:showPercent val="0"/>
          <c:showBubbleSize val="0"/>
        </c:dLbls>
        <c:gapWidth val="0"/>
        <c:overlap val="100"/>
        <c:axId val="1454592559"/>
        <c:axId val="1454594223"/>
      </c:barChart>
      <c:catAx>
        <c:axId val="1454592559"/>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454594223"/>
        <c:crosses val="autoZero"/>
        <c:auto val="1"/>
        <c:lblAlgn val="ctr"/>
        <c:lblOffset val="100"/>
        <c:noMultiLvlLbl val="0"/>
      </c:catAx>
      <c:valAx>
        <c:axId val="1454594223"/>
        <c:scaling>
          <c:orientation val="minMax"/>
        </c:scaling>
        <c:delete val="0"/>
        <c:axPos val="l"/>
        <c:majorGridlines>
          <c:spPr>
            <a:ln w="9525" cap="flat" cmpd="sng" algn="ctr">
              <a:solidFill>
                <a:schemeClr val="tx1">
                  <a:lumMod val="15000"/>
                  <a:lumOff val="85000"/>
                </a:schemeClr>
              </a:solidFill>
              <a:round/>
            </a:ln>
            <a:effectLst/>
          </c:spPr>
        </c:majorGridlines>
        <c:numFmt formatCode="[$$-45C]#,##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454592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Forcast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lotArea>
      <c:layout>
        <c:manualLayout>
          <c:layoutTarget val="inner"/>
          <c:xMode val="edge"/>
          <c:yMode val="edge"/>
          <c:x val="5.4178110572165913E-2"/>
          <c:y val="7.792207792207792E-2"/>
          <c:w val="0.89927715557294463"/>
          <c:h val="0.7529290656849712"/>
        </c:manualLayout>
      </c:layout>
      <c:barChart>
        <c:barDir val="col"/>
        <c:grouping val="clustered"/>
        <c:varyColors val="0"/>
        <c:ser>
          <c:idx val="0"/>
          <c:order val="0"/>
          <c:tx>
            <c:strRef>
              <c:f>Sheet2!$B$1</c:f>
              <c:strCache>
                <c:ptCount val="1"/>
                <c:pt idx="0">
                  <c:v>Reviews</c:v>
                </c:pt>
              </c:strCache>
            </c:strRef>
          </c:tx>
          <c:spPr>
            <a:solidFill>
              <a:schemeClr val="accent1"/>
            </a:solidFill>
            <a:ln w="12700">
              <a:solidFill>
                <a:srgbClr val="FFFFFF"/>
              </a:solidFill>
              <a:prstDash val="solid"/>
            </a:ln>
            <a:effectLst/>
          </c:spPr>
          <c:invertIfNegative val="0"/>
          <c:val>
            <c:numRef>
              <c:f>Sheet2!$B$2:$B$15</c:f>
              <c:numCache>
                <c:formatCode>General</c:formatCode>
                <c:ptCount val="14"/>
                <c:pt idx="0">
                  <c:v>4710.12</c:v>
                </c:pt>
                <c:pt idx="1">
                  <c:v>5479.62</c:v>
                </c:pt>
                <c:pt idx="2">
                  <c:v>8100.82</c:v>
                </c:pt>
                <c:pt idx="3">
                  <c:v>13090.92</c:v>
                </c:pt>
                <c:pt idx="4">
                  <c:v>13098.14</c:v>
                </c:pt>
                <c:pt idx="5">
                  <c:v>15859.94</c:v>
                </c:pt>
                <c:pt idx="6">
                  <c:v>14233.38</c:v>
                </c:pt>
                <c:pt idx="7">
                  <c:v>14196</c:v>
                </c:pt>
                <c:pt idx="8">
                  <c:v>12888.4</c:v>
                </c:pt>
                <c:pt idx="9">
                  <c:v>13930.42</c:v>
                </c:pt>
                <c:pt idx="10">
                  <c:v>15898.34</c:v>
                </c:pt>
              </c:numCache>
            </c:numRef>
          </c:val>
          <c:extLst>
            <c:ext xmlns:c16="http://schemas.microsoft.com/office/drawing/2014/chart" uri="{C3380CC4-5D6E-409C-BE32-E72D297353CC}">
              <c16:uniqueId val="{00000000-8B88-447A-A6CD-37E96941A870}"/>
            </c:ext>
          </c:extLst>
        </c:ser>
        <c:ser>
          <c:idx val="1"/>
          <c:order val="1"/>
          <c:tx>
            <c:strRef>
              <c:f>Sheet2!$C$1</c:f>
              <c:strCache>
                <c:ptCount val="1"/>
                <c:pt idx="0">
                  <c:v>Forecast(Reviews)</c:v>
                </c:pt>
              </c:strCache>
            </c:strRef>
          </c:tx>
          <c:spPr>
            <a:solidFill>
              <a:schemeClr val="accent2"/>
            </a:solidFill>
            <a:ln w="12700">
              <a:solidFill>
                <a:srgbClr val="FFFFFF"/>
              </a:solidFill>
              <a:prstDash val="solid"/>
            </a:ln>
            <a:effectLst/>
          </c:spPr>
          <c:invertIfNegative val="0"/>
          <c:errBars>
            <c:errBarType val="both"/>
            <c:errValType val="cust"/>
            <c:noEndCap val="0"/>
            <c:plus>
              <c:numRef>
                <c:f>Sheet2!$D$2:$D$15</c:f>
                <c:numCache>
                  <c:formatCode>General</c:formatCode>
                  <c:ptCount val="14"/>
                  <c:pt idx="11">
                    <c:v>4124.2675446058656</c:v>
                  </c:pt>
                  <c:pt idx="12">
                    <c:v>5829.6795283276424</c:v>
                  </c:pt>
                  <c:pt idx="13">
                    <c:v>7141.0605782678886</c:v>
                  </c:pt>
                </c:numCache>
              </c:numRef>
            </c:plus>
            <c:minus>
              <c:numRef>
                <c:f>Sheet2!$D$2:$D$15</c:f>
                <c:numCache>
                  <c:formatCode>General</c:formatCode>
                  <c:ptCount val="14"/>
                  <c:pt idx="11">
                    <c:v>4124.2675446058656</c:v>
                  </c:pt>
                  <c:pt idx="12">
                    <c:v>5829.6795283276424</c:v>
                  </c:pt>
                  <c:pt idx="13">
                    <c:v>7141.0605782678886</c:v>
                  </c:pt>
                </c:numCache>
              </c:numRef>
            </c:minus>
            <c:spPr>
              <a:noFill/>
              <a:ln w="9525" cap="flat" cmpd="sng" algn="ctr">
                <a:solidFill>
                  <a:srgbClr val="595959">
                    <a:alpha val="40392"/>
                  </a:srgbClr>
                </a:solidFill>
                <a:prstDash val="solid"/>
                <a:round/>
              </a:ln>
              <a:effectLst/>
            </c:spPr>
          </c:errBars>
          <c:cat>
            <c:numRef>
              <c:f>Sheet2!$A$2:$A$15</c:f>
              <c:numCache>
                <c:formatCode>General</c:formatCod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numCache>
            </c:numRef>
          </c:cat>
          <c:val>
            <c:numRef>
              <c:f>Sheet2!$C$2:$C$15</c:f>
              <c:numCache>
                <c:formatCode>General</c:formatCode>
                <c:ptCount val="14"/>
                <c:pt idx="11">
                  <c:v>16875.180363636366</c:v>
                </c:pt>
                <c:pt idx="12">
                  <c:v>17852.020727272731</c:v>
                </c:pt>
                <c:pt idx="13">
                  <c:v>18828.861090909097</c:v>
                </c:pt>
              </c:numCache>
            </c:numRef>
          </c:val>
          <c:extLst>
            <c:ext xmlns:c16="http://schemas.microsoft.com/office/drawing/2014/chart" uri="{C3380CC4-5D6E-409C-BE32-E72D297353CC}">
              <c16:uniqueId val="{00000001-8B88-447A-A6CD-37E96941A870}"/>
            </c:ext>
          </c:extLst>
        </c:ser>
        <c:dLbls>
          <c:showLegendKey val="0"/>
          <c:showVal val="0"/>
          <c:showCatName val="0"/>
          <c:showSerName val="0"/>
          <c:showPercent val="0"/>
          <c:showBubbleSize val="0"/>
        </c:dLbls>
        <c:gapWidth val="0"/>
        <c:overlap val="100"/>
        <c:axId val="1458321647"/>
        <c:axId val="1458332463"/>
      </c:barChart>
      <c:catAx>
        <c:axId val="1458321647"/>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458332463"/>
        <c:crosses val="autoZero"/>
        <c:auto val="1"/>
        <c:lblAlgn val="ctr"/>
        <c:lblOffset val="100"/>
        <c:noMultiLvlLbl val="0"/>
      </c:catAx>
      <c:valAx>
        <c:axId val="145833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458321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[bestsellers.xlsx]pivot table!PivotTable1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s>
    <c:plotArea>
      <c:layout/>
      <c:pie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C17-4876-9CB8-FA8791D6F6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C17-4876-9CB8-FA8791D6F6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C17-4876-9CB8-FA8791D6F6E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C17-4876-9CB8-FA8791D6F6E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C17-4876-9CB8-FA8791D6F6E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C17-4876-9CB8-FA8791D6F6E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C17-4876-9CB8-FA8791D6F6E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C17-4876-9CB8-FA8791D6F6E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C17-4876-9CB8-FA8791D6F6E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C17-4876-9CB8-FA8791D6F6E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C17-4876-9CB8-FA8791D6F6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table'!$A$4:$A$15</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 table'!$B$4:$B$15</c:f>
              <c:numCache>
                <c:formatCode>General</c:formatCode>
                <c:ptCount val="11"/>
                <c:pt idx="0">
                  <c:v>770</c:v>
                </c:pt>
                <c:pt idx="1">
                  <c:v>674</c:v>
                </c:pt>
                <c:pt idx="2">
                  <c:v>755</c:v>
                </c:pt>
                <c:pt idx="3">
                  <c:v>765</c:v>
                </c:pt>
                <c:pt idx="4">
                  <c:v>730</c:v>
                </c:pt>
                <c:pt idx="5">
                  <c:v>732</c:v>
                </c:pt>
                <c:pt idx="6">
                  <c:v>521</c:v>
                </c:pt>
                <c:pt idx="7">
                  <c:v>659</c:v>
                </c:pt>
                <c:pt idx="8">
                  <c:v>569</c:v>
                </c:pt>
                <c:pt idx="9">
                  <c:v>526</c:v>
                </c:pt>
                <c:pt idx="10">
                  <c:v>504</c:v>
                </c:pt>
              </c:numCache>
            </c:numRef>
          </c:val>
          <c:extLst>
            <c:ext xmlns:c16="http://schemas.microsoft.com/office/drawing/2014/chart" uri="{C3380CC4-5D6E-409C-BE32-E72D297353CC}">
              <c16:uniqueId val="{00000016-3C17-4876-9CB8-FA8791D6F6E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7E-4F7B-8CFB-7A12F38D58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7E-4F7B-8CFB-7A12F38D58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table'!$A$19:$A$21</c:f>
              <c:strCache>
                <c:ptCount val="2"/>
                <c:pt idx="0">
                  <c:v>Fiction</c:v>
                </c:pt>
                <c:pt idx="1">
                  <c:v>Non Fiction</c:v>
                </c:pt>
              </c:strCache>
            </c:strRef>
          </c:cat>
          <c:val>
            <c:numRef>
              <c:f>'pivot table'!$B$19:$B$21</c:f>
              <c:numCache>
                <c:formatCode>General</c:formatCode>
                <c:ptCount val="2"/>
                <c:pt idx="0">
                  <c:v>240</c:v>
                </c:pt>
                <c:pt idx="1">
                  <c:v>310</c:v>
                </c:pt>
              </c:numCache>
            </c:numRef>
          </c:val>
          <c:extLst>
            <c:ext xmlns:c16="http://schemas.microsoft.com/office/drawing/2014/chart" uri="{C3380CC4-5D6E-409C-BE32-E72D297353CC}">
              <c16:uniqueId val="{00000004-867E-4F7B-8CFB-7A12F38D582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Avarege</a:t>
            </a:r>
            <a:r>
              <a:rPr lang="en-US" baseline="0"/>
              <a:t> of Reviews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c:f>
              <c:strCache>
                <c:ptCount val="1"/>
                <c:pt idx="0">
                  <c:v>Total</c:v>
                </c:pt>
              </c:strCache>
            </c:strRef>
          </c:tx>
          <c:spPr>
            <a:ln w="28575" cap="rnd">
              <a:solidFill>
                <a:schemeClr val="accent1"/>
              </a:solidFill>
              <a:round/>
            </a:ln>
            <a:effectLst/>
          </c:spPr>
          <c:marker>
            <c:symbol val="none"/>
          </c:marker>
          <c:cat>
            <c:strRef>
              <c:f>'pivot table'!$A$25:$A$36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 table'!$B$25:$B$36</c:f>
              <c:numCache>
                <c:formatCode>General</c:formatCode>
                <c:ptCount val="11"/>
                <c:pt idx="0">
                  <c:v>4710.12</c:v>
                </c:pt>
                <c:pt idx="1">
                  <c:v>5479.62</c:v>
                </c:pt>
                <c:pt idx="2">
                  <c:v>8100.82</c:v>
                </c:pt>
                <c:pt idx="3">
                  <c:v>13090.92</c:v>
                </c:pt>
                <c:pt idx="4">
                  <c:v>13098.14</c:v>
                </c:pt>
                <c:pt idx="5">
                  <c:v>15859.94</c:v>
                </c:pt>
                <c:pt idx="6">
                  <c:v>14233.38</c:v>
                </c:pt>
                <c:pt idx="7">
                  <c:v>14196</c:v>
                </c:pt>
                <c:pt idx="8">
                  <c:v>12888.4</c:v>
                </c:pt>
                <c:pt idx="9">
                  <c:v>13930.42</c:v>
                </c:pt>
                <c:pt idx="10">
                  <c:v>15898.34</c:v>
                </c:pt>
              </c:numCache>
            </c:numRef>
          </c:val>
          <c:smooth val="0"/>
          <c:extLst>
            <c:ext xmlns:c16="http://schemas.microsoft.com/office/drawing/2014/chart" uri="{C3380CC4-5D6E-409C-BE32-E72D297353CC}">
              <c16:uniqueId val="{00000002-E704-4BBB-BDAA-1251FFFB9FDB}"/>
            </c:ext>
          </c:extLst>
        </c:ser>
        <c:dLbls>
          <c:showLegendKey val="0"/>
          <c:showVal val="0"/>
          <c:showCatName val="0"/>
          <c:showSerName val="0"/>
          <c:showPercent val="0"/>
          <c:showBubbleSize val="0"/>
        </c:dLbls>
        <c:smooth val="0"/>
        <c:axId val="1458339951"/>
        <c:axId val="1458346191"/>
      </c:lineChart>
      <c:catAx>
        <c:axId val="145833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458346191"/>
        <c:crosses val="autoZero"/>
        <c:auto val="1"/>
        <c:lblAlgn val="ctr"/>
        <c:lblOffset val="100"/>
        <c:noMultiLvlLbl val="0"/>
      </c:catAx>
      <c:valAx>
        <c:axId val="1458346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Reviews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45833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Using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table'!$A$39</c:f>
              <c:strCache>
                <c:ptCount val="1"/>
                <c:pt idx="0">
                  <c:v>Max of User Rating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c:f>
              <c:strCache>
                <c:ptCount val="1"/>
                <c:pt idx="0">
                  <c:v>Total</c:v>
                </c:pt>
              </c:strCache>
            </c:strRef>
          </c:cat>
          <c:val>
            <c:numRef>
              <c:f>'pivot table'!$A$40</c:f>
              <c:numCache>
                <c:formatCode>General</c:formatCode>
                <c:ptCount val="1"/>
                <c:pt idx="0">
                  <c:v>4.9000000000000004</c:v>
                </c:pt>
              </c:numCache>
            </c:numRef>
          </c:val>
          <c:extLst>
            <c:ext xmlns:c16="http://schemas.microsoft.com/office/drawing/2014/chart" uri="{C3380CC4-5D6E-409C-BE32-E72D297353CC}">
              <c16:uniqueId val="{00000000-286E-4699-8DB5-5B357C3F0A26}"/>
            </c:ext>
          </c:extLst>
        </c:ser>
        <c:ser>
          <c:idx val="1"/>
          <c:order val="1"/>
          <c:tx>
            <c:strRef>
              <c:f>'pivot table'!$B$39</c:f>
              <c:strCache>
                <c:ptCount val="1"/>
                <c:pt idx="0">
                  <c:v>Min of User Rating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c:f>
              <c:strCache>
                <c:ptCount val="1"/>
                <c:pt idx="0">
                  <c:v>Total</c:v>
                </c:pt>
              </c:strCache>
            </c:strRef>
          </c:cat>
          <c:val>
            <c:numRef>
              <c:f>'pivot table'!$B$40</c:f>
              <c:numCache>
                <c:formatCode>General</c:formatCode>
                <c:ptCount val="1"/>
                <c:pt idx="0">
                  <c:v>3.3</c:v>
                </c:pt>
              </c:numCache>
            </c:numRef>
          </c:val>
          <c:extLst>
            <c:ext xmlns:c16="http://schemas.microsoft.com/office/drawing/2014/chart" uri="{C3380CC4-5D6E-409C-BE32-E72D297353CC}">
              <c16:uniqueId val="{00000001-286E-4699-8DB5-5B357C3F0A26}"/>
            </c:ext>
          </c:extLst>
        </c:ser>
        <c:dLbls>
          <c:dLblPos val="outEnd"/>
          <c:showLegendKey val="0"/>
          <c:showVal val="1"/>
          <c:showCatName val="0"/>
          <c:showSerName val="0"/>
          <c:showPercent val="0"/>
          <c:showBubbleSize val="0"/>
        </c:dLbls>
        <c:gapWidth val="219"/>
        <c:overlap val="-27"/>
        <c:axId val="1458305007"/>
        <c:axId val="1458294607"/>
      </c:barChart>
      <c:catAx>
        <c:axId val="145830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458294607"/>
        <c:crosses val="autoZero"/>
        <c:auto val="1"/>
        <c:lblAlgn val="ctr"/>
        <c:lblOffset val="100"/>
        <c:noMultiLvlLbl val="0"/>
      </c:catAx>
      <c:valAx>
        <c:axId val="145829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45830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[bestsellers.xlsx]pivot table!PivotTable1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s>
    <c:plotArea>
      <c:layout/>
      <c:pie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76-46E9-921C-8DFA7A0362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76-46E9-921C-8DFA7A0362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476-46E9-921C-8DFA7A0362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476-46E9-921C-8DFA7A03628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476-46E9-921C-8DFA7A03628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476-46E9-921C-8DFA7A03628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476-46E9-921C-8DFA7A03628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476-46E9-921C-8DFA7A03628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476-46E9-921C-8DFA7A03628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476-46E9-921C-8DFA7A03628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476-46E9-921C-8DFA7A0362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table'!$A$4:$A$15</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 table'!$B$4:$B$15</c:f>
              <c:numCache>
                <c:formatCode>General</c:formatCode>
                <c:ptCount val="11"/>
                <c:pt idx="0">
                  <c:v>770</c:v>
                </c:pt>
                <c:pt idx="1">
                  <c:v>674</c:v>
                </c:pt>
                <c:pt idx="2">
                  <c:v>755</c:v>
                </c:pt>
                <c:pt idx="3">
                  <c:v>765</c:v>
                </c:pt>
                <c:pt idx="4">
                  <c:v>730</c:v>
                </c:pt>
                <c:pt idx="5">
                  <c:v>732</c:v>
                </c:pt>
                <c:pt idx="6">
                  <c:v>521</c:v>
                </c:pt>
                <c:pt idx="7">
                  <c:v>659</c:v>
                </c:pt>
                <c:pt idx="8">
                  <c:v>569</c:v>
                </c:pt>
                <c:pt idx="9">
                  <c:v>526</c:v>
                </c:pt>
                <c:pt idx="10">
                  <c:v>504</c:v>
                </c:pt>
              </c:numCache>
            </c:numRef>
          </c:val>
          <c:extLst>
            <c:ext xmlns:c16="http://schemas.microsoft.com/office/drawing/2014/chart" uri="{C3380CC4-5D6E-409C-BE32-E72D297353CC}">
              <c16:uniqueId val="{00000016-4476-46E9-921C-8DFA7A03628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9C-4560-BB74-6C89687581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9C-4560-BB74-6C89687581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table'!$A$19:$A$21</c:f>
              <c:strCache>
                <c:ptCount val="2"/>
                <c:pt idx="0">
                  <c:v>Fiction</c:v>
                </c:pt>
                <c:pt idx="1">
                  <c:v>Non Fiction</c:v>
                </c:pt>
              </c:strCache>
            </c:strRef>
          </c:cat>
          <c:val>
            <c:numRef>
              <c:f>'pivot table'!$B$19:$B$21</c:f>
              <c:numCache>
                <c:formatCode>General</c:formatCode>
                <c:ptCount val="2"/>
                <c:pt idx="0">
                  <c:v>240</c:v>
                </c:pt>
                <c:pt idx="1">
                  <c:v>310</c:v>
                </c:pt>
              </c:numCache>
            </c:numRef>
          </c:val>
          <c:extLst>
            <c:ext xmlns:c16="http://schemas.microsoft.com/office/drawing/2014/chart" uri="{C3380CC4-5D6E-409C-BE32-E72D297353CC}">
              <c16:uniqueId val="{00000004-E59C-4560-BB74-6C89687581C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price Distrubution in left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price Distrubution in left</a:t>
          </a:r>
        </a:p>
      </cx:txPr>
    </cx:title>
    <cx:plotArea>
      <cx:plotAreaRegion>
        <cx:series layoutId="clusteredColumn" uniqueId="{EAB71ADA-DED1-4D10-B988-7C79F747E2BC}">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Price in 2019</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Price in 2019</a:t>
          </a:r>
        </a:p>
      </cx:txPr>
    </cx:title>
    <cx:plotArea>
      <cx:plotAreaRegion>
        <cx:series layoutId="boxWhisker" uniqueId="{7BEEA80F-EAE5-4A31-8640-6EECCA844B07}">
          <cx:tx>
            <cx:txData>
              <cx:f>_xlchart.v1.1</cx:f>
              <cx:v>Price</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Reviews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Reviews</a:t>
          </a:r>
        </a:p>
      </cx:txPr>
    </cx:title>
    <cx:plotArea>
      <cx:plotAreaRegion>
        <cx:series layoutId="boxWhisker" uniqueId="{E9B0F4E9-4DB1-422F-836D-01B9C0FF208A}">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Price Left Skewess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Price Left Skewess</a:t>
          </a:r>
        </a:p>
      </cx:txPr>
    </cx:title>
    <cx:plotArea>
      <cx:plotAreaRegion>
        <cx:series layoutId="clusteredColumn" uniqueId="{EAB71ADA-DED1-4D10-B988-7C79F747E2BC}">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legend pos="t"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txData>
          <cx:v>Price in 2019</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Price in 2019</a:t>
          </a:r>
        </a:p>
      </cx:txPr>
    </cx:title>
    <cx:plotArea>
      <cx:plotAreaRegion>
        <cx:series layoutId="boxWhisker" uniqueId="{7BEEA80F-EAE5-4A31-8640-6EECCA844B07}">
          <cx:tx>
            <cx:txData>
              <cx:f>_xlchart.v1.5</cx:f>
              <cx:v>Price</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 Id="rId4" Type="http://schemas.microsoft.com/office/2014/relationships/chartEx" Target="../charts/chartEx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7" Type="http://schemas.microsoft.com/office/2014/relationships/chartEx" Target="../charts/chartEx5.xml"/><Relationship Id="rId2" Type="http://schemas.openxmlformats.org/officeDocument/2006/relationships/chart" Target="../charts/chart9.xml"/><Relationship Id="rId1" Type="http://schemas.openxmlformats.org/officeDocument/2006/relationships/chart" Target="../charts/chart8.xml"/><Relationship Id="rId6" Type="http://schemas.microsoft.com/office/2014/relationships/chartEx" Target="../charts/chartEx4.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7</xdr:col>
      <xdr:colOff>276427</xdr:colOff>
      <xdr:row>10</xdr:row>
      <xdr:rowOff>101744</xdr:rowOff>
    </xdr:from>
    <xdr:to>
      <xdr:col>13</xdr:col>
      <xdr:colOff>186526</xdr:colOff>
      <xdr:row>24</xdr:row>
      <xdr:rowOff>82694</xdr:rowOff>
    </xdr:to>
    <xdr:graphicFrame macro="">
      <xdr:nvGraphicFramePr>
        <xdr:cNvPr id="2" name="Chart 1">
          <a:extLst>
            <a:ext uri="{FF2B5EF4-FFF2-40B4-BE49-F238E27FC236}">
              <a16:creationId xmlns:a16="http://schemas.microsoft.com/office/drawing/2014/main" id="{1B291DC8-0210-81FD-6906-6EF128C3EC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303576</xdr:colOff>
      <xdr:row>24</xdr:row>
      <xdr:rowOff>140175</xdr:rowOff>
    </xdr:from>
    <xdr:to>
      <xdr:col>13</xdr:col>
      <xdr:colOff>62142</xdr:colOff>
      <xdr:row>41</xdr:row>
      <xdr:rowOff>143638</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82D1948B-3869-2805-DD86-FF058E04B7E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333276" y="5102700"/>
              <a:ext cx="9359766" cy="3337213"/>
            </a:xfrm>
            <a:prstGeom prst="rect">
              <a:avLst/>
            </a:prstGeom>
            <a:solidFill>
              <a:prstClr val="white"/>
            </a:solidFill>
            <a:ln w="1">
              <a:solidFill>
                <a:prstClr val="green"/>
              </a:solidFill>
            </a:ln>
          </xdr:spPr>
          <xdr:txBody>
            <a:bodyPr vertOverflow="clip" horzOverflow="clip"/>
            <a:lstStyle/>
            <a:p>
              <a:r>
                <a:rPr lang="en-001"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1108363</xdr:colOff>
      <xdr:row>8</xdr:row>
      <xdr:rowOff>100444</xdr:rowOff>
    </xdr:from>
    <xdr:to>
      <xdr:col>20</xdr:col>
      <xdr:colOff>519544</xdr:colOff>
      <xdr:row>24</xdr:row>
      <xdr:rowOff>190499</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2E3F6DC0-7605-492E-237B-E55B26B3893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462913" y="1919719"/>
              <a:ext cx="4954731" cy="3233305"/>
            </a:xfrm>
            <a:prstGeom prst="rect">
              <a:avLst/>
            </a:prstGeom>
            <a:solidFill>
              <a:prstClr val="white"/>
            </a:solidFill>
            <a:ln w="1">
              <a:solidFill>
                <a:prstClr val="green"/>
              </a:solidFill>
            </a:ln>
          </xdr:spPr>
          <xdr:txBody>
            <a:bodyPr vertOverflow="clip" horzOverflow="clip"/>
            <a:lstStyle/>
            <a:p>
              <a:r>
                <a:rPr lang="en-001"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1091044</xdr:colOff>
      <xdr:row>25</xdr:row>
      <xdr:rowOff>48491</xdr:rowOff>
    </xdr:from>
    <xdr:to>
      <xdr:col>20</xdr:col>
      <xdr:colOff>450271</xdr:colOff>
      <xdr:row>41</xdr:row>
      <xdr:rowOff>155864</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30273D4A-C5E2-47F3-96EC-60F5EEED22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8445594" y="5201516"/>
              <a:ext cx="4902777" cy="3250623"/>
            </a:xfrm>
            <a:prstGeom prst="rect">
              <a:avLst/>
            </a:prstGeom>
            <a:solidFill>
              <a:prstClr val="white"/>
            </a:solidFill>
            <a:ln w="1">
              <a:solidFill>
                <a:prstClr val="green"/>
              </a:solidFill>
            </a:ln>
          </xdr:spPr>
          <xdr:txBody>
            <a:bodyPr vertOverflow="clip" horzOverflow="clip"/>
            <a:lstStyle/>
            <a:p>
              <a:r>
                <a:rPr lang="en-001"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23</xdr:col>
      <xdr:colOff>220435</xdr:colOff>
      <xdr:row>6</xdr:row>
      <xdr:rowOff>140153</xdr:rowOff>
    </xdr:from>
    <xdr:to>
      <xdr:col>32</xdr:col>
      <xdr:colOff>274864</xdr:colOff>
      <xdr:row>20</xdr:row>
      <xdr:rowOff>83003</xdr:rowOff>
    </xdr:to>
    <xdr:graphicFrame macro="">
      <xdr:nvGraphicFramePr>
        <xdr:cNvPr id="2" name="Chart 1">
          <a:extLst>
            <a:ext uri="{FF2B5EF4-FFF2-40B4-BE49-F238E27FC236}">
              <a16:creationId xmlns:a16="http://schemas.microsoft.com/office/drawing/2014/main" id="{48FFBEA1-B807-4D94-A40C-EABC41488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216668</xdr:colOff>
      <xdr:row>20</xdr:row>
      <xdr:rowOff>136072</xdr:rowOff>
    </xdr:from>
    <xdr:to>
      <xdr:col>32</xdr:col>
      <xdr:colOff>284703</xdr:colOff>
      <xdr:row>36</xdr:row>
      <xdr:rowOff>188199</xdr:rowOff>
    </xdr:to>
    <xdr:graphicFrame macro="">
      <xdr:nvGraphicFramePr>
        <xdr:cNvPr id="3" name="Chart 2">
          <a:extLst>
            <a:ext uri="{FF2B5EF4-FFF2-40B4-BE49-F238E27FC236}">
              <a16:creationId xmlns:a16="http://schemas.microsoft.com/office/drawing/2014/main" id="{DEAC50B2-35F6-4F45-B538-6FA48F356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390525</xdr:colOff>
      <xdr:row>2</xdr:row>
      <xdr:rowOff>9525</xdr:rowOff>
    </xdr:from>
    <xdr:to>
      <xdr:col>6</xdr:col>
      <xdr:colOff>436417</xdr:colOff>
      <xdr:row>14</xdr:row>
      <xdr:rowOff>76200</xdr:rowOff>
    </xdr:to>
    <xdr:graphicFrame macro="">
      <xdr:nvGraphicFramePr>
        <xdr:cNvPr id="6" name="Chart 5">
          <a:extLst>
            <a:ext uri="{FF2B5EF4-FFF2-40B4-BE49-F238E27FC236}">
              <a16:creationId xmlns:a16="http://schemas.microsoft.com/office/drawing/2014/main" id="{AE655987-176A-475D-9DD7-E66C93EC29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323850</xdr:colOff>
      <xdr:row>14</xdr:row>
      <xdr:rowOff>180975</xdr:rowOff>
    </xdr:from>
    <xdr:to>
      <xdr:col>6</xdr:col>
      <xdr:colOff>542925</xdr:colOff>
      <xdr:row>25</xdr:row>
      <xdr:rowOff>84859</xdr:rowOff>
    </xdr:to>
    <xdr:graphicFrame macro="">
      <xdr:nvGraphicFramePr>
        <xdr:cNvPr id="7" name="Chart 6">
          <a:extLst>
            <a:ext uri="{FF2B5EF4-FFF2-40B4-BE49-F238E27FC236}">
              <a16:creationId xmlns:a16="http://schemas.microsoft.com/office/drawing/2014/main" id="{D42BF1BC-296B-4BC8-8166-282C4E485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180975</xdr:colOff>
      <xdr:row>25</xdr:row>
      <xdr:rowOff>180976</xdr:rowOff>
    </xdr:from>
    <xdr:to>
      <xdr:col>8</xdr:col>
      <xdr:colOff>457200</xdr:colOff>
      <xdr:row>38</xdr:row>
      <xdr:rowOff>171450</xdr:rowOff>
    </xdr:to>
    <xdr:graphicFrame macro="">
      <xdr:nvGraphicFramePr>
        <xdr:cNvPr id="8" name="Chart 7">
          <a:extLst>
            <a:ext uri="{FF2B5EF4-FFF2-40B4-BE49-F238E27FC236}">
              <a16:creationId xmlns:a16="http://schemas.microsoft.com/office/drawing/2014/main" id="{7B9B57A5-95C3-44DD-A8B0-51C30F7048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40</xdr:row>
      <xdr:rowOff>28575</xdr:rowOff>
    </xdr:from>
    <xdr:to>
      <xdr:col>8</xdr:col>
      <xdr:colOff>85725</xdr:colOff>
      <xdr:row>53</xdr:row>
      <xdr:rowOff>76200</xdr:rowOff>
    </xdr:to>
    <xdr:graphicFrame macro="">
      <xdr:nvGraphicFramePr>
        <xdr:cNvPr id="9" name="Chart 8">
          <a:extLst>
            <a:ext uri="{FF2B5EF4-FFF2-40B4-BE49-F238E27FC236}">
              <a16:creationId xmlns:a16="http://schemas.microsoft.com/office/drawing/2014/main" id="{C203F835-7AE3-4191-A5BF-47397030E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502228</xdr:colOff>
      <xdr:row>22</xdr:row>
      <xdr:rowOff>69272</xdr:rowOff>
    </xdr:from>
    <xdr:to>
      <xdr:col>11</xdr:col>
      <xdr:colOff>51954</xdr:colOff>
      <xdr:row>43</xdr:row>
      <xdr:rowOff>86592</xdr:rowOff>
    </xdr:to>
    <xdr:graphicFrame macro="">
      <xdr:nvGraphicFramePr>
        <xdr:cNvPr id="2" name="Chart 1">
          <a:extLst>
            <a:ext uri="{FF2B5EF4-FFF2-40B4-BE49-F238E27FC236}">
              <a16:creationId xmlns:a16="http://schemas.microsoft.com/office/drawing/2014/main" id="{68ACFB43-8732-41D8-AC94-36CBE6495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103908</xdr:colOff>
      <xdr:row>22</xdr:row>
      <xdr:rowOff>51955</xdr:rowOff>
    </xdr:from>
    <xdr:to>
      <xdr:col>18</xdr:col>
      <xdr:colOff>502226</xdr:colOff>
      <xdr:row>43</xdr:row>
      <xdr:rowOff>51955</xdr:rowOff>
    </xdr:to>
    <xdr:graphicFrame macro="">
      <xdr:nvGraphicFramePr>
        <xdr:cNvPr id="3" name="Chart 2">
          <a:extLst>
            <a:ext uri="{FF2B5EF4-FFF2-40B4-BE49-F238E27FC236}">
              <a16:creationId xmlns:a16="http://schemas.microsoft.com/office/drawing/2014/main" id="{E344C6A9-CB3A-4F96-AEC7-56E686FF8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467591</xdr:colOff>
      <xdr:row>0</xdr:row>
      <xdr:rowOff>1</xdr:rowOff>
    </xdr:from>
    <xdr:to>
      <xdr:col>18</xdr:col>
      <xdr:colOff>519545</xdr:colOff>
      <xdr:row>22</xdr:row>
      <xdr:rowOff>1</xdr:rowOff>
    </xdr:to>
    <xdr:graphicFrame macro="">
      <xdr:nvGraphicFramePr>
        <xdr:cNvPr id="4" name="Chart 3">
          <a:extLst>
            <a:ext uri="{FF2B5EF4-FFF2-40B4-BE49-F238E27FC236}">
              <a16:creationId xmlns:a16="http://schemas.microsoft.com/office/drawing/2014/main" id="{9B3FF10A-4631-4897-A375-E3AC4D896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484909</xdr:colOff>
      <xdr:row>22</xdr:row>
      <xdr:rowOff>86591</xdr:rowOff>
    </xdr:from>
    <xdr:to>
      <xdr:col>29</xdr:col>
      <xdr:colOff>242455</xdr:colOff>
      <xdr:row>44</xdr:row>
      <xdr:rowOff>0</xdr:rowOff>
    </xdr:to>
    <xdr:graphicFrame macro="">
      <xdr:nvGraphicFramePr>
        <xdr:cNvPr id="5" name="Chart 4">
          <a:extLst>
            <a:ext uri="{FF2B5EF4-FFF2-40B4-BE49-F238E27FC236}">
              <a16:creationId xmlns:a16="http://schemas.microsoft.com/office/drawing/2014/main" id="{36232304-CB01-4A26-B0D3-1752D758D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536863</xdr:colOff>
      <xdr:row>0</xdr:row>
      <xdr:rowOff>0</xdr:rowOff>
    </xdr:from>
    <xdr:to>
      <xdr:col>34</xdr:col>
      <xdr:colOff>352222</xdr:colOff>
      <xdr:row>22</xdr:row>
      <xdr:rowOff>51955</xdr:rowOff>
    </xdr:to>
    <xdr:graphicFrame macro="">
      <xdr:nvGraphicFramePr>
        <xdr:cNvPr id="6" name="Chart 5">
          <a:extLst>
            <a:ext uri="{FF2B5EF4-FFF2-40B4-BE49-F238E27FC236}">
              <a16:creationId xmlns:a16="http://schemas.microsoft.com/office/drawing/2014/main" id="{F9454D69-EC25-4B16-B8C4-2EF37A411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242455</xdr:colOff>
      <xdr:row>22</xdr:row>
      <xdr:rowOff>86591</xdr:rowOff>
    </xdr:from>
    <xdr:to>
      <xdr:col>42</xdr:col>
      <xdr:colOff>588819</xdr:colOff>
      <xdr:row>43</xdr:row>
      <xdr:rowOff>173182</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BE749F84-8BDA-4C79-BBB1-4FD7A053A5F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7920855" y="4277591"/>
              <a:ext cx="8271164" cy="4087091"/>
            </a:xfrm>
            <a:prstGeom prst="rect">
              <a:avLst/>
            </a:prstGeom>
            <a:solidFill>
              <a:prstClr val="white"/>
            </a:solidFill>
            <a:ln w="1">
              <a:solidFill>
                <a:prstClr val="green"/>
              </a:solidFill>
            </a:ln>
          </xdr:spPr>
          <xdr:txBody>
            <a:bodyPr vertOverflow="clip" horzOverflow="clip"/>
            <a:lstStyle/>
            <a:p>
              <a:r>
                <a:rPr lang="en-001"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34</xdr:col>
      <xdr:colOff>381002</xdr:colOff>
      <xdr:row>0</xdr:row>
      <xdr:rowOff>0</xdr:rowOff>
    </xdr:from>
    <xdr:to>
      <xdr:col>43</xdr:col>
      <xdr:colOff>121228</xdr:colOff>
      <xdr:row>22</xdr:row>
      <xdr:rowOff>86591</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62518628-4E71-4831-88A1-F347BB24E5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1107402" y="0"/>
              <a:ext cx="5226626" cy="4277591"/>
            </a:xfrm>
            <a:prstGeom prst="rect">
              <a:avLst/>
            </a:prstGeom>
            <a:solidFill>
              <a:prstClr val="white"/>
            </a:solidFill>
            <a:ln w="1">
              <a:solidFill>
                <a:prstClr val="green"/>
              </a:solidFill>
            </a:ln>
          </xdr:spPr>
          <xdr:txBody>
            <a:bodyPr vertOverflow="clip" horzOverflow="clip"/>
            <a:lstStyle/>
            <a:p>
              <a:r>
                <a:rPr lang="en-001"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30308</xdr:colOff>
      <xdr:row>10</xdr:row>
      <xdr:rowOff>36368</xdr:rowOff>
    </xdr:from>
    <xdr:to>
      <xdr:col>3</xdr:col>
      <xdr:colOff>502227</xdr:colOff>
      <xdr:row>23</xdr:row>
      <xdr:rowOff>83993</xdr:rowOff>
    </xdr:to>
    <mc:AlternateContent xmlns:mc="http://schemas.openxmlformats.org/markup-compatibility/2006" xmlns:a14="http://schemas.microsoft.com/office/drawing/2010/main">
      <mc:Choice Requires="a14">
        <xdr:graphicFrame macro="">
          <xdr:nvGraphicFramePr>
            <xdr:cNvPr id="11" name="Year">
              <a:extLst>
                <a:ext uri="{FF2B5EF4-FFF2-40B4-BE49-F238E27FC236}">
                  <a16:creationId xmlns:a16="http://schemas.microsoft.com/office/drawing/2014/main" id="{0B507B78-6107-6CB8-363E-2304D75657F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0308" y="1941368"/>
              <a:ext cx="2290328" cy="2524125"/>
            </a:xfrm>
            <a:prstGeom prst="rect">
              <a:avLst/>
            </a:prstGeom>
            <a:solidFill>
              <a:prstClr val="white"/>
            </a:solidFill>
            <a:ln w="1">
              <a:solidFill>
                <a:prstClr val="green"/>
              </a:solidFill>
            </a:ln>
          </xdr:spPr>
          <xdr:txBody>
            <a:bodyPr vertOverflow="clip" horzOverflow="clip"/>
            <a:lstStyle/>
            <a:p>
              <a:r>
                <a:rPr lang="en-001"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23</xdr:row>
      <xdr:rowOff>79665</xdr:rowOff>
    </xdr:from>
    <xdr:to>
      <xdr:col>3</xdr:col>
      <xdr:colOff>467592</xdr:colOff>
      <xdr:row>34</xdr:row>
      <xdr:rowOff>103909</xdr:rowOff>
    </xdr:to>
    <mc:AlternateContent xmlns:mc="http://schemas.openxmlformats.org/markup-compatibility/2006" xmlns:a14="http://schemas.microsoft.com/office/drawing/2010/main">
      <mc:Choice Requires="a14">
        <xdr:graphicFrame macro="">
          <xdr:nvGraphicFramePr>
            <xdr:cNvPr id="12" name="Price">
              <a:extLst>
                <a:ext uri="{FF2B5EF4-FFF2-40B4-BE49-F238E27FC236}">
                  <a16:creationId xmlns:a16="http://schemas.microsoft.com/office/drawing/2014/main" id="{FED6FE41-80E5-8085-686F-6034D53327B7}"/>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1" y="4461165"/>
              <a:ext cx="2286000" cy="2119744"/>
            </a:xfrm>
            <a:prstGeom prst="rect">
              <a:avLst/>
            </a:prstGeom>
            <a:solidFill>
              <a:prstClr val="white"/>
            </a:solidFill>
            <a:ln w="1">
              <a:solidFill>
                <a:prstClr val="green"/>
              </a:solidFill>
            </a:ln>
          </xdr:spPr>
          <xdr:txBody>
            <a:bodyPr vertOverflow="clip" horzOverflow="clip"/>
            <a:lstStyle/>
            <a:p>
              <a:r>
                <a:rPr lang="en-001"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30307</xdr:colOff>
      <xdr:row>34</xdr:row>
      <xdr:rowOff>121227</xdr:rowOff>
    </xdr:from>
    <xdr:to>
      <xdr:col>3</xdr:col>
      <xdr:colOff>467591</xdr:colOff>
      <xdr:row>44</xdr:row>
      <xdr:rowOff>138546</xdr:rowOff>
    </xdr:to>
    <mc:AlternateContent xmlns:mc="http://schemas.openxmlformats.org/markup-compatibility/2006" xmlns:a14="http://schemas.microsoft.com/office/drawing/2010/main">
      <mc:Choice Requires="a14">
        <xdr:graphicFrame macro="">
          <xdr:nvGraphicFramePr>
            <xdr:cNvPr id="13" name="Reviews">
              <a:extLst>
                <a:ext uri="{FF2B5EF4-FFF2-40B4-BE49-F238E27FC236}">
                  <a16:creationId xmlns:a16="http://schemas.microsoft.com/office/drawing/2014/main" id="{5FC7003C-E6F7-BCE6-97B3-F90A3EFFB5AC}"/>
                </a:ext>
              </a:extLst>
            </xdr:cNvPr>
            <xdr:cNvGraphicFramePr/>
          </xdr:nvGraphicFramePr>
          <xdr:xfrm>
            <a:off x="0" y="0"/>
            <a:ext cx="0" cy="0"/>
          </xdr:xfrm>
          <a:graphic>
            <a:graphicData uri="http://schemas.microsoft.com/office/drawing/2010/slicer">
              <sle:slicer xmlns:sle="http://schemas.microsoft.com/office/drawing/2010/slicer" name="Reviews"/>
            </a:graphicData>
          </a:graphic>
        </xdr:graphicFrame>
      </mc:Choice>
      <mc:Fallback xmlns="">
        <xdr:sp macro="" textlink="">
          <xdr:nvSpPr>
            <xdr:cNvPr id="0" name=""/>
            <xdr:cNvSpPr>
              <a:spLocks noTextEdit="1"/>
            </xdr:cNvSpPr>
          </xdr:nvSpPr>
          <xdr:spPr>
            <a:xfrm>
              <a:off x="30307" y="6598227"/>
              <a:ext cx="2255693" cy="1922319"/>
            </a:xfrm>
            <a:prstGeom prst="rect">
              <a:avLst/>
            </a:prstGeom>
            <a:solidFill>
              <a:prstClr val="white"/>
            </a:solidFill>
            <a:ln w="1">
              <a:solidFill>
                <a:prstClr val="green"/>
              </a:solidFill>
            </a:ln>
          </xdr:spPr>
          <xdr:txBody>
            <a:bodyPr vertOverflow="clip" horzOverflow="clip"/>
            <a:lstStyle/>
            <a:p>
              <a:r>
                <a:rPr lang="en-001"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39833</xdr:colOff>
      <xdr:row>0</xdr:row>
      <xdr:rowOff>12124</xdr:rowOff>
    </xdr:from>
    <xdr:to>
      <xdr:col>3</xdr:col>
      <xdr:colOff>398318</xdr:colOff>
      <xdr:row>10</xdr:row>
      <xdr:rowOff>0</xdr:rowOff>
    </xdr:to>
    <mc:AlternateContent xmlns:mc="http://schemas.openxmlformats.org/markup-compatibility/2006" xmlns:a14="http://schemas.microsoft.com/office/drawing/2010/main">
      <mc:Choice Requires="a14">
        <xdr:graphicFrame macro="">
          <xdr:nvGraphicFramePr>
            <xdr:cNvPr id="14" name="Genre">
              <a:extLst>
                <a:ext uri="{FF2B5EF4-FFF2-40B4-BE49-F238E27FC236}">
                  <a16:creationId xmlns:a16="http://schemas.microsoft.com/office/drawing/2014/main" id="{A85027AD-76DA-A71A-2EC8-326E4818AAE2}"/>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39833" y="12124"/>
              <a:ext cx="2176894" cy="1892876"/>
            </a:xfrm>
            <a:prstGeom prst="rect">
              <a:avLst/>
            </a:prstGeom>
            <a:solidFill>
              <a:prstClr val="white"/>
            </a:solidFill>
            <a:ln w="1">
              <a:solidFill>
                <a:prstClr val="green"/>
              </a:solidFill>
            </a:ln>
          </xdr:spPr>
          <xdr:txBody>
            <a:bodyPr vertOverflow="clip" horzOverflow="clip"/>
            <a:lstStyle/>
            <a:p>
              <a:r>
                <a:rPr lang="en-001"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872.694349305559" createdVersion="8" refreshedVersion="8" minRefreshableVersion="3" recordCount="550" xr:uid="{6F69A8C0-C7A2-4CC8-BA62-196BBB658D3F}">
  <cacheSource type="worksheet">
    <worksheetSource name="Table1"/>
  </cacheSource>
  <cacheFields count="7">
    <cacheField name="Name" numFmtId="0">
      <sharedItems containsMixedTypes="1" containsNumber="1" containsInteger="1" minValue="0" maxValue="0"/>
    </cacheField>
    <cacheField name="Author" numFmtId="0">
      <sharedItems/>
    </cacheField>
    <cacheField name="User Rating" numFmtId="0">
      <sharedItems containsSemiMixedTypes="0" containsString="0" containsNumber="1" minValue="3.3" maxValue="4.9000000000000004"/>
    </cacheField>
    <cacheField name="Reviews" numFmtId="0">
      <sharedItems containsSemiMixedTypes="0" containsString="0" containsNumber="1" containsInteger="1" minValue="37" maxValue="87841"/>
    </cacheField>
    <cacheField name="Price" numFmtId="164">
      <sharedItems containsSemiMixedTypes="0" containsString="0" containsNumber="1" containsInteger="1" minValue="0" maxValue="105"/>
    </cacheField>
    <cacheField name="Year" numFmtId="0">
      <sharedItems containsSemiMixedTypes="0" containsString="0" containsNumber="1" containsInteger="1" minValue="2009" maxValue="2019" count="11">
        <n v="2009"/>
        <n v="2010"/>
        <n v="2011"/>
        <n v="2012"/>
        <n v="2013"/>
        <n v="2014"/>
        <n v="2015"/>
        <n v="2016"/>
        <n v="2017"/>
        <n v="2018"/>
        <n v="2019"/>
      </sharedItems>
    </cacheField>
    <cacheField name="Genr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872.730251736109" backgroundQuery="1" createdVersion="8" refreshedVersion="8" minRefreshableVersion="3" recordCount="0" supportSubquery="1" supportAdvancedDrill="1" xr:uid="{2B6F40C1-0880-4948-BF32-D8F885C94295}">
  <cacheSource type="external" connectionId="1"/>
  <cacheFields count="0"/>
  <cacheHierarchies count="23">
    <cacheHierarchy uniqueName="[Table1].[Name]" caption="Name" attribute="1" defaultMemberUniqueName="[Table1].[Name].[All]" allUniqueName="[Table1].[Name].[All]" dimensionUniqueName="[Table1]" displayFolder="" count="2" memberValueDatatype="130" unbalanced="0"/>
    <cacheHierarchy uniqueName="[Table1].[Author]" caption="Author" attribute="1" defaultMemberUniqueName="[Table1].[Author].[All]" allUniqueName="[Table1].[Author].[All]" dimensionUniqueName="[Table1]" displayFolder="" count="2" memberValueDatatype="130" unbalanced="0"/>
    <cacheHierarchy uniqueName="[Table1].[User Rating]" caption="User Rating" attribute="1" defaultMemberUniqueName="[Table1].[User Rating].[All]" allUniqueName="[Table1].[User Rating].[All]" dimensionUniqueName="[Table1]" displayFolder="" count="0" memberValueDatatype="5" unbalanced="0"/>
    <cacheHierarchy uniqueName="[Table1].[Reviews]" caption="Reviews" attribute="1" defaultMemberUniqueName="[Table1].[Reviews].[All]" allUniqueName="[Table1].[Reviews].[All]" dimensionUniqueName="[Table1]" displayFolder="" count="0" memberValueDatatype="20" unbalanced="0"/>
    <cacheHierarchy uniqueName="[Table1].[Price]" caption="Price" attribute="1" defaultMemberUniqueName="[Table1].[Price].[All]" allUniqueName="[Table1].[Price].[All]" dimensionUniqueName="[Table1]" displayFolder="" count="0" memberValueDatatype="20" unbalanced="0"/>
    <cacheHierarchy uniqueName="[Table1].[Year]" caption="Year" attribute="1" defaultMemberUniqueName="[Table1].[Year].[All]" allUniqueName="[Table1].[Year].[All]" dimensionUniqueName="[Table1]" displayFolder="" count="2" memberValueDatatype="20" unbalanced="0"/>
    <cacheHierarchy uniqueName="[Table1].[Genre]" caption="Genre" attribute="1" defaultMemberUniqueName="[Table1].[Genre].[All]" allUniqueName="[Table1].[Genr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Genre]" caption="Count of Genre" measure="1" displayFolder="" measureGroup="Table1" count="0" hidden="1">
      <extLst>
        <ext xmlns:x15="http://schemas.microsoft.com/office/spreadsheetml/2010/11/main" uri="{B97F6D7D-B522-45F9-BDA1-12C45D357490}">
          <x15:cacheHierarchy aggregatedColumn="6"/>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4"/>
        </ext>
      </extLst>
    </cacheHierarchy>
    <cacheHierarchy uniqueName="[Measures].[Sum of Reviews]" caption="Sum of Reviews" measure="1" displayFolder="" measureGroup="Table1" count="0" hidden="1">
      <extLst>
        <ext xmlns:x15="http://schemas.microsoft.com/office/spreadsheetml/2010/11/main" uri="{B97F6D7D-B522-45F9-BDA1-12C45D357490}">
          <x15:cacheHierarchy aggregatedColumn="3"/>
        </ext>
      </extLst>
    </cacheHierarchy>
    <cacheHierarchy uniqueName="[Measures].[Count of Reviews]" caption="Count of Reviews" measure="1" displayFolder="" measureGroup="Table1" count="0" hidden="1">
      <extLst>
        <ext xmlns:x15="http://schemas.microsoft.com/office/spreadsheetml/2010/11/main" uri="{B97F6D7D-B522-45F9-BDA1-12C45D357490}">
          <x15:cacheHierarchy aggregatedColumn="3"/>
        </ext>
      </extLst>
    </cacheHierarchy>
    <cacheHierarchy uniqueName="[Measures].[Average of Reviews]" caption="Average of Reviews" measure="1" displayFolder="" measureGroup="Table1" count="0" hidden="1">
      <extLst>
        <ext xmlns:x15="http://schemas.microsoft.com/office/spreadsheetml/2010/11/main" uri="{B97F6D7D-B522-45F9-BDA1-12C45D357490}">
          <x15:cacheHierarchy aggregatedColumn="3"/>
        </ext>
      </extLst>
    </cacheHierarchy>
    <cacheHierarchy uniqueName="[Measures].[Average of Price]" caption="Average of Price" measure="1" displayFolder="" measureGroup="Table1" count="0" hidden="1">
      <extLst>
        <ext xmlns:x15="http://schemas.microsoft.com/office/spreadsheetml/2010/11/main" uri="{B97F6D7D-B522-45F9-BDA1-12C45D357490}">
          <x15:cacheHierarchy aggregatedColumn="4"/>
        </ext>
      </extLst>
    </cacheHierarchy>
    <cacheHierarchy uniqueName="[Measures].[Sum of User Rating]" caption="Sum of User Rating" measure="1" displayFolder="" measureGroup="Table1" count="0" hidden="1">
      <extLst>
        <ext xmlns:x15="http://schemas.microsoft.com/office/spreadsheetml/2010/11/main" uri="{B97F6D7D-B522-45F9-BDA1-12C45D357490}">
          <x15:cacheHierarchy aggregatedColumn="2"/>
        </ext>
      </extLst>
    </cacheHierarchy>
    <cacheHierarchy uniqueName="[Measures].[Count of User Rating]" caption="Count of User Rating" measure="1" displayFolder="" measureGroup="Table1" count="0" hidden="1">
      <extLst>
        <ext xmlns:x15="http://schemas.microsoft.com/office/spreadsheetml/2010/11/main" uri="{B97F6D7D-B522-45F9-BDA1-12C45D357490}">
          <x15:cacheHierarchy aggregatedColumn="2"/>
        </ext>
      </extLst>
    </cacheHierarchy>
    <cacheHierarchy uniqueName="[Measures].[Max of User Rating]" caption="Max of User Rating" measure="1" displayFolder="" measureGroup="Table1" count="0" hidden="1">
      <extLst>
        <ext xmlns:x15="http://schemas.microsoft.com/office/spreadsheetml/2010/11/main" uri="{B97F6D7D-B522-45F9-BDA1-12C45D357490}">
          <x15:cacheHierarchy aggregatedColumn="2"/>
        </ext>
      </extLst>
    </cacheHierarchy>
    <cacheHierarchy uniqueName="[Measures].[Max of Reviews]" caption="Max of Reviews" measure="1" displayFolder="" measureGroup="Table1" count="0" hidden="1">
      <extLst>
        <ext xmlns:x15="http://schemas.microsoft.com/office/spreadsheetml/2010/11/main" uri="{B97F6D7D-B522-45F9-BDA1-12C45D357490}">
          <x15:cacheHierarchy aggregatedColumn="3"/>
        </ext>
      </extLst>
    </cacheHierarchy>
    <cacheHierarchy uniqueName="[Measures].[Min of Reviews]" caption="Min of Reviews" measure="1" displayFolder="" measureGroup="Table1"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0"/>
        </ext>
      </extLst>
    </cacheHierarchy>
    <cacheHierarchy uniqueName="[Measures].[Average of User Rating]" caption="Average of User Rating" measure="1" displayFolder="" measureGroup="Table1" count="0" hidden="1">
      <extLst>
        <ext xmlns:x15="http://schemas.microsoft.com/office/spreadsheetml/2010/11/main" uri="{B97F6D7D-B522-45F9-BDA1-12C45D357490}">
          <x15:cacheHierarchy aggregatedColumn="2"/>
        </ext>
      </extLst>
    </cacheHierarchy>
    <cacheHierarchy uniqueName="[Measures].[Min of User Rating]" caption="Min of User Rating"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875.020476041667" backgroundQuery="1" createdVersion="8" refreshedVersion="8" minRefreshableVersion="3" recordCount="0" supportSubquery="1" supportAdvancedDrill="1" xr:uid="{4DF11EFA-5129-4790-8D52-9DCF2DBDEC4D}">
  <cacheSource type="external" connectionId="1"/>
  <cacheFields count="2">
    <cacheField name="[Table1].[Year].[Year]" caption="Year" numFmtId="0" hierarchy="5" level="1">
      <sharedItems containsSemiMixedTypes="0" containsString="0" containsNumber="1" containsInteger="1" minValue="2009" maxValue="2019" count="11">
        <n v="2009"/>
        <n v="2010"/>
        <n v="2011"/>
        <n v="2012"/>
        <n v="2013"/>
        <n v="2014"/>
        <n v="2015"/>
        <n v="2016"/>
        <n v="2017"/>
        <n v="2018"/>
        <n v="2019"/>
      </sharedItems>
      <extLst>
        <ext xmlns:x15="http://schemas.microsoft.com/office/spreadsheetml/2010/11/main" uri="{4F2E5C28-24EA-4eb8-9CBF-B6C8F9C3D259}">
          <x15:cachedUniqueNames>
            <x15:cachedUniqueName index="0" name="[Table1].[Year].&amp;[2009]"/>
            <x15:cachedUniqueName index="1" name="[Table1].[Year].&amp;[2010]"/>
            <x15:cachedUniqueName index="2" name="[Table1].[Year].&amp;[2011]"/>
            <x15:cachedUniqueName index="3" name="[Table1].[Year].&amp;[2012]"/>
            <x15:cachedUniqueName index="4" name="[Table1].[Year].&amp;[2013]"/>
            <x15:cachedUniqueName index="5" name="[Table1].[Year].&amp;[2014]"/>
            <x15:cachedUniqueName index="6" name="[Table1].[Year].&amp;[2015]"/>
            <x15:cachedUniqueName index="7" name="[Table1].[Year].&amp;[2016]"/>
            <x15:cachedUniqueName index="8" name="[Table1].[Year].&amp;[2017]"/>
            <x15:cachedUniqueName index="9" name="[Table1].[Year].&amp;[2018]"/>
            <x15:cachedUniqueName index="10" name="[Table1].[Year].&amp;[2019]"/>
          </x15:cachedUniqueNames>
        </ext>
      </extLst>
    </cacheField>
    <cacheField name="[Measures].[Average of Reviews]" caption="Average of Reviews" numFmtId="0" hierarchy="13" level="32767"/>
  </cacheFields>
  <cacheHierarchies count="23">
    <cacheHierarchy uniqueName="[Table1].[Name]" caption="Name" attribute="1" defaultMemberUniqueName="[Table1].[Name].[All]" allUniqueName="[Table1].[Name].[All]" dimensionUniqueName="[Table1]" displayFolder="" count="2" memberValueDatatype="130" unbalanced="0"/>
    <cacheHierarchy uniqueName="[Table1].[Author]" caption="Author" attribute="1" defaultMemberUniqueName="[Table1].[Author].[All]" allUniqueName="[Table1].[Author].[All]" dimensionUniqueName="[Table1]" displayFolder="" count="2" memberValueDatatype="130" unbalanced="0"/>
    <cacheHierarchy uniqueName="[Table1].[User Rating]" caption="User Rating" attribute="1" defaultMemberUniqueName="[Table1].[User Rating].[All]" allUniqueName="[Table1].[User Rating].[All]" dimensionUniqueName="[Table1]" displayFolder="" count="2" memberValueDatatype="5" unbalanced="0"/>
    <cacheHierarchy uniqueName="[Table1].[Reviews]" caption="Reviews" attribute="1" defaultMemberUniqueName="[Table1].[Reviews].[All]" allUniqueName="[Table1].[Reviews].[All]" dimensionUniqueName="[Table1]" displayFolder="" count="2" memberValueDatatype="20" unbalanced="0"/>
    <cacheHierarchy uniqueName="[Table1].[Price]" caption="Price" attribute="1" defaultMemberUniqueName="[Table1].[Price].[All]" allUniqueName="[Table1].[Price].[All]" dimensionUniqueName="[Table1]" displayFolder="" count="2" memberValueDatatype="20" unbalanced="0"/>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Genre]" caption="Genre" attribute="1" defaultMemberUniqueName="[Table1].[Genre].[All]" allUniqueName="[Table1].[Genr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Genre]" caption="Count of Genre" measure="1" displayFolder="" measureGroup="Table1" count="0" hidden="1">
      <extLst>
        <ext xmlns:x15="http://schemas.microsoft.com/office/spreadsheetml/2010/11/main" uri="{B97F6D7D-B522-45F9-BDA1-12C45D357490}">
          <x15:cacheHierarchy aggregatedColumn="6"/>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4"/>
        </ext>
      </extLst>
    </cacheHierarchy>
    <cacheHierarchy uniqueName="[Measures].[Sum of Reviews]" caption="Sum of Reviews" measure="1" displayFolder="" measureGroup="Table1" count="0" hidden="1">
      <extLst>
        <ext xmlns:x15="http://schemas.microsoft.com/office/spreadsheetml/2010/11/main" uri="{B97F6D7D-B522-45F9-BDA1-12C45D357490}">
          <x15:cacheHierarchy aggregatedColumn="3"/>
        </ext>
      </extLst>
    </cacheHierarchy>
    <cacheHierarchy uniqueName="[Measures].[Count of Reviews]" caption="Count of Reviews" measure="1" displayFolder="" measureGroup="Table1" count="0" hidden="1">
      <extLst>
        <ext xmlns:x15="http://schemas.microsoft.com/office/spreadsheetml/2010/11/main" uri="{B97F6D7D-B522-45F9-BDA1-12C45D357490}">
          <x15:cacheHierarchy aggregatedColumn="3"/>
        </ext>
      </extLst>
    </cacheHierarchy>
    <cacheHierarchy uniqueName="[Measures].[Average of Reviews]" caption="Average of Reviews"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Price]" caption="Average of Price" measure="1" displayFolder="" measureGroup="Table1" count="0" hidden="1">
      <extLst>
        <ext xmlns:x15="http://schemas.microsoft.com/office/spreadsheetml/2010/11/main" uri="{B97F6D7D-B522-45F9-BDA1-12C45D357490}">
          <x15:cacheHierarchy aggregatedColumn="4"/>
        </ext>
      </extLst>
    </cacheHierarchy>
    <cacheHierarchy uniqueName="[Measures].[Sum of User Rating]" caption="Sum of User Rating" measure="1" displayFolder="" measureGroup="Table1" count="0" hidden="1">
      <extLst>
        <ext xmlns:x15="http://schemas.microsoft.com/office/spreadsheetml/2010/11/main" uri="{B97F6D7D-B522-45F9-BDA1-12C45D357490}">
          <x15:cacheHierarchy aggregatedColumn="2"/>
        </ext>
      </extLst>
    </cacheHierarchy>
    <cacheHierarchy uniqueName="[Measures].[Count of User Rating]" caption="Count of User Rating" measure="1" displayFolder="" measureGroup="Table1" count="0" hidden="1">
      <extLst>
        <ext xmlns:x15="http://schemas.microsoft.com/office/spreadsheetml/2010/11/main" uri="{B97F6D7D-B522-45F9-BDA1-12C45D357490}">
          <x15:cacheHierarchy aggregatedColumn="2"/>
        </ext>
      </extLst>
    </cacheHierarchy>
    <cacheHierarchy uniqueName="[Measures].[Max of User Rating]" caption="Max of User Rating" measure="1" displayFolder="" measureGroup="Table1" count="0" hidden="1">
      <extLst>
        <ext xmlns:x15="http://schemas.microsoft.com/office/spreadsheetml/2010/11/main" uri="{B97F6D7D-B522-45F9-BDA1-12C45D357490}">
          <x15:cacheHierarchy aggregatedColumn="2"/>
        </ext>
      </extLst>
    </cacheHierarchy>
    <cacheHierarchy uniqueName="[Measures].[Max of Reviews]" caption="Max of Reviews" measure="1" displayFolder="" measureGroup="Table1" count="0" hidden="1">
      <extLst>
        <ext xmlns:x15="http://schemas.microsoft.com/office/spreadsheetml/2010/11/main" uri="{B97F6D7D-B522-45F9-BDA1-12C45D357490}">
          <x15:cacheHierarchy aggregatedColumn="3"/>
        </ext>
      </extLst>
    </cacheHierarchy>
    <cacheHierarchy uniqueName="[Measures].[Min of Reviews]" caption="Min of Reviews" measure="1" displayFolder="" measureGroup="Table1"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0"/>
        </ext>
      </extLst>
    </cacheHierarchy>
    <cacheHierarchy uniqueName="[Measures].[Average of User Rating]" caption="Average of User Rating" measure="1" displayFolder="" measureGroup="Table1" count="0" hidden="1">
      <extLst>
        <ext xmlns:x15="http://schemas.microsoft.com/office/spreadsheetml/2010/11/main" uri="{B97F6D7D-B522-45F9-BDA1-12C45D357490}">
          <x15:cacheHierarchy aggregatedColumn="2"/>
        </ext>
      </extLst>
    </cacheHierarchy>
    <cacheHierarchy uniqueName="[Measures].[Min of User Rating]" caption="Min of User Rating"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875.020476388891" backgroundQuery="1" createdVersion="8" refreshedVersion="8" minRefreshableVersion="3" recordCount="0" supportSubquery="1" supportAdvancedDrill="1" xr:uid="{04FDCB24-CBC8-4EBD-AD0E-678C82A0CB93}">
  <cacheSource type="external" connectionId="1"/>
  <cacheFields count="3">
    <cacheField name="[Table1].[Genre].[Genre]" caption="Genre" numFmtId="0" hierarchy="6" level="1">
      <sharedItems count="2">
        <s v="Fiction"/>
        <s v="Non Fiction"/>
      </sharedItems>
    </cacheField>
    <cacheField name="[Measures].[Count of Genre]" caption="Count of Genre" numFmtId="0" hierarchy="9" level="32767"/>
    <cacheField name="[Table1].[Year].[Year]" caption="Year" numFmtId="0" hierarchy="5" level="1">
      <sharedItems containsSemiMixedTypes="0" containsNonDate="0" containsString="0"/>
    </cacheField>
  </cacheFields>
  <cacheHierarchies count="23">
    <cacheHierarchy uniqueName="[Table1].[Name]" caption="Name" attribute="1" defaultMemberUniqueName="[Table1].[Name].[All]" allUniqueName="[Table1].[Name].[All]" dimensionUniqueName="[Table1]" displayFolder="" count="2" memberValueDatatype="130" unbalanced="0"/>
    <cacheHierarchy uniqueName="[Table1].[Author]" caption="Author" attribute="1" defaultMemberUniqueName="[Table1].[Author].[All]" allUniqueName="[Table1].[Author].[All]" dimensionUniqueName="[Table1]" displayFolder="" count="0" memberValueDatatype="130" unbalanced="0"/>
    <cacheHierarchy uniqueName="[Table1].[User Rating]" caption="User Rating" attribute="1" defaultMemberUniqueName="[Table1].[User Rating].[All]" allUniqueName="[Table1].[User Rating].[All]" dimensionUniqueName="[Table1]" displayFolder="" count="0" memberValueDatatype="5" unbalanced="0"/>
    <cacheHierarchy uniqueName="[Table1].[Reviews]" caption="Reviews" attribute="1" defaultMemberUniqueName="[Table1].[Reviews].[All]" allUniqueName="[Table1].[Reviews].[All]" dimensionUniqueName="[Table1]" displayFolder="" count="2" memberValueDatatype="20" unbalanced="0"/>
    <cacheHierarchy uniqueName="[Table1].[Price]" caption="Price" attribute="1" defaultMemberUniqueName="[Table1].[Price].[All]" allUniqueName="[Table1].[Price].[All]" dimensionUniqueName="[Table1]" displayFolder="" count="2" memberValueDatatype="20" unbalanced="0"/>
    <cacheHierarchy uniqueName="[Table1].[Year]" caption="Year" attribute="1" defaultMemberUniqueName="[Table1].[Year].[All]" allUniqueName="[Table1].[Year].[All]" dimensionUniqueName="[Table1]" displayFolder="" count="2" memberValueDatatype="20" unbalanced="0">
      <fieldsUsage count="2">
        <fieldUsage x="-1"/>
        <fieldUsage x="2"/>
      </fieldsUsage>
    </cacheHierarchy>
    <cacheHierarchy uniqueName="[Table1].[Genre]" caption="Genre" attribute="1" defaultMemberUniqueName="[Table1].[Genre].[All]" allUniqueName="[Table1].[Genre].[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Genre]" caption="Count of Genre"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4"/>
        </ext>
      </extLst>
    </cacheHierarchy>
    <cacheHierarchy uniqueName="[Measures].[Sum of Reviews]" caption="Sum of Reviews" measure="1" displayFolder="" measureGroup="Table1" count="0" hidden="1">
      <extLst>
        <ext xmlns:x15="http://schemas.microsoft.com/office/spreadsheetml/2010/11/main" uri="{B97F6D7D-B522-45F9-BDA1-12C45D357490}">
          <x15:cacheHierarchy aggregatedColumn="3"/>
        </ext>
      </extLst>
    </cacheHierarchy>
    <cacheHierarchy uniqueName="[Measures].[Count of Reviews]" caption="Count of Reviews" measure="1" displayFolder="" measureGroup="Table1" count="0" hidden="1">
      <extLst>
        <ext xmlns:x15="http://schemas.microsoft.com/office/spreadsheetml/2010/11/main" uri="{B97F6D7D-B522-45F9-BDA1-12C45D357490}">
          <x15:cacheHierarchy aggregatedColumn="3"/>
        </ext>
      </extLst>
    </cacheHierarchy>
    <cacheHierarchy uniqueName="[Measures].[Average of Reviews]" caption="Average of Reviews" measure="1" displayFolder="" measureGroup="Table1" count="0" hidden="1">
      <extLst>
        <ext xmlns:x15="http://schemas.microsoft.com/office/spreadsheetml/2010/11/main" uri="{B97F6D7D-B522-45F9-BDA1-12C45D357490}">
          <x15:cacheHierarchy aggregatedColumn="3"/>
        </ext>
      </extLst>
    </cacheHierarchy>
    <cacheHierarchy uniqueName="[Measures].[Average of Price]" caption="Average of Price" measure="1" displayFolder="" measureGroup="Table1" count="0" hidden="1">
      <extLst>
        <ext xmlns:x15="http://schemas.microsoft.com/office/spreadsheetml/2010/11/main" uri="{B97F6D7D-B522-45F9-BDA1-12C45D357490}">
          <x15:cacheHierarchy aggregatedColumn="4"/>
        </ext>
      </extLst>
    </cacheHierarchy>
    <cacheHierarchy uniqueName="[Measures].[Sum of User Rating]" caption="Sum of User Rating" measure="1" displayFolder="" measureGroup="Table1" count="0" hidden="1">
      <extLst>
        <ext xmlns:x15="http://schemas.microsoft.com/office/spreadsheetml/2010/11/main" uri="{B97F6D7D-B522-45F9-BDA1-12C45D357490}">
          <x15:cacheHierarchy aggregatedColumn="2"/>
        </ext>
      </extLst>
    </cacheHierarchy>
    <cacheHierarchy uniqueName="[Measures].[Count of User Rating]" caption="Count of User Rating" measure="1" displayFolder="" measureGroup="Table1" count="0" hidden="1">
      <extLst>
        <ext xmlns:x15="http://schemas.microsoft.com/office/spreadsheetml/2010/11/main" uri="{B97F6D7D-B522-45F9-BDA1-12C45D357490}">
          <x15:cacheHierarchy aggregatedColumn="2"/>
        </ext>
      </extLst>
    </cacheHierarchy>
    <cacheHierarchy uniqueName="[Measures].[Max of User Rating]" caption="Max of User Rating" measure="1" displayFolder="" measureGroup="Table1" count="0" hidden="1">
      <extLst>
        <ext xmlns:x15="http://schemas.microsoft.com/office/spreadsheetml/2010/11/main" uri="{B97F6D7D-B522-45F9-BDA1-12C45D357490}">
          <x15:cacheHierarchy aggregatedColumn="2"/>
        </ext>
      </extLst>
    </cacheHierarchy>
    <cacheHierarchy uniqueName="[Measures].[Max of Reviews]" caption="Max of Reviews" measure="1" displayFolder="" measureGroup="Table1" count="0" hidden="1">
      <extLst>
        <ext xmlns:x15="http://schemas.microsoft.com/office/spreadsheetml/2010/11/main" uri="{B97F6D7D-B522-45F9-BDA1-12C45D357490}">
          <x15:cacheHierarchy aggregatedColumn="3"/>
        </ext>
      </extLst>
    </cacheHierarchy>
    <cacheHierarchy uniqueName="[Measures].[Min of Reviews]" caption="Min of Reviews" measure="1" displayFolder="" measureGroup="Table1"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0"/>
        </ext>
      </extLst>
    </cacheHierarchy>
    <cacheHierarchy uniqueName="[Measures].[Average of User Rating]" caption="Average of User Rating" measure="1" displayFolder="" measureGroup="Table1" count="0" hidden="1">
      <extLst>
        <ext xmlns:x15="http://schemas.microsoft.com/office/spreadsheetml/2010/11/main" uri="{B97F6D7D-B522-45F9-BDA1-12C45D357490}">
          <x15:cacheHierarchy aggregatedColumn="2"/>
        </ext>
      </extLst>
    </cacheHierarchy>
    <cacheHierarchy uniqueName="[Measures].[Min of User Rating]" caption="Min of User Rating"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875.020476967591" backgroundQuery="1" createdVersion="8" refreshedVersion="8" minRefreshableVersion="3" recordCount="0" supportSubquery="1" supportAdvancedDrill="1" xr:uid="{EA374023-C14F-421B-9C4E-62264F6BC145}">
  <cacheSource type="external" connectionId="1"/>
  <cacheFields count="3">
    <cacheField name="[Measures].[Max of User Rating]" caption="Max of User Rating" numFmtId="0" hierarchy="17" level="32767"/>
    <cacheField name="[Measures].[Min of User Rating]" caption="Min of User Rating" numFmtId="0" hierarchy="22" level="32767"/>
    <cacheField name="[Table1].[Year].[Year]" caption="Year" numFmtId="0" hierarchy="5" level="1">
      <sharedItems containsSemiMixedTypes="0" containsNonDate="0" containsString="0"/>
    </cacheField>
  </cacheFields>
  <cacheHierarchies count="23">
    <cacheHierarchy uniqueName="[Table1].[Name]" caption="Name" attribute="1" defaultMemberUniqueName="[Table1].[Name].[All]" allUniqueName="[Table1].[Name].[All]" dimensionUniqueName="[Table1]" displayFolder="" count="2" memberValueDatatype="130" unbalanced="0"/>
    <cacheHierarchy uniqueName="[Table1].[Author]" caption="Author" attribute="1" defaultMemberUniqueName="[Table1].[Author].[All]" allUniqueName="[Table1].[Author].[All]" dimensionUniqueName="[Table1]" displayFolder="" count="0" memberValueDatatype="130" unbalanced="0"/>
    <cacheHierarchy uniqueName="[Table1].[User Rating]" caption="User Rating" attribute="1" defaultMemberUniqueName="[Table1].[User Rating].[All]" allUniqueName="[Table1].[User Rating].[All]" dimensionUniqueName="[Table1]" displayFolder="" count="0" memberValueDatatype="5" unbalanced="0"/>
    <cacheHierarchy uniqueName="[Table1].[Reviews]" caption="Reviews" attribute="1" defaultMemberUniqueName="[Table1].[Reviews].[All]" allUniqueName="[Table1].[Reviews].[All]" dimensionUniqueName="[Table1]" displayFolder="" count="2" memberValueDatatype="20" unbalanced="0"/>
    <cacheHierarchy uniqueName="[Table1].[Price]" caption="Price" attribute="1" defaultMemberUniqueName="[Table1].[Price].[All]" allUniqueName="[Table1].[Price].[All]" dimensionUniqueName="[Table1]" displayFolder="" count="2" memberValueDatatype="20" unbalanced="0"/>
    <cacheHierarchy uniqueName="[Table1].[Year]" caption="Year" attribute="1" defaultMemberUniqueName="[Table1].[Year].[All]" allUniqueName="[Table1].[Year].[All]" dimensionUniqueName="[Table1]" displayFolder="" count="2" memberValueDatatype="20" unbalanced="0">
      <fieldsUsage count="2">
        <fieldUsage x="-1"/>
        <fieldUsage x="2"/>
      </fieldsUsage>
    </cacheHierarchy>
    <cacheHierarchy uniqueName="[Table1].[Genre]" caption="Genre" attribute="1" defaultMemberUniqueName="[Table1].[Genre].[All]" allUniqueName="[Table1].[Genr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Genre]" caption="Count of Genre" measure="1" displayFolder="" measureGroup="Table1" count="0" hidden="1">
      <extLst>
        <ext xmlns:x15="http://schemas.microsoft.com/office/spreadsheetml/2010/11/main" uri="{B97F6D7D-B522-45F9-BDA1-12C45D357490}">
          <x15:cacheHierarchy aggregatedColumn="6"/>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4"/>
        </ext>
      </extLst>
    </cacheHierarchy>
    <cacheHierarchy uniqueName="[Measures].[Sum of Reviews]" caption="Sum of Reviews" measure="1" displayFolder="" measureGroup="Table1" count="0" hidden="1">
      <extLst>
        <ext xmlns:x15="http://schemas.microsoft.com/office/spreadsheetml/2010/11/main" uri="{B97F6D7D-B522-45F9-BDA1-12C45D357490}">
          <x15:cacheHierarchy aggregatedColumn="3"/>
        </ext>
      </extLst>
    </cacheHierarchy>
    <cacheHierarchy uniqueName="[Measures].[Count of Reviews]" caption="Count of Reviews" measure="1" displayFolder="" measureGroup="Table1" count="0" hidden="1">
      <extLst>
        <ext xmlns:x15="http://schemas.microsoft.com/office/spreadsheetml/2010/11/main" uri="{B97F6D7D-B522-45F9-BDA1-12C45D357490}">
          <x15:cacheHierarchy aggregatedColumn="3"/>
        </ext>
      </extLst>
    </cacheHierarchy>
    <cacheHierarchy uniqueName="[Measures].[Average of Reviews]" caption="Average of Reviews" measure="1" displayFolder="" measureGroup="Table1" count="0" hidden="1">
      <extLst>
        <ext xmlns:x15="http://schemas.microsoft.com/office/spreadsheetml/2010/11/main" uri="{B97F6D7D-B522-45F9-BDA1-12C45D357490}">
          <x15:cacheHierarchy aggregatedColumn="3"/>
        </ext>
      </extLst>
    </cacheHierarchy>
    <cacheHierarchy uniqueName="[Measures].[Average of Price]" caption="Average of Price" measure="1" displayFolder="" measureGroup="Table1" count="0" hidden="1">
      <extLst>
        <ext xmlns:x15="http://schemas.microsoft.com/office/spreadsheetml/2010/11/main" uri="{B97F6D7D-B522-45F9-BDA1-12C45D357490}">
          <x15:cacheHierarchy aggregatedColumn="4"/>
        </ext>
      </extLst>
    </cacheHierarchy>
    <cacheHierarchy uniqueName="[Measures].[Sum of User Rating]" caption="Sum of User Rating" measure="1" displayFolder="" measureGroup="Table1" count="0" hidden="1">
      <extLst>
        <ext xmlns:x15="http://schemas.microsoft.com/office/spreadsheetml/2010/11/main" uri="{B97F6D7D-B522-45F9-BDA1-12C45D357490}">
          <x15:cacheHierarchy aggregatedColumn="2"/>
        </ext>
      </extLst>
    </cacheHierarchy>
    <cacheHierarchy uniqueName="[Measures].[Count of User Rating]" caption="Count of User Rating" measure="1" displayFolder="" measureGroup="Table1" count="0" hidden="1">
      <extLst>
        <ext xmlns:x15="http://schemas.microsoft.com/office/spreadsheetml/2010/11/main" uri="{B97F6D7D-B522-45F9-BDA1-12C45D357490}">
          <x15:cacheHierarchy aggregatedColumn="2"/>
        </ext>
      </extLst>
    </cacheHierarchy>
    <cacheHierarchy uniqueName="[Measures].[Max of User Rating]" caption="Max of User Rating" measure="1" displayFolder="" measureGroup="Table1" count="0" oneField="1" hidden="1">
      <fieldsUsage count="1">
        <fieldUsage x="0"/>
      </fieldsUsage>
      <extLst>
        <ext xmlns:x15="http://schemas.microsoft.com/office/spreadsheetml/2010/11/main" uri="{B97F6D7D-B522-45F9-BDA1-12C45D357490}">
          <x15:cacheHierarchy aggregatedColumn="2"/>
        </ext>
      </extLst>
    </cacheHierarchy>
    <cacheHierarchy uniqueName="[Measures].[Max of Reviews]" caption="Max of Reviews" measure="1" displayFolder="" measureGroup="Table1" count="0" hidden="1">
      <extLst>
        <ext xmlns:x15="http://schemas.microsoft.com/office/spreadsheetml/2010/11/main" uri="{B97F6D7D-B522-45F9-BDA1-12C45D357490}">
          <x15:cacheHierarchy aggregatedColumn="3"/>
        </ext>
      </extLst>
    </cacheHierarchy>
    <cacheHierarchy uniqueName="[Measures].[Min of Reviews]" caption="Min of Reviews" measure="1" displayFolder="" measureGroup="Table1"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0"/>
        </ext>
      </extLst>
    </cacheHierarchy>
    <cacheHierarchy uniqueName="[Measures].[Average of User Rating]" caption="Average of User Rating" measure="1" displayFolder="" measureGroup="Table1" count="0" hidden="1">
      <extLst>
        <ext xmlns:x15="http://schemas.microsoft.com/office/spreadsheetml/2010/11/main" uri="{B97F6D7D-B522-45F9-BDA1-12C45D357490}">
          <x15:cacheHierarchy aggregatedColumn="2"/>
        </ext>
      </extLst>
    </cacheHierarchy>
    <cacheHierarchy uniqueName="[Measures].[Min of User Rating]" caption="Min of User Rating"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872.740924768521" backgroundQuery="1" createdVersion="3" refreshedVersion="8" minRefreshableVersion="3" recordCount="0" supportSubquery="1" supportAdvancedDrill="1" xr:uid="{60633D06-7D15-4431-BD11-5A09B133EC19}">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Table1].[Name]" caption="Name" attribute="1" defaultMemberUniqueName="[Table1].[Name].[All]" allUniqueName="[Table1].[Name].[All]" dimensionUniqueName="[Table1]" displayFolder="" count="2" memberValueDatatype="130" unbalanced="0"/>
    <cacheHierarchy uniqueName="[Table1].[Author]" caption="Author" attribute="1" defaultMemberUniqueName="[Table1].[Author].[All]" allUniqueName="[Table1].[Author].[All]" dimensionUniqueName="[Table1]" displayFolder="" count="0" memberValueDatatype="130" unbalanced="0"/>
    <cacheHierarchy uniqueName="[Table1].[User Rating]" caption="User Rating" attribute="1" defaultMemberUniqueName="[Table1].[User Rating].[All]" allUniqueName="[Table1].[User Rating].[All]" dimensionUniqueName="[Table1]" displayFolder="" count="0" memberValueDatatype="5" unbalanced="0"/>
    <cacheHierarchy uniqueName="[Table1].[Reviews]" caption="Reviews" attribute="1" defaultMemberUniqueName="[Table1].[Reviews].[All]" allUniqueName="[Table1].[Reviews].[All]" dimensionUniqueName="[Table1]" displayFolder="" count="2" memberValueDatatype="20" unbalanced="0"/>
    <cacheHierarchy uniqueName="[Table1].[Price]" caption="Price" attribute="1" defaultMemberUniqueName="[Table1].[Price].[All]" allUniqueName="[Table1].[Price].[All]" dimensionUniqueName="[Table1]" displayFolder="" count="2" memberValueDatatype="20" unbalanced="0"/>
    <cacheHierarchy uniqueName="[Table1].[Year]" caption="Year" attribute="1" defaultMemberUniqueName="[Table1].[Year].[All]" allUniqueName="[Table1].[Year].[All]" dimensionUniqueName="[Table1]" displayFolder="" count="2" memberValueDatatype="20" unbalanced="0"/>
    <cacheHierarchy uniqueName="[Table1].[Genre]" caption="Genre" attribute="1" defaultMemberUniqueName="[Table1].[Genre].[All]" allUniqueName="[Table1].[Genr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Genre]" caption="Count of Genre" measure="1" displayFolder="" measureGroup="Table1" count="0" hidden="1">
      <extLst>
        <ext xmlns:x15="http://schemas.microsoft.com/office/spreadsheetml/2010/11/main" uri="{B97F6D7D-B522-45F9-BDA1-12C45D357490}">
          <x15:cacheHierarchy aggregatedColumn="6"/>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4"/>
        </ext>
      </extLst>
    </cacheHierarchy>
    <cacheHierarchy uniqueName="[Measures].[Sum of Reviews]" caption="Sum of Reviews" measure="1" displayFolder="" measureGroup="Table1" count="0" hidden="1">
      <extLst>
        <ext xmlns:x15="http://schemas.microsoft.com/office/spreadsheetml/2010/11/main" uri="{B97F6D7D-B522-45F9-BDA1-12C45D357490}">
          <x15:cacheHierarchy aggregatedColumn="3"/>
        </ext>
      </extLst>
    </cacheHierarchy>
    <cacheHierarchy uniqueName="[Measures].[Count of Reviews]" caption="Count of Reviews" measure="1" displayFolder="" measureGroup="Table1" count="0" hidden="1">
      <extLst>
        <ext xmlns:x15="http://schemas.microsoft.com/office/spreadsheetml/2010/11/main" uri="{B97F6D7D-B522-45F9-BDA1-12C45D357490}">
          <x15:cacheHierarchy aggregatedColumn="3"/>
        </ext>
      </extLst>
    </cacheHierarchy>
    <cacheHierarchy uniqueName="[Measures].[Average of Reviews]" caption="Average of Reviews" measure="1" displayFolder="" measureGroup="Table1" count="0" hidden="1">
      <extLst>
        <ext xmlns:x15="http://schemas.microsoft.com/office/spreadsheetml/2010/11/main" uri="{B97F6D7D-B522-45F9-BDA1-12C45D357490}">
          <x15:cacheHierarchy aggregatedColumn="3"/>
        </ext>
      </extLst>
    </cacheHierarchy>
    <cacheHierarchy uniqueName="[Measures].[Average of Price]" caption="Average of Price" measure="1" displayFolder="" measureGroup="Table1" count="0" hidden="1">
      <extLst>
        <ext xmlns:x15="http://schemas.microsoft.com/office/spreadsheetml/2010/11/main" uri="{B97F6D7D-B522-45F9-BDA1-12C45D357490}">
          <x15:cacheHierarchy aggregatedColumn="4"/>
        </ext>
      </extLst>
    </cacheHierarchy>
    <cacheHierarchy uniqueName="[Measures].[Sum of User Rating]" caption="Sum of User Rating" measure="1" displayFolder="" measureGroup="Table1" count="0" hidden="1">
      <extLst>
        <ext xmlns:x15="http://schemas.microsoft.com/office/spreadsheetml/2010/11/main" uri="{B97F6D7D-B522-45F9-BDA1-12C45D357490}">
          <x15:cacheHierarchy aggregatedColumn="2"/>
        </ext>
      </extLst>
    </cacheHierarchy>
    <cacheHierarchy uniqueName="[Measures].[Count of User Rating]" caption="Count of User Rating" measure="1" displayFolder="" measureGroup="Table1" count="0" hidden="1">
      <extLst>
        <ext xmlns:x15="http://schemas.microsoft.com/office/spreadsheetml/2010/11/main" uri="{B97F6D7D-B522-45F9-BDA1-12C45D357490}">
          <x15:cacheHierarchy aggregatedColumn="2"/>
        </ext>
      </extLst>
    </cacheHierarchy>
    <cacheHierarchy uniqueName="[Measures].[Max of User Rating]" caption="Max of User Rating" measure="1" displayFolder="" measureGroup="Table1" count="0" hidden="1">
      <extLst>
        <ext xmlns:x15="http://schemas.microsoft.com/office/spreadsheetml/2010/11/main" uri="{B97F6D7D-B522-45F9-BDA1-12C45D357490}">
          <x15:cacheHierarchy aggregatedColumn="2"/>
        </ext>
      </extLst>
    </cacheHierarchy>
    <cacheHierarchy uniqueName="[Measures].[Max of Reviews]" caption="Max of Reviews" measure="1" displayFolder="" measureGroup="Table1" count="0" hidden="1">
      <extLst>
        <ext xmlns:x15="http://schemas.microsoft.com/office/spreadsheetml/2010/11/main" uri="{B97F6D7D-B522-45F9-BDA1-12C45D357490}">
          <x15:cacheHierarchy aggregatedColumn="3"/>
        </ext>
      </extLst>
    </cacheHierarchy>
    <cacheHierarchy uniqueName="[Measures].[Min of Reviews]" caption="Min of Reviews" measure="1" displayFolder="" measureGroup="Table1"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0"/>
        </ext>
      </extLst>
    </cacheHierarchy>
    <cacheHierarchy uniqueName="[Measures].[Average of User Rating]" caption="Average of User Rating" measure="1" displayFolder="" measureGroup="Table1" count="0" hidden="1">
      <extLst>
        <ext xmlns:x15="http://schemas.microsoft.com/office/spreadsheetml/2010/11/main" uri="{B97F6D7D-B522-45F9-BDA1-12C45D357490}">
          <x15:cacheHierarchy aggregatedColumn="2"/>
        </ext>
      </extLst>
    </cacheHierarchy>
    <cacheHierarchy uniqueName="[Measures].[Min of User Rating]" caption="Min of User Rating" measure="1" displayFolder="" measureGroup="Table1"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98530522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0">
  <r>
    <s v="Act Like a Lady, Think Like a Man: What Men Really Think About Love, Relationships, Intimacy, and Commitment"/>
    <s v="Steve Harvey"/>
    <n v="4.5999999999999996"/>
    <n v="5013"/>
    <n v="17"/>
    <x v="0"/>
    <s v="Non Fiction"/>
  </r>
  <r>
    <s v="Arguing with Idiots: How to Stop Small Minds and Big Government"/>
    <s v="Glenn Beck"/>
    <n v="4.5999999999999996"/>
    <n v="798"/>
    <n v="5"/>
    <x v="0"/>
    <s v="Non Fiction"/>
  </r>
  <r>
    <s v="Breaking Dawn (The Twilight Saga, Book 4)"/>
    <s v="Stephenie Meyer"/>
    <n v="4.5999999999999996"/>
    <n v="9769"/>
    <n v="13"/>
    <x v="0"/>
    <s v="Fiction"/>
  </r>
  <r>
    <s v="Crazy Love: Overwhelmed by a Relentless God"/>
    <s v="Francis Chan"/>
    <n v="4.7"/>
    <n v="1542"/>
    <n v="14"/>
    <x v="0"/>
    <s v="Non Fiction"/>
  </r>
  <r>
    <s v="Dead And Gone: A Sookie Stackhouse Novel (Sookie Stackhouse/True Blood)"/>
    <s v="Charlaine Harris"/>
    <n v="4.5999999999999996"/>
    <n v="1541"/>
    <n v="4"/>
    <x v="0"/>
    <s v="Fiction"/>
  </r>
  <r>
    <s v="Diary of a Wimpy Kid: The Last Straw (Book 3)"/>
    <s v="Jeff Kinney"/>
    <n v="4.8"/>
    <n v="3837"/>
    <n v="15"/>
    <x v="0"/>
    <s v="Fiction"/>
  </r>
  <r>
    <s v="Divine Soul Mind Body Healing and Transmission System: The Divine Way to Heal You, Humanity, Mother Earth, and Allâ€¦"/>
    <s v="Zhi Gang Sha"/>
    <n v="4.5999999999999996"/>
    <n v="37"/>
    <n v="6"/>
    <x v="0"/>
    <s v="Non Fiction"/>
  </r>
  <r>
    <s v="Dog Days (Diary of a Wimpy Kid, Book 4) (Volume 4)"/>
    <s v="Jeff Kinney"/>
    <n v="4.8"/>
    <n v="3181"/>
    <n v="12"/>
    <x v="0"/>
    <s v="Fiction"/>
  </r>
  <r>
    <s v="Eat This Not That! Supermarket Survival Guide: The No-Diet Weight Loss Solution"/>
    <s v="David Zinczenko"/>
    <n v="4.5"/>
    <n v="720"/>
    <n v="1"/>
    <x v="0"/>
    <s v="Non Fiction"/>
  </r>
  <r>
    <s v="Eat This, Not That! Thousands of Simple Food Swaps that Can Save You 10, 20, 30 Pounds--or More!"/>
    <s v="David Zinczenko"/>
    <n v="4.3"/>
    <n v="956"/>
    <n v="14"/>
    <x v="0"/>
    <s v="Non Fiction"/>
  </r>
  <r>
    <s v="Eclipse (Twilight Sagas)"/>
    <s v="Stephenie Meyer"/>
    <n v="4.7"/>
    <n v="5505"/>
    <n v="7"/>
    <x v="0"/>
    <s v="Fiction"/>
  </r>
  <r>
    <s v="Eclipse (Twilight)"/>
    <s v="Stephenie Meyer"/>
    <n v="4.7"/>
    <n v="5505"/>
    <n v="18"/>
    <x v="0"/>
    <s v="Fiction"/>
  </r>
  <r>
    <s v="Glenn Beck's Common Sense: The Case Against an Out-of-Control Government, Inspired by Thomas Paine"/>
    <s v="Glenn Beck"/>
    <n v="4.5999999999999996"/>
    <n v="1365"/>
    <n v="11"/>
    <x v="0"/>
    <s v="Non Fiction"/>
  </r>
  <r>
    <s v="Going Rogue: An American Life"/>
    <s v="Sarah Palin"/>
    <n v="4.5999999999999996"/>
    <n v="1636"/>
    <n v="6"/>
    <x v="0"/>
    <s v="Non Fiction"/>
  </r>
  <r>
    <s v="Good to Great: Why Some Companies Make the Leap and Others Don't"/>
    <s v="Jim Collins"/>
    <n v="4.5"/>
    <n v="3457"/>
    <n v="14"/>
    <x v="0"/>
    <s v="Non Fiction"/>
  </r>
  <r>
    <s v="Have a Little Faith: A True Story"/>
    <s v="Mitch Albom"/>
    <n v="4.8"/>
    <n v="1930"/>
    <n v="4"/>
    <x v="0"/>
    <s v="Non Fiction"/>
  </r>
  <r>
    <s v="I, Alex Cross"/>
    <s v="James Patterson"/>
    <n v="4.5999999999999996"/>
    <n v="1320"/>
    <n v="7"/>
    <x v="0"/>
    <s v="Fiction"/>
  </r>
  <r>
    <s v="Liberty and Tyranny: A Conservative Manifesto"/>
    <s v="Mark R. Levin"/>
    <n v="4.8"/>
    <n v="3828"/>
    <n v="15"/>
    <x v="0"/>
    <s v="Non Fiction"/>
  </r>
  <r>
    <s v="Mastering the Art of French Cooking, Vol. 2"/>
    <s v="Julia Child"/>
    <n v="4.8"/>
    <n v="2926"/>
    <n v="27"/>
    <x v="0"/>
    <s v="Non Fiction"/>
  </r>
  <r>
    <s v="New Moon (The Twilight Saga)"/>
    <s v="Stephenie Meyer"/>
    <n v="4.5999999999999996"/>
    <n v="5680"/>
    <n v="10"/>
    <x v="0"/>
    <s v="Fiction"/>
  </r>
  <r>
    <s v="Olive Kitteridge"/>
    <s v="Elizabeth Strout"/>
    <n v="4.2"/>
    <n v="4519"/>
    <n v="12"/>
    <x v="0"/>
    <s v="Fiction"/>
  </r>
  <r>
    <s v="Outliers: The Story of Success"/>
    <s v="Malcolm Gladwell"/>
    <n v="4.5999999999999996"/>
    <n v="10426"/>
    <n v="20"/>
    <x v="0"/>
    <s v="Non Fiction"/>
  </r>
  <r>
    <s v="Publication Manual of the American Psychological Association, 6th Edition"/>
    <s v="American Psychological Association"/>
    <n v="4.5"/>
    <n v="8580"/>
    <n v="46"/>
    <x v="0"/>
    <s v="Non Fiction"/>
  </r>
  <r>
    <s v="Sookie Stackhouse"/>
    <s v="Charlaine Harris"/>
    <n v="4.7"/>
    <n v="973"/>
    <n v="25"/>
    <x v="0"/>
    <s v="Fiction"/>
  </r>
  <r>
    <s v="StrengthsFinder 2.0"/>
    <s v="Gallup"/>
    <n v="4"/>
    <n v="5069"/>
    <n v="17"/>
    <x v="0"/>
    <s v="Non Fiction"/>
  </r>
  <r>
    <s v="Super Freakonomics: Global Cooling, Patriotic Prostitutes, and Why Suicide Bombers Should Buy Life Insurance"/>
    <s v="Steven D. Levitt"/>
    <n v="4.5"/>
    <n v="1583"/>
    <n v="18"/>
    <x v="0"/>
    <s v="Non Fiction"/>
  </r>
  <r>
    <s v="The 5000 Year Leap"/>
    <s v="W. Cleon Skousen"/>
    <n v="4.8"/>
    <n v="1680"/>
    <n v="12"/>
    <x v="0"/>
    <s v="Non Fiction"/>
  </r>
  <r>
    <s v="The 7 Habits of Highly Effective People: Powerful Lessons in Personal Change"/>
    <s v="Stephen R. Covey"/>
    <n v="4.5999999999999996"/>
    <n v="9325"/>
    <n v="24"/>
    <x v="0"/>
    <s v="Non Fiction"/>
  </r>
  <r>
    <s v="The Book of Basketball: The NBA According to The Sports Guy"/>
    <s v="Bill Simmons"/>
    <n v="4.7"/>
    <n v="858"/>
    <n v="53"/>
    <x v="0"/>
    <s v="Non Fiction"/>
  </r>
  <r>
    <s v="The Elegance of the Hedgehog"/>
    <s v="Muriel Barbery"/>
    <n v="4"/>
    <n v="1859"/>
    <n v="11"/>
    <x v="0"/>
    <s v="Fiction"/>
  </r>
  <r>
    <s v="The Five Dysfunctions of a Team: A Leadership Fable"/>
    <s v="Patrick Lencioni"/>
    <n v="4.5999999999999996"/>
    <n v="3207"/>
    <n v="6"/>
    <x v="0"/>
    <s v="Non Fiction"/>
  </r>
  <r>
    <s v="The Five Love Languages: How to Express Heartfelt Commitment to Your Mate"/>
    <s v="Gary Chapman"/>
    <n v="4.5999999999999996"/>
    <n v="803"/>
    <n v="9"/>
    <x v="0"/>
    <s v="Non Fiction"/>
  </r>
  <r>
    <s v="The Girl Who Played with Fire (Millennium)"/>
    <s v="Stieg Larsson"/>
    <n v="4.7"/>
    <n v="7251"/>
    <n v="16"/>
    <x v="0"/>
    <s v="Fiction"/>
  </r>
  <r>
    <s v="The Girl with the Dragon Tattoo (Millennium Series)"/>
    <s v="Stieg Larsson"/>
    <n v="4.4000000000000004"/>
    <n v="10559"/>
    <n v="2"/>
    <x v="0"/>
    <s v="Fiction"/>
  </r>
  <r>
    <s v="The Guernsey Literary and Potato Peel Pie Society"/>
    <s v="Mary Ann Shaffer"/>
    <n v="4.7"/>
    <n v="8587"/>
    <n v="10"/>
    <x v="0"/>
    <s v="Fiction"/>
  </r>
  <r>
    <s v="The Help"/>
    <s v="Kathryn Stockett"/>
    <n v="4.8"/>
    <n v="13871"/>
    <n v="6"/>
    <x v="0"/>
    <s v="Fiction"/>
  </r>
  <r>
    <s v="The Last Lecture"/>
    <s v="Randy Pausch"/>
    <n v="4.7"/>
    <n v="4028"/>
    <n v="9"/>
    <x v="0"/>
    <s v="Non Fiction"/>
  </r>
  <r>
    <s v="The Last Olympian (Percy Jackson and the Olympians, Book 5)"/>
    <s v="Rick Riordan"/>
    <n v="4.8"/>
    <n v="4628"/>
    <n v="7"/>
    <x v="0"/>
    <s v="Fiction"/>
  </r>
  <r>
    <s v="The Lost Symbol"/>
    <s v="Dan Brown"/>
    <n v="4.2"/>
    <n v="8747"/>
    <n v="19"/>
    <x v="0"/>
    <s v="Fiction"/>
  </r>
  <r>
    <s v="The Love Dare"/>
    <s v="Stephen Kendrick"/>
    <n v="4.8"/>
    <n v="1655"/>
    <n v="13"/>
    <x v="0"/>
    <s v="Non Fiction"/>
  </r>
  <r>
    <s v="The Shack: Where Tragedy Confronts Eternity"/>
    <s v="William P. Young"/>
    <n v="4.5999999999999996"/>
    <n v="19720"/>
    <n v="8"/>
    <x v="0"/>
    <s v="Fiction"/>
  </r>
  <r>
    <s v="The Time Traveler's Wife"/>
    <s v="Audrey Niffenegger"/>
    <n v="4.4000000000000004"/>
    <n v="3759"/>
    <n v="6"/>
    <x v="0"/>
    <s v="Fiction"/>
  </r>
  <r>
    <s v="The Tipping Point: How Little Things Can Make a Big Difference"/>
    <s v="Malcolm Gladwell"/>
    <n v="4.4000000000000004"/>
    <n v="3503"/>
    <n v="9"/>
    <x v="0"/>
    <s v="Non Fiction"/>
  </r>
  <r>
    <s v="The Twilight Saga Collection"/>
    <s v="Stephenie Meyer"/>
    <n v="4.7"/>
    <n v="3801"/>
    <n v="82"/>
    <x v="0"/>
    <s v="Fiction"/>
  </r>
  <r>
    <s v="Three Cups of Tea: One Man's Mission to Promote Peace - One School at a Time"/>
    <s v="Greg Mortenson"/>
    <n v="4.3"/>
    <n v="3319"/>
    <n v="11"/>
    <x v="0"/>
    <s v="Non Fiction"/>
  </r>
  <r>
    <s v="True Compass: A Memoir"/>
    <s v="Edward M. Kennedy"/>
    <n v="4.5"/>
    <n v="438"/>
    <n v="15"/>
    <x v="0"/>
    <s v="Non Fiction"/>
  </r>
  <r>
    <s v="Twilight (The Twilight Saga, Book 1)"/>
    <s v="Stephenie Meyer"/>
    <n v="4.7"/>
    <n v="11676"/>
    <n v="9"/>
    <x v="0"/>
    <s v="Fiction"/>
  </r>
  <r>
    <s v="Under the Dome: A Novel"/>
    <s v="Stephen King"/>
    <n v="4.3"/>
    <n v="6740"/>
    <n v="20"/>
    <x v="0"/>
    <s v="Fiction"/>
  </r>
  <r>
    <s v="Watchmen"/>
    <s v="Alan Moore"/>
    <n v="4.8"/>
    <n v="3829"/>
    <n v="42"/>
    <x v="0"/>
    <s v="Fiction"/>
  </r>
  <r>
    <s v="Where the Wild Things Are"/>
    <s v="Maurice Sendak"/>
    <n v="4.8"/>
    <n v="9967"/>
    <n v="13"/>
    <x v="0"/>
    <s v="Fiction"/>
  </r>
  <r>
    <s v="A Patriot's History of the United States: From Columbus's Great Discovery to the War on Terror"/>
    <s v="Larry Schweikart"/>
    <n v="4.5999999999999996"/>
    <n v="460"/>
    <n v="2"/>
    <x v="1"/>
    <s v="Non Fiction"/>
  </r>
  <r>
    <s v="Autobiography of Mark Twain, Vol. 1"/>
    <s v="Mark Twain"/>
    <n v="4.2"/>
    <n v="491"/>
    <n v="14"/>
    <x v="1"/>
    <s v="Non Fiction"/>
  </r>
  <r>
    <s v="Barefoot Contessa, How Easy Is That?: Fabulous Recipes &amp; Easy Tips"/>
    <s v="Ina Garten"/>
    <n v="4.7"/>
    <n v="615"/>
    <n v="21"/>
    <x v="1"/>
    <s v="Non Fiction"/>
  </r>
  <r>
    <s v="Broke: The Plan to Restore Our Trust, Truth and Treasure"/>
    <s v="Glenn Beck"/>
    <n v="4.5"/>
    <n v="471"/>
    <n v="8"/>
    <x v="1"/>
    <s v="Non Fiction"/>
  </r>
  <r>
    <s v="Catching Fire (The Hunger Games)"/>
    <s v="Suzanne Collins"/>
    <n v="4.7"/>
    <n v="22614"/>
    <n v="11"/>
    <x v="1"/>
    <s v="Fiction"/>
  </r>
  <r>
    <s v="Crazy Love: Overwhelmed by a Relentless God"/>
    <s v="Francis Chan"/>
    <n v="4.7"/>
    <n v="1542"/>
    <n v="14"/>
    <x v="1"/>
    <s v="Non Fiction"/>
  </r>
  <r>
    <s v="Cutting for Stone"/>
    <s v="Abraham Verghese"/>
    <n v="4.5999999999999996"/>
    <n v="4866"/>
    <n v="11"/>
    <x v="1"/>
    <s v="Fiction"/>
  </r>
  <r>
    <s v="Dead in the Family (Sookie Stackhouse/True Blood, Book 10)"/>
    <s v="Charlaine Harris"/>
    <n v="4.3"/>
    <n v="1924"/>
    <n v="8"/>
    <x v="1"/>
    <s v="Fiction"/>
  </r>
  <r>
    <s v="Decision Points"/>
    <s v="George W. Bush"/>
    <n v="4.5999999999999996"/>
    <n v="2137"/>
    <n v="17"/>
    <x v="1"/>
    <s v="Non Fiction"/>
  </r>
  <r>
    <s v="Delivering Happiness: A Path to Profits, Passion, and Purpose"/>
    <s v="Tony Hsieh"/>
    <n v="4.5999999999999996"/>
    <n v="1651"/>
    <n v="15"/>
    <x v="1"/>
    <s v="Non Fiction"/>
  </r>
  <r>
    <s v="Drive: The Surprising Truth About What Motivates Us"/>
    <s v="Daniel H. Pink"/>
    <n v="4.5"/>
    <n v="2525"/>
    <n v="16"/>
    <x v="1"/>
    <s v="Non Fiction"/>
  </r>
  <r>
    <s v="Food Rules: An Eater's Manual"/>
    <s v="Michael Pollan"/>
    <n v="4.4000000000000004"/>
    <n v="1555"/>
    <n v="9"/>
    <x v="1"/>
    <s v="Non Fiction"/>
  </r>
  <r>
    <s v="Game Change: Obama and the Clintons, McCain and Palin, and the Race of a Lifetime"/>
    <s v="John Heilemann"/>
    <n v="4.4000000000000004"/>
    <n v="1215"/>
    <n v="9"/>
    <x v="1"/>
    <s v="Non Fiction"/>
  </r>
  <r>
    <s v="George Washington's Sacred Fire"/>
    <s v="Peter A. Lillback"/>
    <n v="4.5"/>
    <n v="408"/>
    <n v="20"/>
    <x v="1"/>
    <s v="Non Fiction"/>
  </r>
  <r>
    <s v="Good to Great: Why Some Companies Make the Leap and Others Don't"/>
    <s v="Jim Collins"/>
    <n v="4.5"/>
    <n v="3457"/>
    <n v="14"/>
    <x v="1"/>
    <s v="Non Fiction"/>
  </r>
  <r>
    <s v="Life"/>
    <s v="Keith Richards"/>
    <n v="4.5"/>
    <n v="2752"/>
    <n v="18"/>
    <x v="1"/>
    <s v="Non Fiction"/>
  </r>
  <r>
    <s v="Little Bee: A Novel"/>
    <s v="Chris Cleave"/>
    <n v="4.0999999999999996"/>
    <n v="1467"/>
    <n v="10"/>
    <x v="1"/>
    <s v="Fiction"/>
  </r>
  <r>
    <s v="Mockingjay (The Hunger Games)"/>
    <s v="Suzanne Collins"/>
    <n v="4.5"/>
    <n v="26741"/>
    <n v="8"/>
    <x v="1"/>
    <s v="Fiction"/>
  </r>
  <r>
    <s v="Outliers: The Story of Success"/>
    <s v="Malcolm Gladwell"/>
    <n v="4.5999999999999996"/>
    <n v="10426"/>
    <n v="20"/>
    <x v="1"/>
    <s v="Non Fiction"/>
  </r>
  <r>
    <s v="Percy Jackson and the Olympians Paperback Boxed Set (Books 1-3)"/>
    <s v="Rick Riordan"/>
    <n v="4.8"/>
    <n v="548"/>
    <n v="2"/>
    <x v="1"/>
    <s v="Fiction"/>
  </r>
  <r>
    <s v="Publication Manual of the American Psychological Association, 6th Edition"/>
    <s v="American Psychological Association"/>
    <n v="4.5"/>
    <n v="8580"/>
    <n v="46"/>
    <x v="1"/>
    <s v="Non Fiction"/>
  </r>
  <r>
    <s v="Radical: Taking Back Your Faith from the American Dream"/>
    <s v="David Platt"/>
    <n v="4.7"/>
    <n v="1985"/>
    <n v="9"/>
    <x v="1"/>
    <s v="Non Fiction"/>
  </r>
  <r>
    <s v="Sarah's Key"/>
    <s v="Tatiana de Rosnay"/>
    <n v="4.5999999999999996"/>
    <n v="3619"/>
    <n v="10"/>
    <x v="1"/>
    <s v="Fiction"/>
  </r>
  <r>
    <s v="Sh*t My Dad Says"/>
    <s v="Justin Halpern"/>
    <n v="4.7"/>
    <n v="1265"/>
    <n v="11"/>
    <x v="1"/>
    <s v="Non Fiction"/>
  </r>
  <r>
    <s v="StrengthsFinder 2.0"/>
    <s v="Gallup"/>
    <n v="4"/>
    <n v="5069"/>
    <n v="17"/>
    <x v="1"/>
    <s v="Non Fiction"/>
  </r>
  <r>
    <s v="Switch: How to Change Things When Change Is Hard"/>
    <s v="Chip Heath"/>
    <n v="4.5999999999999996"/>
    <n v="1907"/>
    <n v="13"/>
    <x v="1"/>
    <s v="Non Fiction"/>
  </r>
  <r>
    <s v="Teach Like a Champion: 49 Techniques that Put Students on the Path to College"/>
    <s v="Doug Lemov"/>
    <n v="4.4000000000000004"/>
    <n v="637"/>
    <n v="20"/>
    <x v="1"/>
    <s v="Non Fiction"/>
  </r>
  <r>
    <s v="The 5 Love Languages: The Secret to Love That Lasts"/>
    <s v="Gary Chapman"/>
    <n v="4.7"/>
    <n v="3477"/>
    <n v="28"/>
    <x v="1"/>
    <s v="Non Fiction"/>
  </r>
  <r>
    <s v="The Art of Racing in the Rain: A Novel"/>
    <s v="Garth Stein"/>
    <n v="4.7"/>
    <n v="11813"/>
    <n v="10"/>
    <x v="1"/>
    <s v="Fiction"/>
  </r>
  <r>
    <s v="The Big Short: Inside the Doomsday Machine"/>
    <s v="Michael Lewis"/>
    <n v="4.7"/>
    <n v="3536"/>
    <n v="17"/>
    <x v="1"/>
    <s v="Non Fiction"/>
  </r>
  <r>
    <s v="The Confession: A Novel"/>
    <s v="John Grisham"/>
    <n v="4.3"/>
    <n v="3523"/>
    <n v="13"/>
    <x v="1"/>
    <s v="Fiction"/>
  </r>
  <r>
    <s v="The Daily Show with Jon Stewart Presents Earth (The Book): A Visitor's Guide to the Human Race"/>
    <s v="Jon Stewart"/>
    <n v="4.4000000000000004"/>
    <n v="440"/>
    <n v="11"/>
    <x v="1"/>
    <s v="Non Fiction"/>
  </r>
  <r>
    <s v="The Five Dysfunctions of a Team: A Leadership Fable"/>
    <s v="Patrick Lencioni"/>
    <n v="4.5999999999999996"/>
    <n v="3207"/>
    <n v="6"/>
    <x v="1"/>
    <s v="Non Fiction"/>
  </r>
  <r>
    <s v="The Girl Who Kicked the Hornet's Nest (Millennium Trilogy)"/>
    <s v="Stieg Larsson"/>
    <n v="4.7"/>
    <n v="7747"/>
    <n v="14"/>
    <x v="1"/>
    <s v="Fiction"/>
  </r>
  <r>
    <s v="The Girl Who Played with Fire (Millennium Series)"/>
    <s v="Stieg Larsson"/>
    <n v="4.7"/>
    <n v="7251"/>
    <n v="9"/>
    <x v="1"/>
    <s v="Fiction"/>
  </r>
  <r>
    <s v="The Girl with the Dragon Tattoo (Millennium Series)"/>
    <s v="Stieg Larsson"/>
    <n v="4.4000000000000004"/>
    <n v="10559"/>
    <n v="2"/>
    <x v="1"/>
    <s v="Fiction"/>
  </r>
  <r>
    <s v="The Help"/>
    <s v="Kathryn Stockett"/>
    <n v="4.8"/>
    <n v="13871"/>
    <n v="6"/>
    <x v="1"/>
    <s v="Fiction"/>
  </r>
  <r>
    <s v="The Hunger Games"/>
    <s v="Suzanne Collins"/>
    <n v="4.7"/>
    <n v="32122"/>
    <n v="14"/>
    <x v="1"/>
    <s v="Fiction"/>
  </r>
  <r>
    <s v="The Immortal Life of Henrietta Lacks"/>
    <s v="Rebecca Skloot"/>
    <n v="4.7"/>
    <n v="9289"/>
    <n v="13"/>
    <x v="1"/>
    <s v="Non Fiction"/>
  </r>
  <r>
    <s v="The Last Olympian (Percy Jackson and the Olympians, Book 5)"/>
    <s v="Rick Riordan"/>
    <n v="4.8"/>
    <n v="4628"/>
    <n v="7"/>
    <x v="1"/>
    <s v="Fiction"/>
  </r>
  <r>
    <s v="The Lost Hero (Heroes of Olympus, Book 1)"/>
    <s v="Rick Riordan"/>
    <n v="4.8"/>
    <n v="4506"/>
    <n v="14"/>
    <x v="1"/>
    <s v="Fiction"/>
  </r>
  <r>
    <s v="The Official SAT Study Guide"/>
    <s v="The College Board"/>
    <n v="4.4000000000000004"/>
    <n v="1201"/>
    <n v="40"/>
    <x v="1"/>
    <s v="Non Fiction"/>
  </r>
  <r>
    <s v="The Red Pyramid (The Kane Chronicles, Book 1)"/>
    <s v="Rick Riordan"/>
    <n v="4.5999999999999996"/>
    <n v="2186"/>
    <n v="12"/>
    <x v="1"/>
    <s v="Fiction"/>
  </r>
  <r>
    <s v="The Road to Serfdom: Text and Documents--The Definitive Edition (The Collected Works of F. A. Hayek, Volume 2)"/>
    <s v="F. A. Hayek"/>
    <n v="4.5999999999999996"/>
    <n v="1204"/>
    <n v="14"/>
    <x v="1"/>
    <s v="Non Fiction"/>
  </r>
  <r>
    <s v="The Short Second Life of Bree Tanner: An Eclipse Novella (The Twilight Saga)"/>
    <s v="Stephenie Meyer"/>
    <n v="4.5999999999999996"/>
    <n v="2122"/>
    <n v="0"/>
    <x v="1"/>
    <s v="Fiction"/>
  </r>
  <r>
    <s v="The Ugly Truth (Diary of a Wimpy Kid, Book 5)"/>
    <s v="Jeff Kinney"/>
    <n v="4.8"/>
    <n v="3796"/>
    <n v="12"/>
    <x v="1"/>
    <s v="Fiction"/>
  </r>
  <r>
    <s v="Three Cups of Tea: One Man's Mission to Promote Peace - One School at a Time"/>
    <s v="Greg Mortenson"/>
    <n v="4.3"/>
    <n v="3319"/>
    <n v="11"/>
    <x v="1"/>
    <s v="Non Fiction"/>
  </r>
  <r>
    <s v="Towers of Midnight (Wheel of Time, Book Thirteen)"/>
    <s v="Robert Jordan"/>
    <n v="4.8"/>
    <n v="2282"/>
    <n v="21"/>
    <x v="1"/>
    <s v="Fiction"/>
  </r>
  <r>
    <s v="Unbroken: A World War II Story of Survival, Resilience, and Redemption"/>
    <s v="Laura Hillenbrand"/>
    <n v="4.8"/>
    <n v="29673"/>
    <n v="16"/>
    <x v="1"/>
    <s v="Non Fiction"/>
  </r>
  <r>
    <s v="Women Food and God: An Unexpected Path to Almost Everything"/>
    <s v="Geneen Roth"/>
    <n v="4.2"/>
    <n v="1302"/>
    <n v="11"/>
    <x v="1"/>
    <s v="Non Fiction"/>
  </r>
  <r>
    <s v="11/22/63: A Novel"/>
    <s v="Stephen King"/>
    <n v="4.5999999999999996"/>
    <n v="2052"/>
    <n v="22"/>
    <x v="2"/>
    <s v="Fiction"/>
  </r>
  <r>
    <s v="A Dance with Dragons (A Song of Ice and Fire)"/>
    <s v="George R. R. Martin"/>
    <n v="4.4000000000000004"/>
    <n v="12643"/>
    <n v="11"/>
    <x v="2"/>
    <s v="Fiction"/>
  </r>
  <r>
    <s v="A Stolen Life: A Memoir"/>
    <s v="Jaycee Dugard"/>
    <n v="4.5999999999999996"/>
    <n v="4149"/>
    <n v="32"/>
    <x v="2"/>
    <s v="Non Fiction"/>
  </r>
  <r>
    <s v="Cabin Fever (Diary of a Wimpy Kid, Book 6)"/>
    <s v="Jeff Kinney"/>
    <n v="4.8"/>
    <n v="4505"/>
    <n v="0"/>
    <x v="2"/>
    <s v="Fiction"/>
  </r>
  <r>
    <s v="Catching Fire (The Hunger Games)"/>
    <s v="Suzanne Collins"/>
    <n v="4.7"/>
    <n v="22614"/>
    <n v="11"/>
    <x v="2"/>
    <s v="Fiction"/>
  </r>
  <r>
    <s v="Crazy Love: Overwhelmed by a Relentless God"/>
    <s v="Francis Chan"/>
    <n v="4.7"/>
    <n v="1542"/>
    <n v="14"/>
    <x v="2"/>
    <s v="Non Fiction"/>
  </r>
  <r>
    <s v="Cutting for Stone"/>
    <s v="Abraham Verghese"/>
    <n v="4.5999999999999996"/>
    <n v="4866"/>
    <n v="11"/>
    <x v="2"/>
    <s v="Fiction"/>
  </r>
  <r>
    <s v="Dead Reckoning (Sookie Stackhouse/True Blood, Book 11)"/>
    <s v="Charlaine Harris"/>
    <n v="4.2"/>
    <n v="2094"/>
    <n v="4"/>
    <x v="2"/>
    <s v="Fiction"/>
  </r>
  <r>
    <s v="Eat to Live: The Amazing Nutrient-Rich Program for Fast and Sustained Weight Loss, Revised Edition"/>
    <s v="Joel Fuhrman MD"/>
    <n v="4.5"/>
    <n v="6346"/>
    <n v="9"/>
    <x v="2"/>
    <s v="Non Fiction"/>
  </r>
  <r>
    <s v="Game of Thrones Boxed Set: A Game of Thrones/A Clash of Kings/A Storm of Swords/A Feast for Crows"/>
    <s v="George R.R. Martin"/>
    <n v="4.5999999999999996"/>
    <n v="5594"/>
    <n v="5"/>
    <x v="2"/>
    <s v="Fiction"/>
  </r>
  <r>
    <s v="Go the F**k to Sleep"/>
    <s v="Adam Mansbach"/>
    <n v="4.8"/>
    <n v="9568"/>
    <n v="9"/>
    <x v="2"/>
    <s v="Fiction"/>
  </r>
  <r>
    <s v="Good to Great: Why Some Companies Make the Leap and Others Don't"/>
    <s v="Jim Collins"/>
    <n v="4.5"/>
    <n v="3457"/>
    <n v="14"/>
    <x v="2"/>
    <s v="Non Fiction"/>
  </r>
  <r>
    <s v="Heaven is for Real: A Little Boy's Astounding Story of His Trip to Heaven and Back"/>
    <s v="Todd Burpo"/>
    <n v="4.7"/>
    <n v="15779"/>
    <n v="10"/>
    <x v="2"/>
    <s v="Non Fiction"/>
  </r>
  <r>
    <s v="In the Garden of Beasts: Love, Terror, and an American Family in Hitler's Berlin"/>
    <s v="Eric Larson"/>
    <n v="4.4000000000000004"/>
    <n v="4571"/>
    <n v="21"/>
    <x v="2"/>
    <s v="Non Fiction"/>
  </r>
  <r>
    <s v="Inheritance: Book IV (Inheritance Cycle)"/>
    <s v="Christopher Paolini"/>
    <n v="4.5999999999999996"/>
    <n v="5299"/>
    <n v="20"/>
    <x v="2"/>
    <s v="Fiction"/>
  </r>
  <r>
    <s v="Jesus Calling: Enjoying Peace in His Presence (with Scripture References)"/>
    <s v="Sarah Young"/>
    <n v="4.9000000000000004"/>
    <n v="19576"/>
    <n v="8"/>
    <x v="2"/>
    <s v="Non Fiction"/>
  </r>
  <r>
    <s v="Killing Lincoln: The Shocking Assassination that Changed America Forever (Bill O'Reilly's Killing Series)"/>
    <s v="Bill O'Reilly"/>
    <n v="4.7"/>
    <n v="9342"/>
    <n v="10"/>
    <x v="2"/>
    <s v="Non Fiction"/>
  </r>
  <r>
    <s v="Love Wins: A Book About Heaven, Hell, and the Fate of Every Person Who Ever Lived"/>
    <s v="Rob Bell"/>
    <n v="4.2"/>
    <n v="1649"/>
    <n v="13"/>
    <x v="2"/>
    <s v="Non Fiction"/>
  </r>
  <r>
    <s v="Mockingjay (The Hunger Games)"/>
    <s v="Suzanne Collins"/>
    <n v="4.5"/>
    <n v="26741"/>
    <n v="8"/>
    <x v="2"/>
    <s v="Fiction"/>
  </r>
  <r>
    <s v="One Thousand Gifts: A Dare to Live Fully Right Where You Are"/>
    <s v="Ann Voskamp"/>
    <n v="4.5999999999999996"/>
    <n v="3163"/>
    <n v="13"/>
    <x v="2"/>
    <s v="Non Fiction"/>
  </r>
  <r>
    <s v="Publication Manual of the American Psychological Association, 6th Edition"/>
    <s v="American Psychological Association"/>
    <n v="4.5"/>
    <n v="8580"/>
    <n v="46"/>
    <x v="2"/>
    <s v="Non Fiction"/>
  </r>
  <r>
    <s v="Radical: Taking Back Your Faith from the American Dream"/>
    <s v="David Platt"/>
    <n v="4.7"/>
    <n v="1985"/>
    <n v="9"/>
    <x v="2"/>
    <s v="Non Fiction"/>
  </r>
  <r>
    <s v="Steve Jobs"/>
    <s v="Walter Isaacson"/>
    <n v="4.5999999999999996"/>
    <n v="7827"/>
    <n v="20"/>
    <x v="2"/>
    <s v="Non Fiction"/>
  </r>
  <r>
    <s v="StrengthsFinder 2.0"/>
    <s v="Gallup"/>
    <n v="4"/>
    <n v="5069"/>
    <n v="17"/>
    <x v="2"/>
    <s v="Non Fiction"/>
  </r>
  <r>
    <s v="Teach Like a Champion: 49 Techniques that Put Students on the Path to College"/>
    <s v="Doug Lemov"/>
    <n v="4.4000000000000004"/>
    <n v="637"/>
    <n v="20"/>
    <x v="2"/>
    <s v="Non Fiction"/>
  </r>
  <r>
    <s v="The 17 Day Diet: A Doctor's Plan Designed for Rapid Results"/>
    <s v="Mike Moreno"/>
    <n v="4.3"/>
    <n v="2314"/>
    <n v="22"/>
    <x v="2"/>
    <s v="Non Fiction"/>
  </r>
  <r>
    <s v="The 4 Hour Body: An Uncommon Guide to Rapid Fat Loss, Incredible Sex and Becoming Superhuman"/>
    <s v="Timothy Ferriss"/>
    <n v="4.3"/>
    <n v="4587"/>
    <n v="21"/>
    <x v="2"/>
    <s v="Non Fiction"/>
  </r>
  <r>
    <s v="The 5 Love Languages: The Secret to Love That Lasts"/>
    <s v="Gary Chapman"/>
    <n v="4.7"/>
    <n v="3477"/>
    <n v="28"/>
    <x v="2"/>
    <s v="Non Fiction"/>
  </r>
  <r>
    <s v="The 7 Habits of Highly Effective People: Powerful Lessons in Personal Change"/>
    <s v="Stephen R. Covey"/>
    <n v="4.5999999999999996"/>
    <n v="9325"/>
    <n v="24"/>
    <x v="2"/>
    <s v="Non Fiction"/>
  </r>
  <r>
    <s v="The Art of Racing in the Rain: A Novel"/>
    <s v="Garth Stein"/>
    <n v="4.7"/>
    <n v="11813"/>
    <n v="10"/>
    <x v="2"/>
    <s v="Fiction"/>
  </r>
  <r>
    <s v="The China Study: The Most Comprehensive Study of Nutrition Ever Conducted And the Startling Implications for Dietâ€¦"/>
    <s v="Thomas Campbell"/>
    <n v="4.7"/>
    <n v="4633"/>
    <n v="21"/>
    <x v="2"/>
    <s v="Non Fiction"/>
  </r>
  <r>
    <s v="The Dukan Diet: 2 Steps to Lose the Weight, 2 Steps to Keep It Off Forever"/>
    <s v="Pierre Dukan"/>
    <n v="4.0999999999999996"/>
    <n v="2023"/>
    <n v="15"/>
    <x v="2"/>
    <s v="Non Fiction"/>
  </r>
  <r>
    <s v="The Five Dysfunctions of a Team: A Leadership Fable"/>
    <s v="Patrick Lencioni"/>
    <n v="4.5999999999999996"/>
    <n v="3207"/>
    <n v="6"/>
    <x v="2"/>
    <s v="Non Fiction"/>
  </r>
  <r>
    <s v="The Girl Who Kicked the Hornet's Nest (Millennium Trilogy)"/>
    <s v="Stieg Larsson"/>
    <n v="4.7"/>
    <n v="7747"/>
    <n v="14"/>
    <x v="2"/>
    <s v="Fiction"/>
  </r>
  <r>
    <s v="The Help"/>
    <s v="Kathryn Stockett"/>
    <n v="4.8"/>
    <n v="13871"/>
    <n v="8"/>
    <x v="2"/>
    <s v="Fiction"/>
  </r>
  <r>
    <s v="The Help"/>
    <s v="Kathryn Stockett"/>
    <n v="4.8"/>
    <n v="13871"/>
    <n v="7"/>
    <x v="2"/>
    <s v="Fiction"/>
  </r>
  <r>
    <s v="The Hunger Games (Book 1)"/>
    <s v="Suzanne Collins"/>
    <n v="4.7"/>
    <n v="32122"/>
    <n v="8"/>
    <x v="2"/>
    <s v="Fiction"/>
  </r>
  <r>
    <s v="The Hunger Games Trilogy Boxed Set (1)"/>
    <s v="Suzanne Collins"/>
    <n v="4.8"/>
    <n v="16949"/>
    <n v="30"/>
    <x v="2"/>
    <s v="Fiction"/>
  </r>
  <r>
    <s v="The Immortal Life of Henrietta Lacks"/>
    <s v="Rebecca Skloot"/>
    <n v="4.7"/>
    <n v="9289"/>
    <n v="9"/>
    <x v="2"/>
    <s v="Non Fiction"/>
  </r>
  <r>
    <s v="The Lego Ideas Book: Unlock Your Imagination"/>
    <s v="Daniel Lipkowitz"/>
    <n v="4.4000000000000004"/>
    <n v="4247"/>
    <n v="13"/>
    <x v="2"/>
    <s v="Non Fiction"/>
  </r>
  <r>
    <s v="The Litigators"/>
    <s v="John Grisham"/>
    <n v="4.4000000000000004"/>
    <n v="6222"/>
    <n v="18"/>
    <x v="2"/>
    <s v="Fiction"/>
  </r>
  <r>
    <s v="The Official SAT Study Guide"/>
    <s v="The College Board"/>
    <n v="4.4000000000000004"/>
    <n v="1201"/>
    <n v="40"/>
    <x v="2"/>
    <s v="Non Fiction"/>
  </r>
  <r>
    <s v="The Paris Wife: A Novel"/>
    <s v="Paula McLain"/>
    <n v="4.3"/>
    <n v="3759"/>
    <n v="16"/>
    <x v="2"/>
    <s v="Fiction"/>
  </r>
  <r>
    <s v="The Son of Neptune (Heroes of Olympus, Book 2)"/>
    <s v="Rick Riordan"/>
    <n v="4.8"/>
    <n v="4290"/>
    <n v="10"/>
    <x v="2"/>
    <s v="Fiction"/>
  </r>
  <r>
    <s v="The Throne of Fire (The Kane Chronicles, Book 2)"/>
    <s v="Rick Riordan"/>
    <n v="4.7"/>
    <n v="1463"/>
    <n v="10"/>
    <x v="2"/>
    <s v="Fiction"/>
  </r>
  <r>
    <s v="Thinking, Fast and Slow"/>
    <s v="Daniel Kahneman"/>
    <n v="4.5999999999999996"/>
    <n v="11034"/>
    <n v="19"/>
    <x v="2"/>
    <s v="Non Fiction"/>
  </r>
  <r>
    <s v="Tina Fey: Bossypants"/>
    <s v="Tina Fey"/>
    <n v="4.3"/>
    <n v="5977"/>
    <n v="12"/>
    <x v="2"/>
    <s v="Non Fiction"/>
  </r>
  <r>
    <s v="Unbroken: A World War II Story of Survival, Resilience, and Redemption"/>
    <s v="Laura Hillenbrand"/>
    <n v="4.8"/>
    <n v="29673"/>
    <n v="16"/>
    <x v="2"/>
    <s v="Non Fiction"/>
  </r>
  <r>
    <s v="Water for Elephants: A Novel"/>
    <s v="Sara Gruen"/>
    <n v="4.5"/>
    <n v="8958"/>
    <n v="12"/>
    <x v="2"/>
    <s v="Fiction"/>
  </r>
  <r>
    <s v="What to Expect When You're Expecting"/>
    <s v="Heidi Murkoff"/>
    <n v="4.4000000000000004"/>
    <n v="3341"/>
    <n v="9"/>
    <x v="2"/>
    <s v="Non Fiction"/>
  </r>
  <r>
    <s v="Barefoot Contessa Foolproof: Recipes You Can Trust: A Cookbook"/>
    <s v="Ina Garten"/>
    <n v="4.8"/>
    <n v="1296"/>
    <n v="24"/>
    <x v="3"/>
    <s v="Non Fiction"/>
  </r>
  <r>
    <s v="Catching Fire (The Hunger Games)"/>
    <s v="Suzanne Collins"/>
    <n v="4.7"/>
    <n v="22614"/>
    <n v="11"/>
    <x v="3"/>
    <s v="Fiction"/>
  </r>
  <r>
    <s v="Eat to Live: The Amazing Nutrient-Rich Program for Fast and Sustained Weight Loss, Revised Edition"/>
    <s v="Joel Fuhrman MD"/>
    <n v="4.5"/>
    <n v="6346"/>
    <n v="9"/>
    <x v="3"/>
    <s v="Non Fiction"/>
  </r>
  <r>
    <s v="Fifty Shades Darker"/>
    <s v="E L James"/>
    <n v="4.4000000000000004"/>
    <n v="23631"/>
    <n v="7"/>
    <x v="3"/>
    <s v="Fiction"/>
  </r>
  <r>
    <s v="Fifty Shades Freed: Book Three of the Fifty Shades Trilogy (Fifty Shades of Grey Series) (English Edition)"/>
    <s v="E L James"/>
    <n v="4.5"/>
    <n v="20262"/>
    <n v="11"/>
    <x v="3"/>
    <s v="Fiction"/>
  </r>
  <r>
    <s v="Fifty Shades of Grey: Book One of the Fifty Shades Trilogy (Fifty Shades of Grey Series)"/>
    <s v="E L James"/>
    <n v="3.8"/>
    <n v="47265"/>
    <n v="14"/>
    <x v="3"/>
    <s v="Fiction"/>
  </r>
  <r>
    <s v="Fifty Shades Trilogy (Fifty Shades of Grey / Fifty Shades Darker / Fifty Shades Freed)"/>
    <s v="E L James"/>
    <n v="4.5"/>
    <n v="13964"/>
    <n v="32"/>
    <x v="3"/>
    <s v="Fiction"/>
  </r>
  <r>
    <s v="Game of Thrones Boxed Set: A Game of Thrones/A Clash of Kings/A Storm of Swords/A Feast for Crows"/>
    <s v="George R.R. Martin"/>
    <n v="4.5999999999999996"/>
    <n v="5594"/>
    <n v="5"/>
    <x v="3"/>
    <s v="Fiction"/>
  </r>
  <r>
    <s v="Gone Girl"/>
    <s v="Gillian Flynn"/>
    <n v="4"/>
    <n v="57271"/>
    <n v="10"/>
    <x v="3"/>
    <s v="Fiction"/>
  </r>
  <r>
    <s v="Good to Great: Why Some Companies Make the Leap and Others Don't"/>
    <s v="Jim Collins"/>
    <n v="4.5"/>
    <n v="3457"/>
    <n v="14"/>
    <x v="3"/>
    <s v="Non Fiction"/>
  </r>
  <r>
    <s v="Goodnight, Goodnight Construction Site (Hardcover Books for Toddlers, Preschool Books for Kids)"/>
    <s v="Sherri Duskey Rinker"/>
    <n v="4.9000000000000004"/>
    <n v="7038"/>
    <n v="7"/>
    <x v="3"/>
    <s v="Fiction"/>
  </r>
  <r>
    <s v="Heaven is for Real: A Little Boy's Astounding Story of His Trip to Heaven and Back"/>
    <s v="Todd Burpo"/>
    <n v="4.7"/>
    <n v="15779"/>
    <n v="10"/>
    <x v="3"/>
    <s v="Non Fiction"/>
  </r>
  <r>
    <s v="Jesus Calling: Enjoying Peace in His Presence (with Scripture References)"/>
    <s v="Sarah Young"/>
    <n v="4.9000000000000004"/>
    <n v="19576"/>
    <n v="8"/>
    <x v="3"/>
    <s v="Non Fiction"/>
  </r>
  <r>
    <s v="Killing Kennedy: The End of Camelot"/>
    <s v="Bill O'Reilly"/>
    <n v="4.5999999999999996"/>
    <n v="8634"/>
    <n v="25"/>
    <x v="3"/>
    <s v="Non Fiction"/>
  </r>
  <r>
    <s v="Killing Lincoln: The Shocking Assassination that Changed America Forever (Bill O'Reilly's Killing Series)"/>
    <s v="Bill O'Reilly"/>
    <n v="4.7"/>
    <n v="9342"/>
    <n v="10"/>
    <x v="3"/>
    <s v="Non Fiction"/>
  </r>
  <r>
    <s v="Mockingjay (The Hunger Games)"/>
    <s v="Suzanne Collins"/>
    <n v="4.5"/>
    <n v="26741"/>
    <n v="8"/>
    <x v="3"/>
    <s v="Fiction"/>
  </r>
  <r>
    <s v="No Easy Day: The Autobiography of a Navy Seal: The Firsthand Account of the Mission That Killed Osama Bin Laden"/>
    <s v="Mark Owen"/>
    <n v="4.5999999999999996"/>
    <n v="8093"/>
    <n v="14"/>
    <x v="3"/>
    <s v="Non Fiction"/>
  </r>
  <r>
    <s v="Oh, the Places You'll Go!"/>
    <s v="Dr. Seuss"/>
    <n v="4.9000000000000004"/>
    <n v="21834"/>
    <n v="8"/>
    <x v="3"/>
    <s v="Fiction"/>
  </r>
  <r>
    <s v="One Thousand Gifts: A Dare to Live Fully Right Where You Are"/>
    <s v="Ann Voskamp"/>
    <n v="4.5999999999999996"/>
    <n v="3163"/>
    <n v="13"/>
    <x v="3"/>
    <s v="Non Fiction"/>
  </r>
  <r>
    <s v="Proof of Heaven: A Neurosurgeon's Journey into the Afterlife"/>
    <s v="Eben Alexander"/>
    <n v="4.3"/>
    <n v="13616"/>
    <n v="10"/>
    <x v="3"/>
    <s v="Non Fiction"/>
  </r>
  <r>
    <s v="Publication Manual of the American Psychological Association, 6th Edition"/>
    <s v="American Psychological Association"/>
    <n v="4.5"/>
    <n v="8580"/>
    <n v="46"/>
    <x v="3"/>
    <s v="Non Fiction"/>
  </r>
  <r>
    <s v="Quiet: The Power of Introverts in a World That Can't Stop Talking"/>
    <s v="Susan Cain"/>
    <n v="4.5999999999999996"/>
    <n v="10009"/>
    <n v="20"/>
    <x v="3"/>
    <s v="Non Fiction"/>
  </r>
  <r>
    <s v="Steve Jobs"/>
    <s v="Walter Isaacson"/>
    <n v="4.5999999999999996"/>
    <n v="7827"/>
    <n v="20"/>
    <x v="3"/>
    <s v="Non Fiction"/>
  </r>
  <r>
    <s v="StrengthsFinder 2.0"/>
    <s v="Gallup"/>
    <n v="4"/>
    <n v="5069"/>
    <n v="17"/>
    <x v="3"/>
    <s v="Non Fiction"/>
  </r>
  <r>
    <s v="The 5 Love Languages: The Secret to Love That Lasts"/>
    <s v="Gary Chapman"/>
    <n v="4.7"/>
    <n v="3477"/>
    <n v="28"/>
    <x v="3"/>
    <s v="Non Fiction"/>
  </r>
  <r>
    <s v="The 7 Habits of Highly Effective People: Powerful Lessons in Personal Change"/>
    <s v="Stephen R. Covey"/>
    <n v="4.5999999999999996"/>
    <n v="9325"/>
    <n v="24"/>
    <x v="3"/>
    <s v="Non Fiction"/>
  </r>
  <r>
    <s v="The Amateur"/>
    <s v="Edward Klein"/>
    <n v="4.5999999999999996"/>
    <n v="2580"/>
    <n v="9"/>
    <x v="3"/>
    <s v="Non Fiction"/>
  </r>
  <r>
    <s v="The Blood Sugar Solution: The UltraHealthy Program for Losing Weight, Preventing Disease, and Feeling Great Now!"/>
    <s v="Mark Hyman M.D."/>
    <n v="4.2"/>
    <n v="1789"/>
    <n v="14"/>
    <x v="3"/>
    <s v="Non Fiction"/>
  </r>
  <r>
    <s v="The Casual Vacancy"/>
    <s v=" Joanne Rowling"/>
    <n v="3.3"/>
    <n v="9372"/>
    <n v="12"/>
    <x v="3"/>
    <s v="Fiction"/>
  </r>
  <r>
    <s v="The Fault in Our Stars"/>
    <s v="John Green"/>
    <n v="4.7"/>
    <n v="50482"/>
    <n v="13"/>
    <x v="3"/>
    <s v="Fiction"/>
  </r>
  <r>
    <s v="The Five Dysfunctions of a Team: A Leadership Fable"/>
    <s v="Patrick Lencioni"/>
    <n v="4.5999999999999996"/>
    <n v="3207"/>
    <n v="6"/>
    <x v="3"/>
    <s v="Non Fiction"/>
  </r>
  <r>
    <s v="The Great Gatsby"/>
    <s v="F. Scott Fitzgerald"/>
    <n v="4.4000000000000004"/>
    <n v="11616"/>
    <n v="7"/>
    <x v="3"/>
    <s v="Fiction"/>
  </r>
  <r>
    <s v="The Harbinger: The Ancient Mystery that Holds the Secret of America's Future"/>
    <s v="Jonathan Cahn"/>
    <n v="4.5999999999999996"/>
    <n v="11098"/>
    <n v="13"/>
    <x v="3"/>
    <s v="Fiction"/>
  </r>
  <r>
    <s v="The Hunger Games (Book 1)"/>
    <s v="Suzanne Collins"/>
    <n v="4.7"/>
    <n v="32122"/>
    <n v="8"/>
    <x v="3"/>
    <s v="Fiction"/>
  </r>
  <r>
    <s v="The Hunger Games Trilogy Boxed Set (1)"/>
    <s v="Suzanne Collins"/>
    <n v="4.8"/>
    <n v="16949"/>
    <n v="30"/>
    <x v="3"/>
    <s v="Fiction"/>
  </r>
  <r>
    <s v="The Immortal Life of Henrietta Lacks"/>
    <s v="Rebecca Skloot"/>
    <n v="4.7"/>
    <n v="9289"/>
    <n v="9"/>
    <x v="3"/>
    <s v="Non Fiction"/>
  </r>
  <r>
    <s v="The Lego Ideas Book: Unlock Your Imagination"/>
    <s v="Daniel Lipkowitz"/>
    <n v="4.4000000000000004"/>
    <n v="4247"/>
    <n v="13"/>
    <x v="3"/>
    <s v="Non Fiction"/>
  </r>
  <r>
    <s v="The Mark of Athena (Heroes of Olympus, Book 3)"/>
    <s v="Rick Riordan"/>
    <n v="4.8"/>
    <n v="6247"/>
    <n v="10"/>
    <x v="3"/>
    <s v="Fiction"/>
  </r>
  <r>
    <s v="The Official SAT Study Guide"/>
    <s v="The College Board"/>
    <n v="4.4000000000000004"/>
    <n v="1201"/>
    <n v="40"/>
    <x v="3"/>
    <s v="Non Fiction"/>
  </r>
  <r>
    <s v="The Pioneer Woman Cooks: Food from My Frontier"/>
    <s v="Ree Drummond"/>
    <n v="4.8"/>
    <n v="2876"/>
    <n v="21"/>
    <x v="3"/>
    <s v="Non Fiction"/>
  </r>
  <r>
    <s v="The Power of Habit: Why We Do What We Do in Life and Business"/>
    <s v="Charles Duhigg"/>
    <n v="4.5999999999999996"/>
    <n v="10795"/>
    <n v="21"/>
    <x v="3"/>
    <s v="Non Fiction"/>
  </r>
  <r>
    <s v="The Racketeer"/>
    <s v="John Grisham"/>
    <n v="4.3"/>
    <n v="14493"/>
    <n v="18"/>
    <x v="3"/>
    <s v="Fiction"/>
  </r>
  <r>
    <s v="The Serpent's Shadow (The Kane Chronicles, Book 3)"/>
    <s v="Rick Riordan"/>
    <n v="4.8"/>
    <n v="2091"/>
    <n v="12"/>
    <x v="3"/>
    <s v="Fiction"/>
  </r>
  <r>
    <s v="The Third Wheel (Diary of a Wimpy Kid, Book 7)"/>
    <s v="Jeff Kinney"/>
    <n v="4.7"/>
    <n v="6377"/>
    <n v="7"/>
    <x v="3"/>
    <s v="Fiction"/>
  </r>
  <r>
    <s v="Thinking, Fast and Slow"/>
    <s v="Daniel Kahneman"/>
    <n v="4.5999999999999996"/>
    <n v="11034"/>
    <n v="19"/>
    <x v="3"/>
    <s v="Non Fiction"/>
  </r>
  <r>
    <s v="Thomas Jefferson: The Art of Power"/>
    <s v="Jon Meacham"/>
    <n v="4.5"/>
    <n v="1904"/>
    <n v="23"/>
    <x v="3"/>
    <s v="Non Fiction"/>
  </r>
  <r>
    <s v="Unbroken: A World War II Story of Survival, Resilience, and Redemption"/>
    <s v="Laura Hillenbrand"/>
    <n v="4.8"/>
    <n v="29673"/>
    <n v="16"/>
    <x v="3"/>
    <s v="Non Fiction"/>
  </r>
  <r>
    <s v="Wheat Belly: Lose the Wheat, Lose the Weight, and Find Your Path Back to Health"/>
    <s v="William Davis"/>
    <n v="4.4000000000000004"/>
    <n v="7497"/>
    <n v="6"/>
    <x v="3"/>
    <s v="Non Fiction"/>
  </r>
  <r>
    <s v="Wild: From Lost to Found on the Pacific Crest Trail"/>
    <s v="Cheryl Strayed"/>
    <n v="4.4000000000000004"/>
    <n v="17044"/>
    <n v="18"/>
    <x v="3"/>
    <s v="Non Fiction"/>
  </r>
  <r>
    <s v="Winter of the World: Book Two of the Century Trilogy"/>
    <s v="Ken Follett"/>
    <n v="4.5"/>
    <n v="10760"/>
    <n v="15"/>
    <x v="3"/>
    <s v="Fiction"/>
  </r>
  <r>
    <s v="Allegiant"/>
    <s v="Veronica Roth"/>
    <n v="3.9"/>
    <n v="6310"/>
    <n v="13"/>
    <x v="4"/>
    <s v="Fiction"/>
  </r>
  <r>
    <s v="And the Mountains Echoed"/>
    <s v="Khaled Hosseini"/>
    <n v="4.3"/>
    <n v="12159"/>
    <n v="13"/>
    <x v="4"/>
    <s v="Fiction"/>
  </r>
  <r>
    <s v="Daring Greatly: How the Courage to Be Vulnerable Transforms the Way We Live, Love, Parent, and Lead"/>
    <s v="BreneÌ Brown"/>
    <n v="4.8"/>
    <n v="1329"/>
    <n v="10"/>
    <x v="4"/>
    <s v="Non Fiction"/>
  </r>
  <r>
    <s v="David and Goliath: Underdogs, Misfits, and the Art of Battling Giants"/>
    <s v="Malcolm Gladwell"/>
    <n v="4.4000000000000004"/>
    <n v="4642"/>
    <n v="13"/>
    <x v="4"/>
    <s v="Non Fiction"/>
  </r>
  <r>
    <s v="Diagnostic and Statistical Manual of Mental Disorders, 5th Edition: DSM-5"/>
    <s v="American Psychiatric Association"/>
    <n v="4.5"/>
    <n v="6679"/>
    <n v="105"/>
    <x v="4"/>
    <s v="Non Fiction"/>
  </r>
  <r>
    <s v="Diary of a Wimpy Kid: Hard Luck, Book 8"/>
    <s v="Jeff Kinney"/>
    <n v="4.8"/>
    <n v="6812"/>
    <n v="0"/>
    <x v="4"/>
    <s v="Fiction"/>
  </r>
  <r>
    <s v="Divergent"/>
    <s v="Veronica Roth"/>
    <n v="4.5999999999999996"/>
    <n v="27098"/>
    <n v="15"/>
    <x v="4"/>
    <s v="Fiction"/>
  </r>
  <r>
    <s v="Doctor Sleep: A Novel"/>
    <s v="Stephen King"/>
    <n v="4.7"/>
    <n v="15845"/>
    <n v="13"/>
    <x v="4"/>
    <s v="Fiction"/>
  </r>
  <r>
    <s v="Fifty Shades of Grey: Book One of the Fifty Shades Trilogy (Fifty Shades of Grey Series)"/>
    <s v="E L James"/>
    <n v="3.8"/>
    <n v="47265"/>
    <n v="14"/>
    <x v="4"/>
    <s v="Fiction"/>
  </r>
  <r>
    <s v="Game of Thrones Boxed Set: A Game of Thrones/A Clash of Kings/A Storm of Swords/A Feast for Crows"/>
    <s v="George R.R. Martin"/>
    <n v="4.5999999999999996"/>
    <n v="5594"/>
    <n v="5"/>
    <x v="4"/>
    <s v="Fiction"/>
  </r>
  <r>
    <s v="George Washington's Secret Six: The Spy Ring That Saved the American Revolution"/>
    <s v="Brian Kilmeade"/>
    <n v="4.5999999999999996"/>
    <n v="4799"/>
    <n v="16"/>
    <x v="4"/>
    <s v="Non Fiction"/>
  </r>
  <r>
    <s v="Gone Girl"/>
    <s v="Gillian Flynn"/>
    <n v="4"/>
    <n v="57271"/>
    <n v="10"/>
    <x v="4"/>
    <s v="Fiction"/>
  </r>
  <r>
    <s v="Goodnight, Goodnight Construction Site (Hardcover Books for Toddlers, Preschool Books for Kids)"/>
    <s v="Sherri Duskey Rinker"/>
    <n v="4.9000000000000004"/>
    <n v="7038"/>
    <n v="7"/>
    <x v="4"/>
    <s v="Fiction"/>
  </r>
  <r>
    <s v="Happy, Happy, Happy: My Life and Legacy as the Duck Commander"/>
    <s v="Phil Robertson"/>
    <n v="4.8"/>
    <n v="4148"/>
    <n v="11"/>
    <x v="4"/>
    <s v="Non Fiction"/>
  </r>
  <r>
    <s v="Humans of New York"/>
    <s v="Brandon Stanton"/>
    <n v="4.8"/>
    <n v="3490"/>
    <n v="15"/>
    <x v="4"/>
    <s v="Non Fiction"/>
  </r>
  <r>
    <s v="Hyperbole and a Half: Unfortunate Situations, Flawed Coping Mechanisms, Mayhem, and Other Things That Happened"/>
    <s v="Allie Brosh"/>
    <n v="4.7"/>
    <n v="4896"/>
    <n v="17"/>
    <x v="4"/>
    <s v="Non Fiction"/>
  </r>
  <r>
    <s v="Inferno"/>
    <s v="Dan Brown"/>
    <n v="4.0999999999999996"/>
    <n v="29651"/>
    <n v="14"/>
    <x v="4"/>
    <s v="Fiction"/>
  </r>
  <r>
    <s v="Jesus Calling: Enjoying Peace in His Presence (with Scripture References)"/>
    <s v="Sarah Young"/>
    <n v="4.9000000000000004"/>
    <n v="19576"/>
    <n v="8"/>
    <x v="4"/>
    <s v="Non Fiction"/>
  </r>
  <r>
    <s v="Joyland (Hard Case Crime)"/>
    <s v="Stephen King"/>
    <n v="4.5"/>
    <n v="4748"/>
    <n v="12"/>
    <x v="4"/>
    <s v="Fiction"/>
  </r>
  <r>
    <s v="Killing Jesus (Bill O'Reilly's Killing Series)"/>
    <s v="Bill O'Reilly"/>
    <n v="4.5"/>
    <n v="11391"/>
    <n v="12"/>
    <x v="4"/>
    <s v="Non Fiction"/>
  </r>
  <r>
    <s v="Knock-Knock Jokes for Kids"/>
    <s v="Rob Elliott"/>
    <n v="4.5"/>
    <n v="3673"/>
    <n v="4"/>
    <x v="4"/>
    <s v="Non Fiction"/>
  </r>
  <r>
    <s v="Laugh-Out-Loud Jokes for Kids"/>
    <s v="Rob Elliott"/>
    <n v="4.5999999999999996"/>
    <n v="6990"/>
    <n v="4"/>
    <x v="4"/>
    <s v="Non Fiction"/>
  </r>
  <r>
    <s v="Lean In: Women, Work, and the Will to Lead"/>
    <s v="Sheryl Sandberg"/>
    <n v="4.5"/>
    <n v="6132"/>
    <n v="13"/>
    <x v="4"/>
    <s v="Non Fiction"/>
  </r>
  <r>
    <s v="Oh, the Places You'll Go!"/>
    <s v="Dr. Seuss"/>
    <n v="4.9000000000000004"/>
    <n v="21834"/>
    <n v="8"/>
    <x v="4"/>
    <s v="Fiction"/>
  </r>
  <r>
    <s v="Proof of Heaven: A Neurosurgeon's Journey into the Afterlife"/>
    <s v="Eben Alexander"/>
    <n v="4.3"/>
    <n v="13616"/>
    <n v="10"/>
    <x v="4"/>
    <s v="Non Fiction"/>
  </r>
  <r>
    <s v="Publication Manual of the American Psychological Association, 6th Edition"/>
    <s v="American Psychological Association"/>
    <n v="4.5"/>
    <n v="8580"/>
    <n v="46"/>
    <x v="4"/>
    <s v="Non Fiction"/>
  </r>
  <r>
    <s v="Quiet: The Power of Introverts in a World That Can't Stop Talking"/>
    <s v="Susan Cain"/>
    <n v="4.5999999999999996"/>
    <n v="10009"/>
    <n v="7"/>
    <x v="4"/>
    <s v="Non Fiction"/>
  </r>
  <r>
    <s v="Rush Revere and the Brave Pilgrims: Time-Travel Adventures with Exceptional Americans (1)"/>
    <s v="Rush Limbaugh"/>
    <n v="4.9000000000000004"/>
    <n v="7150"/>
    <n v="12"/>
    <x v="4"/>
    <s v="Fiction"/>
  </r>
  <r>
    <s v="Shred: The Revolutionary Diet: 6 Weeks 4 Inches 2 Sizes"/>
    <s v="Ian K. Smith M.D."/>
    <n v="4.0999999999999996"/>
    <n v="2272"/>
    <n v="6"/>
    <x v="4"/>
    <s v="Non Fiction"/>
  </r>
  <r>
    <s v="Soul Healing Miracles: Ancient and New Sacred Wisdom, Knowledge, and Practical Techniques for Healing the Spiritualâ€¦"/>
    <s v="Zhi Gang Sha"/>
    <n v="4.5999999999999996"/>
    <n v="220"/>
    <n v="17"/>
    <x v="4"/>
    <s v="Non Fiction"/>
  </r>
  <r>
    <s v="StrengthsFinder 2.0"/>
    <s v="Gallup"/>
    <n v="4"/>
    <n v="5069"/>
    <n v="17"/>
    <x v="4"/>
    <s v="Non Fiction"/>
  </r>
  <r>
    <s v="Sycamore Row (Jake Brigance)"/>
    <s v="John Grisham"/>
    <n v="4.5"/>
    <n v="23114"/>
    <n v="18"/>
    <x v="4"/>
    <s v="Fiction"/>
  </r>
  <r>
    <s v="The 5 Love Languages: The Secret to Love That Lasts"/>
    <s v="Gary Chapman"/>
    <n v="4.7"/>
    <n v="3477"/>
    <n v="28"/>
    <x v="4"/>
    <s v="Non Fiction"/>
  </r>
  <r>
    <s v="The 7 Habits of Highly Effective People: Powerful Lessons in Personal Change"/>
    <s v="Stephen R. Covey"/>
    <n v="4.5999999999999996"/>
    <n v="9325"/>
    <n v="24"/>
    <x v="4"/>
    <s v="Non Fiction"/>
  </r>
  <r>
    <s v="The Book Thief"/>
    <s v="Markus Zusak"/>
    <n v="4.5999999999999996"/>
    <n v="23148"/>
    <n v="6"/>
    <x v="4"/>
    <s v="Fiction"/>
  </r>
  <r>
    <s v="The Day the Crayons Quit"/>
    <s v="Drew Daywalt"/>
    <n v="4.8"/>
    <n v="8922"/>
    <n v="9"/>
    <x v="4"/>
    <s v="Fiction"/>
  </r>
  <r>
    <s v="The Fault in Our Stars"/>
    <s v="John Green"/>
    <n v="4.7"/>
    <n v="50482"/>
    <n v="13"/>
    <x v="4"/>
    <s v="Fiction"/>
  </r>
  <r>
    <s v="The Five Dysfunctions of a Team: A Leadership Fable"/>
    <s v="Patrick Lencioni"/>
    <n v="4.5999999999999996"/>
    <n v="3207"/>
    <n v="6"/>
    <x v="4"/>
    <s v="Non Fiction"/>
  </r>
  <r>
    <s v="The Four Agreements: A Practical Guide to Personal Freedom (A Toltec Wisdom Book)"/>
    <s v="Don Miguel Ruiz"/>
    <n v="4.7"/>
    <n v="23308"/>
    <n v="6"/>
    <x v="4"/>
    <s v="Non Fiction"/>
  </r>
  <r>
    <s v="The Goldfinch: A Novel (Pulitzer Prize for Fiction)"/>
    <s v="Donna Tartt"/>
    <n v="3.9"/>
    <n v="33844"/>
    <n v="20"/>
    <x v="4"/>
    <s v="Fiction"/>
  </r>
  <r>
    <s v="The Great Gatsby"/>
    <s v="F. Scott Fitzgerald"/>
    <n v="4.4000000000000004"/>
    <n v="11616"/>
    <n v="7"/>
    <x v="4"/>
    <s v="Fiction"/>
  </r>
  <r>
    <s v="The House of Hades (Heroes of Olympus, Book 4)"/>
    <s v="Rick Riordan"/>
    <n v="4.8"/>
    <n v="6982"/>
    <n v="14"/>
    <x v="4"/>
    <s v="Fiction"/>
  </r>
  <r>
    <s v="The Legend of Zelda: Hyrule Historia"/>
    <s v="Patrick Thorpe"/>
    <n v="4.9000000000000004"/>
    <n v="5396"/>
    <n v="20"/>
    <x v="4"/>
    <s v="Fiction"/>
  </r>
  <r>
    <s v="The Official SAT Study Guide"/>
    <s v="The College Board"/>
    <n v="4.4000000000000004"/>
    <n v="1201"/>
    <n v="40"/>
    <x v="4"/>
    <s v="Non Fiction"/>
  </r>
  <r>
    <s v="The Pioneer Woman Cooks: A Year of Holidays: 140 Step-by-Step Recipes for Simple, Scrumptious Celebrations"/>
    <s v="Ree Drummond"/>
    <n v="4.8"/>
    <n v="2663"/>
    <n v="17"/>
    <x v="4"/>
    <s v="Non Fiction"/>
  </r>
  <r>
    <s v="The Very Hungry Caterpillar"/>
    <s v="Eric Carle"/>
    <n v="4.9000000000000004"/>
    <n v="19546"/>
    <n v="5"/>
    <x v="4"/>
    <s v="Fiction"/>
  </r>
  <r>
    <s v="Things That Matter: Three Decades of Passions, Pastimes and Politics [Deckled Edge]"/>
    <s v="Charles Krauthammer"/>
    <n v="4.7"/>
    <n v="7034"/>
    <n v="15"/>
    <x v="4"/>
    <s v="Non Fiction"/>
  </r>
  <r>
    <s v="To Kill a Mockingbird"/>
    <s v="Harper Lee"/>
    <n v="4.8"/>
    <n v="26234"/>
    <n v="0"/>
    <x v="4"/>
    <s v="Fiction"/>
  </r>
  <r>
    <s v="Wheat Belly: Lose the Wheat, Lose the Weight, and Find Your Path Back to Health"/>
    <s v="William Davis"/>
    <n v="4.4000000000000004"/>
    <n v="7497"/>
    <n v="6"/>
    <x v="4"/>
    <s v="Non Fiction"/>
  </r>
  <r>
    <s v="Wonder"/>
    <s v="R. J. Palacio"/>
    <n v="4.8"/>
    <n v="21625"/>
    <n v="9"/>
    <x v="4"/>
    <s v="Fiction"/>
  </r>
  <r>
    <s v="A Game of Thrones / A Clash of Kings / A Storm of Swords / A Feast of Crows / A Dance with Dragons"/>
    <s v="George R. R. Martin"/>
    <n v="4.7"/>
    <n v="19735"/>
    <n v="30"/>
    <x v="5"/>
    <s v="Fiction"/>
  </r>
  <r>
    <s v="All the Light We Cannot See"/>
    <s v="Anthony Doerr"/>
    <n v="4.5999999999999996"/>
    <n v="36348"/>
    <n v="14"/>
    <x v="5"/>
    <s v="Fiction"/>
  </r>
  <r>
    <s v="Capital in the Twenty First Century"/>
    <s v="Thomas Piketty"/>
    <n v="4.5"/>
    <n v="2884"/>
    <n v="28"/>
    <x v="5"/>
    <s v="Non Fiction"/>
  </r>
  <r>
    <s v="Diagnostic and Statistical Manual of Mental Disorders, 5th Edition: DSM-5"/>
    <s v="American Psychiatric Association"/>
    <n v="4.5"/>
    <n v="6679"/>
    <n v="105"/>
    <x v="5"/>
    <s v="Non Fiction"/>
  </r>
  <r>
    <s v="Diary of a Wimpy Kid: The Long Haul"/>
    <s v="Jeff Kinney"/>
    <n v="4.8"/>
    <n v="6540"/>
    <n v="22"/>
    <x v="5"/>
    <s v="Fiction"/>
  </r>
  <r>
    <s v="Divergent"/>
    <s v="Veronica Roth"/>
    <n v="4.5999999999999996"/>
    <n v="27098"/>
    <n v="15"/>
    <x v="5"/>
    <s v="Fiction"/>
  </r>
  <r>
    <s v="Divergent / Insurgent"/>
    <s v="Veronica Roth"/>
    <n v="4.5"/>
    <n v="17684"/>
    <n v="6"/>
    <x v="5"/>
    <s v="Fiction"/>
  </r>
  <r>
    <s v="First 100 Words"/>
    <s v="Roger Priddy"/>
    <n v="4.7"/>
    <n v="17323"/>
    <n v="4"/>
    <x v="5"/>
    <s v="Non Fiction"/>
  </r>
  <r>
    <s v="Frozen (Little Golden Book)"/>
    <s v="RH Disney"/>
    <n v="4.7"/>
    <n v="3642"/>
    <n v="0"/>
    <x v="5"/>
    <s v="Fiction"/>
  </r>
  <r>
    <s v="Gone Girl"/>
    <s v="Gillian Flynn"/>
    <n v="4"/>
    <n v="57271"/>
    <n v="9"/>
    <x v="5"/>
    <s v="Fiction"/>
  </r>
  <r>
    <s v="Grain Brain: The Surprising Truth about Wheat, Carbs, and Sugar--Your Brain's Silent Killers"/>
    <s v="David Perlmutter MD"/>
    <n v="4.5999999999999996"/>
    <n v="5972"/>
    <n v="10"/>
    <x v="5"/>
    <s v="Non Fiction"/>
  </r>
  <r>
    <s v="How to Win Friends &amp; Influence People"/>
    <s v="Dale Carnegie"/>
    <n v="4.7"/>
    <n v="25001"/>
    <n v="11"/>
    <x v="5"/>
    <s v="Non Fiction"/>
  </r>
  <r>
    <s v="Humans of New York"/>
    <s v="Brandon Stanton"/>
    <n v="4.8"/>
    <n v="3490"/>
    <n v="15"/>
    <x v="5"/>
    <s v="Non Fiction"/>
  </r>
  <r>
    <s v="If I Stay"/>
    <s v="Gayle Forman"/>
    <n v="4.3"/>
    <n v="7153"/>
    <n v="9"/>
    <x v="5"/>
    <s v="Fiction"/>
  </r>
  <r>
    <s v="Jesus Calling: Enjoying Peace in His Presence (with Scripture References)"/>
    <s v="Sarah Young"/>
    <n v="4.9000000000000004"/>
    <n v="19576"/>
    <n v="8"/>
    <x v="5"/>
    <s v="Non Fiction"/>
  </r>
  <r>
    <s v="JOURNEY TO THE ICE P"/>
    <s v="RH Disney"/>
    <n v="4.5999999999999996"/>
    <n v="978"/>
    <n v="0"/>
    <x v="5"/>
    <s v="Fiction"/>
  </r>
  <r>
    <s v="Killing Patton: The Strange Death of World War II's Most Audacious General (Bill O'Reilly's Killing Series)"/>
    <s v="Bill O'Reilly"/>
    <n v="4.5999999999999996"/>
    <n v="10927"/>
    <n v="6"/>
    <x v="5"/>
    <s v="Non Fiction"/>
  </r>
  <r>
    <s v="Knock-Knock Jokes for Kids"/>
    <s v="Rob Elliott"/>
    <n v="4.5"/>
    <n v="3673"/>
    <n v="4"/>
    <x v="5"/>
    <s v="Non Fiction"/>
  </r>
  <r>
    <s v="Laugh-Out-Loud Jokes for Kids"/>
    <s v="Rob Elliott"/>
    <n v="4.5999999999999996"/>
    <n v="6990"/>
    <n v="4"/>
    <x v="5"/>
    <s v="Non Fiction"/>
  </r>
  <r>
    <s v="Little Blue Truck"/>
    <s v="Alice Schertle"/>
    <n v="4.9000000000000004"/>
    <n v="1884"/>
    <n v="0"/>
    <x v="5"/>
    <s v="Fiction"/>
  </r>
  <r>
    <s v="Looking for Alaska"/>
    <s v="John Green"/>
    <n v="4.5"/>
    <n v="8491"/>
    <n v="7"/>
    <x v="5"/>
    <s v="Fiction"/>
  </r>
  <r>
    <s v="Love You Forever"/>
    <s v="Robert Munsch"/>
    <n v="4.8"/>
    <n v="18613"/>
    <n v="5"/>
    <x v="5"/>
    <s v="Fiction"/>
  </r>
  <r>
    <s v="Make It Ahead: A Barefoot Contessa Cookbook"/>
    <s v="Ina Garten"/>
    <n v="4.5"/>
    <n v="1386"/>
    <n v="20"/>
    <x v="5"/>
    <s v="Non Fiction"/>
  </r>
  <r>
    <s v="Mindset: The New Psychology of Success"/>
    <s v="Carol S. Dweck"/>
    <n v="4.5999999999999996"/>
    <n v="5542"/>
    <n v="10"/>
    <x v="5"/>
    <s v="Non Fiction"/>
  </r>
  <r>
    <s v="Oh, the Places You'll Go!"/>
    <s v="Dr. Seuss"/>
    <n v="4.9000000000000004"/>
    <n v="21834"/>
    <n v="8"/>
    <x v="5"/>
    <s v="Fiction"/>
  </r>
  <r>
    <s v="Orphan Train"/>
    <s v="Christina Baker Kline"/>
    <n v="4.5999999999999996"/>
    <n v="21930"/>
    <n v="11"/>
    <x v="5"/>
    <s v="Fiction"/>
  </r>
  <r>
    <s v="Publication Manual of the American Psychological Association, 6th Edition"/>
    <s v="American Psychological Association"/>
    <n v="4.5"/>
    <n v="8580"/>
    <n v="46"/>
    <x v="5"/>
    <s v="Non Fiction"/>
  </r>
  <r>
    <s v="Rush Revere and the First Patriots: Time-Travel Adventures With Exceptional Americans (2)"/>
    <s v="Rush Limbaugh"/>
    <n v="4.9000000000000004"/>
    <n v="3836"/>
    <n v="12"/>
    <x v="5"/>
    <s v="Fiction"/>
  </r>
  <r>
    <s v="StrengthsFinder 2.0"/>
    <s v="Gallup"/>
    <n v="4"/>
    <n v="5069"/>
    <n v="17"/>
    <x v="5"/>
    <s v="Non Fiction"/>
  </r>
  <r>
    <s v="The 5 Love Languages: The Secret to Love That Lasts"/>
    <s v="Gary Chapman"/>
    <n v="4.7"/>
    <n v="3477"/>
    <n v="28"/>
    <x v="5"/>
    <s v="Non Fiction"/>
  </r>
  <r>
    <s v="The Alchemist"/>
    <s v="Paulo Coelho"/>
    <n v="4.7"/>
    <n v="35799"/>
    <n v="39"/>
    <x v="5"/>
    <s v="Fiction"/>
  </r>
  <r>
    <s v="The Blood of Olympus (The Heroes of Olympus (5))"/>
    <s v="Rick Riordan"/>
    <n v="4.8"/>
    <n v="6600"/>
    <n v="11"/>
    <x v="5"/>
    <s v="Fiction"/>
  </r>
  <r>
    <s v="The Book Thief"/>
    <s v="Markus Zusak"/>
    <n v="4.5999999999999996"/>
    <n v="23148"/>
    <n v="6"/>
    <x v="5"/>
    <s v="Fiction"/>
  </r>
  <r>
    <s v="The Book with No Pictures"/>
    <s v="B. J. Novak"/>
    <n v="4.8"/>
    <n v="8081"/>
    <n v="8"/>
    <x v="5"/>
    <s v="Fiction"/>
  </r>
  <r>
    <s v="The Boys in the Boat: Nine Americans and Their Epic Quest for Gold at the 1936 Berlin Olympics"/>
    <s v="Daniel James Brown"/>
    <n v="4.8"/>
    <n v="23358"/>
    <n v="12"/>
    <x v="5"/>
    <s v="Non Fiction"/>
  </r>
  <r>
    <s v="The Day the Crayons Quit"/>
    <s v="Drew Daywalt"/>
    <n v="4.8"/>
    <n v="8922"/>
    <n v="9"/>
    <x v="5"/>
    <s v="Fiction"/>
  </r>
  <r>
    <s v="The Fault in Our Stars"/>
    <s v="John Green"/>
    <n v="4.7"/>
    <n v="50482"/>
    <n v="7"/>
    <x v="5"/>
    <s v="Fiction"/>
  </r>
  <r>
    <s v="The Fault in Our Stars"/>
    <s v="John Green"/>
    <n v="4.7"/>
    <n v="50482"/>
    <n v="13"/>
    <x v="5"/>
    <s v="Fiction"/>
  </r>
  <r>
    <s v="The Goldfinch: A Novel (Pulitzer Prize for Fiction)"/>
    <s v="Donna Tartt"/>
    <n v="3.9"/>
    <n v="33844"/>
    <n v="20"/>
    <x v="5"/>
    <s v="Fiction"/>
  </r>
  <r>
    <s v="The Great Gatsby"/>
    <s v="F. Scott Fitzgerald"/>
    <n v="4.4000000000000004"/>
    <n v="11616"/>
    <n v="7"/>
    <x v="5"/>
    <s v="Fiction"/>
  </r>
  <r>
    <s v="The Maze Runner (Book 1)"/>
    <s v="James Dashner"/>
    <n v="4.5"/>
    <n v="10101"/>
    <n v="8"/>
    <x v="5"/>
    <s v="Fiction"/>
  </r>
  <r>
    <s v="The Official SAT Study Guide"/>
    <s v="The College Board"/>
    <n v="4.4000000000000004"/>
    <n v="1201"/>
    <n v="40"/>
    <x v="5"/>
    <s v="Non Fiction"/>
  </r>
  <r>
    <s v="The Very Hungry Caterpillar"/>
    <s v="Eric Carle"/>
    <n v="4.9000000000000004"/>
    <n v="19546"/>
    <n v="5"/>
    <x v="5"/>
    <s v="Fiction"/>
  </r>
  <r>
    <s v="Thug Kitchen: The Official Cookbook: Eat Like You Give a F*ck (Thug Kitchen Cookbooks)"/>
    <s v="Thug Kitchen"/>
    <n v="4.5999999999999996"/>
    <n v="11128"/>
    <n v="23"/>
    <x v="5"/>
    <s v="Non Fiction"/>
  </r>
  <r>
    <s v="To Kill a Mockingbird"/>
    <s v="Harper Lee"/>
    <n v="4.8"/>
    <n v="26234"/>
    <n v="0"/>
    <x v="5"/>
    <s v="Fiction"/>
  </r>
  <r>
    <s v="Ultimate Sticker Book: Frozen: More Than 60 Reusable Full-Color Stickers"/>
    <s v="DK"/>
    <n v="4.5"/>
    <n v="2586"/>
    <n v="5"/>
    <x v="5"/>
    <s v="Fiction"/>
  </r>
  <r>
    <s v="Unbroken: A World War II Story of Survival, Resilience, and Redemption"/>
    <s v="Laura Hillenbrand"/>
    <n v="4.8"/>
    <n v="29673"/>
    <n v="13"/>
    <x v="5"/>
    <s v="Non Fiction"/>
  </r>
  <r>
    <s v="Unbroken: A World War II Story of Survival, Resilience, and Redemption"/>
    <s v="Laura Hillenbrand"/>
    <n v="4.8"/>
    <n v="29673"/>
    <n v="16"/>
    <x v="5"/>
    <s v="Non Fiction"/>
  </r>
  <r>
    <s v="What If?: Serious Scientific Answers to Absurd Hypothetical Questions"/>
    <s v="Randall Munroe"/>
    <n v="4.7"/>
    <n v="9292"/>
    <n v="17"/>
    <x v="5"/>
    <s v="Non Fiction"/>
  </r>
  <r>
    <s v="Wonder"/>
    <s v="R. J. Palacio"/>
    <n v="4.8"/>
    <n v="21625"/>
    <n v="9"/>
    <x v="5"/>
    <s v="Fiction"/>
  </r>
  <r>
    <s v="Adult Coloring Book: Stress Relieving Animal Designs"/>
    <s v="Blue Star Coloring"/>
    <n v="4.5999999999999996"/>
    <n v="2925"/>
    <n v="6"/>
    <x v="6"/>
    <s v="Non Fiction"/>
  </r>
  <r>
    <s v="Adult Coloring Book: Stress Relieving Patterns"/>
    <s v="Blue Star Coloring"/>
    <n v="4.4000000000000004"/>
    <n v="2951"/>
    <n v="6"/>
    <x v="6"/>
    <s v="Non Fiction"/>
  </r>
  <r>
    <s v="Adult Coloring Books: A Coloring Book for Adults Featuring Mandalas and Henna Inspired Flowers, Animals, and Paisleyâ€¦"/>
    <s v="Coloring Books for Adults"/>
    <n v="4.5"/>
    <n v="2426"/>
    <n v="8"/>
    <x v="6"/>
    <s v="Non Fiction"/>
  </r>
  <r>
    <s v="All the Light We Cannot See"/>
    <s v="Anthony Doerr"/>
    <n v="4.5999999999999996"/>
    <n v="36348"/>
    <n v="14"/>
    <x v="6"/>
    <s v="Fiction"/>
  </r>
  <r>
    <s v="American Sniper: The Autobiography of the Most Lethal Sniper in U.S. Military History"/>
    <s v="Chris Kyle"/>
    <n v="4.5999999999999996"/>
    <n v="15921"/>
    <n v="9"/>
    <x v="6"/>
    <s v="Non Fiction"/>
  </r>
  <r>
    <s v="Baby Touch and Feel: Animals"/>
    <s v="DK"/>
    <n v="4.5999999999999996"/>
    <n v="5360"/>
    <n v="5"/>
    <x v="6"/>
    <s v="Non Fiction"/>
  </r>
  <r>
    <s v="Balance (Angie's Extreme Stress Menders)"/>
    <s v="Angie Grace"/>
    <n v="4.5999999999999996"/>
    <n v="1909"/>
    <n v="11"/>
    <x v="6"/>
    <s v="Non Fiction"/>
  </r>
  <r>
    <s v="Being Mortal: Medicine and What Matters in the End"/>
    <s v="Atul Gawande"/>
    <n v="4.8"/>
    <n v="11113"/>
    <n v="15"/>
    <x v="6"/>
    <s v="Non Fiction"/>
  </r>
  <r>
    <s v="Between the World and Me"/>
    <s v="Ta-Nehisi Coates"/>
    <n v="4.7"/>
    <n v="10070"/>
    <n v="13"/>
    <x v="6"/>
    <s v="Non Fiction"/>
  </r>
  <r>
    <s v="Creative Haven Creative Cats Coloring Book (Adult Coloring)"/>
    <s v="Marjorie Sarnat"/>
    <n v="4.8"/>
    <n v="4022"/>
    <n v="4"/>
    <x v="6"/>
    <s v="Non Fiction"/>
  </r>
  <r>
    <s v="Creative Haven Owls Coloring Book (Adult Coloring)"/>
    <s v="Marjorie Sarnat"/>
    <n v="4.8"/>
    <n v="3871"/>
    <n v="5"/>
    <x v="6"/>
    <s v="Non Fiction"/>
  </r>
  <r>
    <s v="Dear Zoo: A Lift-the-Flap Book"/>
    <s v="Rod Campbell"/>
    <n v="4.8"/>
    <n v="10922"/>
    <n v="5"/>
    <x v="6"/>
    <s v="Fiction"/>
  </r>
  <r>
    <s v="Dover Creative Haven Art Nouveau Animal Designs Coloring Book (Creative Haven Coloring Books)"/>
    <s v="Marty Noble"/>
    <n v="4.5999999999999996"/>
    <n v="2134"/>
    <n v="5"/>
    <x v="6"/>
    <s v="Non Fiction"/>
  </r>
  <r>
    <s v="Enchanted Forest: An Inky Quest and Coloring book (Activity Books, Mindfulness and Meditation, Illustrated Floral Printsâ€¦"/>
    <s v="Johanna Basford"/>
    <n v="4.7"/>
    <n v="5413"/>
    <n v="9"/>
    <x v="6"/>
    <s v="Non Fiction"/>
  </r>
  <r>
    <s v="First 100 Words"/>
    <s v="Roger Priddy"/>
    <n v="4.7"/>
    <n v="17323"/>
    <n v="4"/>
    <x v="6"/>
    <s v="Non Fiction"/>
  </r>
  <r>
    <s v="Giraffes Can't Dance"/>
    <s v="Giles Andreae"/>
    <n v="4.8"/>
    <n v="14038"/>
    <n v="4"/>
    <x v="6"/>
    <s v="Fiction"/>
  </r>
  <r>
    <s v="Go Set a Watchman: A Novel"/>
    <s v="Harper Lee"/>
    <n v="3.6"/>
    <n v="14982"/>
    <n v="19"/>
    <x v="6"/>
    <s v="Fiction"/>
  </r>
  <r>
    <s v="Grey: Fifty Shades of Grey as Told by Christian (Fifty Shades of Grey Series)"/>
    <s v="E L James"/>
    <n v="4.4000000000000004"/>
    <n v="25624"/>
    <n v="14"/>
    <x v="6"/>
    <s v="Fiction"/>
  </r>
  <r>
    <s v="Harry Potter Coloring Book"/>
    <s v="Scholastic"/>
    <n v="4.7"/>
    <n v="3564"/>
    <n v="9"/>
    <x v="6"/>
    <s v="Non Fiction"/>
  </r>
  <r>
    <s v="How to Win Friends &amp; Influence People"/>
    <s v="Dale Carnegie"/>
    <n v="4.7"/>
    <n v="25001"/>
    <n v="11"/>
    <x v="6"/>
    <s v="Non Fiction"/>
  </r>
  <r>
    <s v="Humans of New York : Stories"/>
    <s v="Brandon Stanton"/>
    <n v="4.9000000000000004"/>
    <n v="2812"/>
    <n v="17"/>
    <x v="6"/>
    <s v="Non Fiction"/>
  </r>
  <r>
    <s v="Jesus Calling: Enjoying Peace in His Presence (with Scripture References)"/>
    <s v="Sarah Young"/>
    <n v="4.9000000000000004"/>
    <n v="19576"/>
    <n v="8"/>
    <x v="6"/>
    <s v="Non Fiction"/>
  </r>
  <r>
    <s v="Killing Reagan: The Violent Assault That Changed a Presidency (Bill O'Reilly's Killing Series)"/>
    <s v="Bill O'Reilly"/>
    <n v="4.5999999999999996"/>
    <n v="5235"/>
    <n v="5"/>
    <x v="6"/>
    <s v="Non Fiction"/>
  </r>
  <r>
    <s v="Knock-Knock Jokes for Kids"/>
    <s v="Rob Elliott"/>
    <n v="4.5"/>
    <n v="3673"/>
    <n v="4"/>
    <x v="6"/>
    <s v="Non Fiction"/>
  </r>
  <r>
    <s v="Laugh-Out-Loud Jokes for Kids"/>
    <s v="Rob Elliott"/>
    <n v="4.5999999999999996"/>
    <n v="6990"/>
    <n v="4"/>
    <x v="6"/>
    <s v="Non Fiction"/>
  </r>
  <r>
    <s v="Love You Forever"/>
    <s v="Robert Munsch"/>
    <n v="4.8"/>
    <n v="18613"/>
    <n v="5"/>
    <x v="6"/>
    <s v="Fiction"/>
  </r>
  <r>
    <s v="Mindset: The New Psychology of Success"/>
    <s v="Carol S. Dweck"/>
    <n v="4.5999999999999996"/>
    <n v="5542"/>
    <n v="10"/>
    <x v="6"/>
    <s v="Non Fiction"/>
  </r>
  <r>
    <s v="Oh, the Places You'll Go!"/>
    <s v="Dr. Seuss"/>
    <n v="4.9000000000000004"/>
    <n v="21834"/>
    <n v="8"/>
    <x v="6"/>
    <s v="Fiction"/>
  </r>
  <r>
    <s v="Old School (Diary of a Wimpy Kid #10)"/>
    <s v="Jeff Kinney"/>
    <n v="4.8"/>
    <n v="6169"/>
    <n v="7"/>
    <x v="6"/>
    <s v="Fiction"/>
  </r>
  <r>
    <s v="Publication Manual of the American Psychological Association, 6th Edition"/>
    <s v="American Psychological Association"/>
    <n v="4.5"/>
    <n v="8580"/>
    <n v="46"/>
    <x v="6"/>
    <s v="Non Fiction"/>
  </r>
  <r>
    <s v="Secret Garden: An Inky Treasure Hunt and Coloring Book (For Adults, mindfulness coloring)"/>
    <s v="Johanna Basford"/>
    <n v="4.7"/>
    <n v="9366"/>
    <n v="9"/>
    <x v="6"/>
    <s v="Non Fiction"/>
  </r>
  <r>
    <s v="StrengthsFinder 2.0"/>
    <s v="Gallup"/>
    <n v="4"/>
    <n v="5069"/>
    <n v="17"/>
    <x v="6"/>
    <s v="Non Fiction"/>
  </r>
  <r>
    <s v="The 5 Love Languages: The Secret to Love that Lasts"/>
    <s v="Gary Chapman"/>
    <n v="4.8"/>
    <n v="25554"/>
    <n v="8"/>
    <x v="6"/>
    <s v="Non Fiction"/>
  </r>
  <r>
    <s v="The 7 Habits of Highly Effective People: Powerful Lessons in Personal Change"/>
    <s v="Stephen R. Covey"/>
    <n v="4.7"/>
    <n v="4725"/>
    <n v="16"/>
    <x v="6"/>
    <s v="Non Fiction"/>
  </r>
  <r>
    <s v="The Book with No Pictures"/>
    <s v="B. J. Novak"/>
    <n v="4.8"/>
    <n v="8081"/>
    <n v="8"/>
    <x v="6"/>
    <s v="Fiction"/>
  </r>
  <r>
    <s v="The Boys in the Boat: Nine Americans and Their Epic Quest for Gold at the 1936 Berlin Olympics"/>
    <s v="Daniel James Brown"/>
    <n v="4.8"/>
    <n v="23358"/>
    <n v="12"/>
    <x v="6"/>
    <s v="Non Fiction"/>
  </r>
  <r>
    <s v="The Day the Crayons Quit"/>
    <s v="Drew Daywalt"/>
    <n v="4.8"/>
    <n v="8922"/>
    <n v="9"/>
    <x v="6"/>
    <s v="Fiction"/>
  </r>
  <r>
    <s v="The Four Agreements: A Practical Guide to Personal Freedom (A Toltec Wisdom Book)"/>
    <s v="Don Miguel Ruiz"/>
    <n v="4.7"/>
    <n v="23308"/>
    <n v="6"/>
    <x v="6"/>
    <s v="Non Fiction"/>
  </r>
  <r>
    <s v="The Girl on the Train"/>
    <s v="Paula Hawkins"/>
    <n v="4.0999999999999996"/>
    <n v="79446"/>
    <n v="18"/>
    <x v="6"/>
    <s v="Fiction"/>
  </r>
  <r>
    <s v="The Life-Changing Magic of Tidying Up: The Japanese Art of Decluttering and Organizing"/>
    <s v="Marie KondÅ"/>
    <n v="4.5"/>
    <n v="22641"/>
    <n v="11"/>
    <x v="6"/>
    <s v="Non Fiction"/>
  </r>
  <r>
    <s v="The Martian"/>
    <s v="Andy Weir"/>
    <n v="4.7"/>
    <n v="39459"/>
    <n v="9"/>
    <x v="6"/>
    <s v="Fiction"/>
  </r>
  <r>
    <s v="The Nightingale: A Novel"/>
    <s v="Kristin Hannah"/>
    <n v="4.8"/>
    <n v="49288"/>
    <n v="11"/>
    <x v="6"/>
    <s v="Fiction"/>
  </r>
  <r>
    <s v="The Pioneer Woman Cooks: Dinnertime - Comfort Classics, Freezer Food, 16-minute Meals, and Other Delicious Ways to Solveâ€¦"/>
    <s v="Ree Drummond"/>
    <n v="4.8"/>
    <n v="3428"/>
    <n v="14"/>
    <x v="6"/>
    <s v="Non Fiction"/>
  </r>
  <r>
    <s v="The Very Hungry Caterpillar"/>
    <s v="Eric Carle"/>
    <n v="4.9000000000000004"/>
    <n v="19546"/>
    <n v="5"/>
    <x v="6"/>
    <s v="Fiction"/>
  </r>
  <r>
    <s v="The Whole30: The 30-Day Guide to Total Health and Food Freedom"/>
    <s v="Melissa Hartwig Urban"/>
    <n v="4.5999999999999996"/>
    <n v="7508"/>
    <n v="16"/>
    <x v="6"/>
    <s v="Non Fiction"/>
  </r>
  <r>
    <s v="The Wright Brothers"/>
    <s v="David McCullough"/>
    <n v="4.7"/>
    <n v="6169"/>
    <n v="16"/>
    <x v="6"/>
    <s v="Non Fiction"/>
  </r>
  <r>
    <s v="Thug Kitchen: The Official Cookbook: Eat Like You Give a F*ck (Thug Kitchen Cookbooks)"/>
    <s v="Thug Kitchen"/>
    <n v="4.5999999999999996"/>
    <n v="11128"/>
    <n v="23"/>
    <x v="6"/>
    <s v="Non Fiction"/>
  </r>
  <r>
    <s v="To Kill a Mockingbird"/>
    <s v="Harper Lee"/>
    <n v="4.8"/>
    <n v="26234"/>
    <n v="0"/>
    <x v="6"/>
    <s v="Fiction"/>
  </r>
  <r>
    <s v="What Pet Should I Get? (Classic Seuss)"/>
    <s v="Dr. Seuss"/>
    <n v="4.7"/>
    <n v="1873"/>
    <n v="14"/>
    <x v="6"/>
    <s v="Fiction"/>
  </r>
  <r>
    <s v="Wonder"/>
    <s v="R. J. Palacio"/>
    <n v="4.8"/>
    <n v="21625"/>
    <n v="9"/>
    <x v="6"/>
    <s v="Fiction"/>
  </r>
  <r>
    <s v="10-Day Green Smoothie Cleanse"/>
    <s v="JJ Smith"/>
    <n v="4.7"/>
    <n v="17350"/>
    <n v="8"/>
    <x v="7"/>
    <s v="Non Fiction"/>
  </r>
  <r>
    <s v="A Man Called Ove: A Novel"/>
    <s v="Fredrik Backman"/>
    <n v="4.5999999999999996"/>
    <n v="23848"/>
    <n v="8"/>
    <x v="7"/>
    <s v="Fiction"/>
  </r>
  <r>
    <s v="Adult Coloring Book Designs: Stress Relief Coloring Book: Garden Designs, Mandalas, Animals, and Paisley Patterns"/>
    <s v="Adult Coloring Book Designs"/>
    <n v="4.5"/>
    <n v="2313"/>
    <n v="4"/>
    <x v="7"/>
    <s v="Non Fiction"/>
  </r>
  <r>
    <s v="Alexander Hamilton"/>
    <s v="Ron Chernow"/>
    <n v="4.8"/>
    <n v="9198"/>
    <n v="13"/>
    <x v="7"/>
    <s v="Non Fiction"/>
  </r>
  <r>
    <s v="Between the World and Me"/>
    <s v="Ta-Nehisi Coates"/>
    <n v="4.7"/>
    <n v="10070"/>
    <n v="13"/>
    <x v="7"/>
    <s v="Non Fiction"/>
  </r>
  <r>
    <s v="Born to Run"/>
    <s v="Bruce Springsteen"/>
    <n v="4.7"/>
    <n v="3729"/>
    <n v="18"/>
    <x v="7"/>
    <s v="Non Fiction"/>
  </r>
  <r>
    <s v="Calm the F*ck Down: An Irreverent Adult Coloring Book (Irreverent Book Series)"/>
    <s v="Sasha O'Hara"/>
    <n v="4.5999999999999996"/>
    <n v="10369"/>
    <n v="4"/>
    <x v="7"/>
    <s v="Non Fiction"/>
  </r>
  <r>
    <s v="Cravings: Recipes for All the Food You Want to Eat: A Cookbook"/>
    <s v="Chrissy Teigen"/>
    <n v="4.7"/>
    <n v="4761"/>
    <n v="16"/>
    <x v="7"/>
    <s v="Non Fiction"/>
  </r>
  <r>
    <s v="Dear Zoo: A Lift-the-Flap Book"/>
    <s v="Rod Campbell"/>
    <n v="4.8"/>
    <n v="10922"/>
    <n v="5"/>
    <x v="7"/>
    <s v="Fiction"/>
  </r>
  <r>
    <s v="Double Down (Diary of a Wimpy Kid #11)"/>
    <s v="Jeff Kinney"/>
    <n v="4.8"/>
    <n v="5118"/>
    <n v="20"/>
    <x v="7"/>
    <s v="Fiction"/>
  </r>
  <r>
    <s v="Fahrenheit 451"/>
    <s v="Ray Bradbury"/>
    <n v="4.5999999999999996"/>
    <n v="10721"/>
    <n v="8"/>
    <x v="7"/>
    <s v="Fiction"/>
  </r>
  <r>
    <s v="Fantastic Beasts and Where to Find Them: The Original Screenplay (Harry Potter)"/>
    <s v=" Joanne Rowling"/>
    <n v="4.7"/>
    <n v="4370"/>
    <n v="15"/>
    <x v="7"/>
    <s v="Fiction"/>
  </r>
  <r>
    <s v="First 100 Words"/>
    <s v="Roger Priddy"/>
    <n v="4.7"/>
    <n v="17323"/>
    <n v="4"/>
    <x v="7"/>
    <s v="Non Fiction"/>
  </r>
  <r>
    <s v="Giraffes Can't Dance"/>
    <s v="Giles Andreae"/>
    <n v="4.8"/>
    <n v="14038"/>
    <n v="4"/>
    <x v="7"/>
    <s v="Fiction"/>
  </r>
  <r>
    <s v="Hamilton: The Revolution"/>
    <s v="Lin-Manuel Miranda"/>
    <n v="4.9000000000000004"/>
    <n v="5867"/>
    <n v="54"/>
    <x v="7"/>
    <s v="Non Fiction"/>
  </r>
  <r>
    <s v="Harry Potter and the Chamber of Secrets: The Illustrated Edition (Harry Potter, Book 2)"/>
    <s v=" Joanne Rowling"/>
    <n v="4.9000000000000004"/>
    <n v="19622"/>
    <n v="30"/>
    <x v="7"/>
    <s v="Fiction"/>
  </r>
  <r>
    <s v="Harry Potter and the Cursed Child, Parts 1 &amp; 2, Special Rehearsal Edition Script"/>
    <s v=" Joanne Rowling"/>
    <n v="4"/>
    <n v="23973"/>
    <n v="12"/>
    <x v="7"/>
    <s v="Fiction"/>
  </r>
  <r>
    <s v="Harry Potter and the Sorcerer's Stone: The Illustrated Edition (Harry Potter, Book 1)"/>
    <s v=" Joanne Rowling"/>
    <n v="4.9000000000000004"/>
    <n v="10052"/>
    <n v="22"/>
    <x v="7"/>
    <s v="Fiction"/>
  </r>
  <r>
    <s v="Harry Potter Paperback Box Set (Books 1-7)"/>
    <s v="J. K. Rowling"/>
    <n v="4.8"/>
    <n v="13471"/>
    <n v="52"/>
    <x v="7"/>
    <s v="Fiction"/>
  </r>
  <r>
    <s v="Hillbilly Elegy: A Memoir of a Family and Culture in Crisis"/>
    <s v="J. D. Vance"/>
    <n v="4.4000000000000004"/>
    <n v="15526"/>
    <n v="14"/>
    <x v="7"/>
    <s v="Non Fiction"/>
  </r>
  <r>
    <s v="How to Win Friends &amp; Influence People"/>
    <s v="Dale Carnegie"/>
    <n v="4.7"/>
    <n v="25001"/>
    <n v="11"/>
    <x v="7"/>
    <s v="Non Fiction"/>
  </r>
  <r>
    <s v="Jesus Calling: Enjoying Peace in His Presence (with Scripture References)"/>
    <s v="Sarah Young"/>
    <n v="4.9000000000000004"/>
    <n v="19576"/>
    <n v="8"/>
    <x v="7"/>
    <s v="Non Fiction"/>
  </r>
  <r>
    <s v="Killing the Rising Sun: How America Vanquished World War II Japan (Bill O'Reilly's Killing Series)"/>
    <s v="Bill O'Reilly"/>
    <n v="4.8"/>
    <n v="8916"/>
    <n v="6"/>
    <x v="7"/>
    <s v="Non Fiction"/>
  </r>
  <r>
    <s v="Laugh-Out-Loud Jokes for Kids"/>
    <s v="Rob Elliott"/>
    <n v="4.5999999999999996"/>
    <n v="6990"/>
    <n v="4"/>
    <x v="7"/>
    <s v="Non Fiction"/>
  </r>
  <r>
    <s v="Milk and Honey"/>
    <s v="Rupi Kaur"/>
    <n v="4.7"/>
    <n v="17739"/>
    <n v="8"/>
    <x v="7"/>
    <s v="Non Fiction"/>
  </r>
  <r>
    <s v="Mindset: The New Psychology of Success"/>
    <s v="Carol S. Dweck"/>
    <n v="4.5999999999999996"/>
    <n v="5542"/>
    <n v="10"/>
    <x v="7"/>
    <s v="Non Fiction"/>
  </r>
  <r>
    <s v="Night (Night)"/>
    <s v="Elie Wiesel"/>
    <n v="4.7"/>
    <n v="5178"/>
    <n v="9"/>
    <x v="7"/>
    <s v="Non Fiction"/>
  </r>
  <r>
    <s v="Oh, the Places You'll Go!"/>
    <s v="Dr. Seuss"/>
    <n v="4.9000000000000004"/>
    <n v="21834"/>
    <n v="8"/>
    <x v="7"/>
    <s v="Fiction"/>
  </r>
  <r>
    <s v="PokÃ©mon Deluxe Essential Handbook: The Need-to-Know Stats and Facts on Over 700 PokÃ©mon"/>
    <s v="Scholastic"/>
    <n v="4.7"/>
    <n v="3503"/>
    <n v="9"/>
    <x v="7"/>
    <s v="Fiction"/>
  </r>
  <r>
    <s v="Publication Manual of the American Psychological Association, 6th Edition"/>
    <s v="American Psychological Association"/>
    <n v="4.5"/>
    <n v="8580"/>
    <n v="46"/>
    <x v="7"/>
    <s v="Non Fiction"/>
  </r>
  <r>
    <s v="StrengthsFinder 2.0"/>
    <s v="Gallup"/>
    <n v="4"/>
    <n v="5069"/>
    <n v="17"/>
    <x v="7"/>
    <s v="Non Fiction"/>
  </r>
  <r>
    <s v="The 5 Love Languages: The Secret to Love that Lasts"/>
    <s v="Gary Chapman"/>
    <n v="4.8"/>
    <n v="25554"/>
    <n v="8"/>
    <x v="7"/>
    <s v="Non Fiction"/>
  </r>
  <r>
    <s v="The 7 Habits of Highly Effective People: Powerful Lessons in Personal Change"/>
    <s v="Stephen R. Covey"/>
    <n v="4.7"/>
    <n v="4725"/>
    <n v="16"/>
    <x v="7"/>
    <s v="Non Fiction"/>
  </r>
  <r>
    <s v="The Constitution of the United States"/>
    <s v="Delegates of the ConstitutionalÂ…"/>
    <n v="4.8"/>
    <n v="2774"/>
    <n v="0"/>
    <x v="7"/>
    <s v="Non Fiction"/>
  </r>
  <r>
    <s v="The Four Agreements: A Practical Guide to Personal Freedom (A Toltec Wisdom Book)"/>
    <s v="Don Miguel Ruiz"/>
    <n v="4.7"/>
    <n v="23308"/>
    <n v="6"/>
    <x v="7"/>
    <s v="Non Fiction"/>
  </r>
  <r>
    <s v="The Girl on the Train"/>
    <s v="Paula Hawkins"/>
    <n v="4.0999999999999996"/>
    <n v="79446"/>
    <n v="7"/>
    <x v="7"/>
    <s v="Fiction"/>
  </r>
  <r>
    <s v="The Going-To-Bed Book"/>
    <s v="Sandra Boynton"/>
    <n v="4.8"/>
    <n v="5249"/>
    <n v="5"/>
    <x v="7"/>
    <s v="Fiction"/>
  </r>
  <r>
    <s v="The Life-Changing Magic of Tidying Up: The Japanese Art of Decluttering and Organizing"/>
    <s v="Marie KondÅ"/>
    <n v="4.5"/>
    <n v="22641"/>
    <n v="11"/>
    <x v="7"/>
    <s v="Non Fiction"/>
  </r>
  <r>
    <s v="The Magnolia Story"/>
    <s v="Chip Gaines"/>
    <n v="4.9000000000000004"/>
    <n v="7861"/>
    <n v="5"/>
    <x v="7"/>
    <s v="Non Fiction"/>
  </r>
  <r>
    <s v="The Nightingale: A Novel"/>
    <s v="Kristin Hannah"/>
    <n v="4.8"/>
    <n v="49288"/>
    <n v="11"/>
    <x v="7"/>
    <s v="Fiction"/>
  </r>
  <r>
    <s v="The Official SAT Study Guide, 2016 Edition (Official Study Guide for the New Sat)"/>
    <s v="The College Board"/>
    <n v="4.3"/>
    <n v="807"/>
    <n v="36"/>
    <x v="7"/>
    <s v="Non Fiction"/>
  </r>
  <r>
    <s v="The Very Hungry Caterpillar"/>
    <s v="Eric Carle"/>
    <n v="4.9000000000000004"/>
    <n v="19546"/>
    <n v="5"/>
    <x v="7"/>
    <s v="Fiction"/>
  </r>
  <r>
    <s v="The Whole30: The 30-Day Guide to Total Health and Food Freedom"/>
    <s v="Melissa Hartwig Urban"/>
    <n v="4.5999999999999996"/>
    <n v="7508"/>
    <n v="16"/>
    <x v="7"/>
    <s v="Non Fiction"/>
  </r>
  <r>
    <s v="The Wonderful Things You Will Be"/>
    <s v="Emily Winfield Martin"/>
    <n v="4.9000000000000004"/>
    <n v="8842"/>
    <n v="10"/>
    <x v="7"/>
    <s v="Fiction"/>
  </r>
  <r>
    <s v="Thug Kitchen: The Official Cookbook: Eat Like You Give a F*ck (Thug Kitchen Cookbooks)"/>
    <s v="Thug Kitchen"/>
    <n v="4.5999999999999996"/>
    <n v="11128"/>
    <n v="23"/>
    <x v="7"/>
    <s v="Non Fiction"/>
  </r>
  <r>
    <s v="To Kill a Mockingbird"/>
    <s v="Harper Lee"/>
    <n v="4.8"/>
    <n v="26234"/>
    <n v="0"/>
    <x v="7"/>
    <s v="Fiction"/>
  </r>
  <r>
    <s v="Uninvited: Living Loved When You Feel Less Than, Left Out, and Lonely"/>
    <s v="Lysa TerKeurst"/>
    <n v="4.7"/>
    <n v="4585"/>
    <n v="9"/>
    <x v="7"/>
    <s v="Non Fiction"/>
  </r>
  <r>
    <s v="When Breath Becomes Air"/>
    <s v="Paul Kalanithi"/>
    <n v="4.8"/>
    <n v="13779"/>
    <n v="14"/>
    <x v="7"/>
    <s v="Non Fiction"/>
  </r>
  <r>
    <s v="Wonder"/>
    <s v="R. J. Palacio"/>
    <n v="4.8"/>
    <n v="21625"/>
    <n v="9"/>
    <x v="7"/>
    <s v="Fiction"/>
  </r>
  <r>
    <s v="You Are a Badass: How to Stop Doubting Your Greatness and Start Living an Awesome Life"/>
    <s v="Jen Sincero"/>
    <n v="4.7"/>
    <n v="14331"/>
    <n v="8"/>
    <x v="7"/>
    <s v="Non Fiction"/>
  </r>
  <r>
    <s v="1984 (Signet Classics)"/>
    <s v="George Orwell"/>
    <n v="4.7"/>
    <n v="21424"/>
    <n v="6"/>
    <x v="8"/>
    <s v="Fiction"/>
  </r>
  <r>
    <s v="A Gentleman in Moscow: A Novel"/>
    <s v="Amor Towles"/>
    <n v="4.7"/>
    <n v="19699"/>
    <n v="15"/>
    <x v="8"/>
    <s v="Fiction"/>
  </r>
  <r>
    <s v="A Man Called Ove: A Novel"/>
    <s v="Fredrik Backman"/>
    <n v="4.5999999999999996"/>
    <n v="23848"/>
    <n v="8"/>
    <x v="8"/>
    <s v="Fiction"/>
  </r>
  <r>
    <s v="Astrophysics for People in a Hurry"/>
    <s v="Neil deGrasse Tyson"/>
    <n v="4.7"/>
    <n v="9374"/>
    <n v="9"/>
    <x v="8"/>
    <s v="Non Fiction"/>
  </r>
  <r>
    <s v="Brown Bear, Brown Bear, What Do You See?"/>
    <s v="Bill Martin Jr."/>
    <n v="4.9000000000000004"/>
    <n v="14344"/>
    <n v="5"/>
    <x v="8"/>
    <s v="Fiction"/>
  </r>
  <r>
    <s v="Dear Zoo: A Lift-the-Flap Book"/>
    <s v="Rod Campbell"/>
    <n v="4.8"/>
    <n v="10922"/>
    <n v="5"/>
    <x v="8"/>
    <s v="Fiction"/>
  </r>
  <r>
    <s v="Dog Man: A Tale of Two Kitties: From the Creator of Captain Underpants (Dog Man #3)"/>
    <s v="Dav Pilkey"/>
    <n v="4.9000000000000004"/>
    <n v="4786"/>
    <n v="8"/>
    <x v="8"/>
    <s v="Fiction"/>
  </r>
  <r>
    <s v="First 100 Words"/>
    <s v="Roger Priddy"/>
    <n v="4.7"/>
    <n v="17323"/>
    <n v="4"/>
    <x v="8"/>
    <s v="Non Fiction"/>
  </r>
  <r>
    <s v="Giraffes Can't Dance"/>
    <s v="Giles Andreae"/>
    <n v="4.8"/>
    <n v="14038"/>
    <n v="4"/>
    <x v="8"/>
    <s v="Fiction"/>
  </r>
  <r>
    <s v="Goodnight Moon"/>
    <s v="Margaret Wise Brown"/>
    <n v="4.8"/>
    <n v="8837"/>
    <n v="5"/>
    <x v="8"/>
    <s v="Fiction"/>
  </r>
  <r>
    <s v="Harry Potter and the Prisoner of Azkaban: The Illustrated Edition (Harry Potter, Book 3)"/>
    <s v=" Joanne Rowling"/>
    <n v="4.9000000000000004"/>
    <n v="3146"/>
    <n v="30"/>
    <x v="8"/>
    <s v="Fiction"/>
  </r>
  <r>
    <s v="Hillbilly Elegy: A Memoir of a Family and Culture in Crisis"/>
    <s v="J. D. Vance"/>
    <n v="4.4000000000000004"/>
    <n v="15526"/>
    <n v="14"/>
    <x v="8"/>
    <s v="Non Fiction"/>
  </r>
  <r>
    <s v="How to Win Friends &amp; Influence People"/>
    <s v="Dale Carnegie"/>
    <n v="4.7"/>
    <n v="25001"/>
    <n v="11"/>
    <x v="8"/>
    <s v="Non Fiction"/>
  </r>
  <r>
    <s v="If Animals Kissed Good Night"/>
    <s v="Ann Whitford Paul"/>
    <n v="4.8"/>
    <n v="16643"/>
    <n v="4"/>
    <x v="8"/>
    <s v="Fiction"/>
  </r>
  <r>
    <s v="Killers of the Flower Moon: The Osage Murders and the Birth of the FBI"/>
    <s v="David Grann"/>
    <n v="4.5999999999999996"/>
    <n v="8393"/>
    <n v="17"/>
    <x v="8"/>
    <s v="Non Fiction"/>
  </r>
  <r>
    <s v="Laugh-Out-Loud Jokes for Kids"/>
    <s v="Rob Elliott"/>
    <n v="4.5999999999999996"/>
    <n v="6990"/>
    <n v="4"/>
    <x v="8"/>
    <s v="Non Fiction"/>
  </r>
  <r>
    <s v="Leonardo da Vinci"/>
    <s v="Walter Isaacson"/>
    <n v="4.5"/>
    <n v="3014"/>
    <n v="21"/>
    <x v="8"/>
    <s v="Non Fiction"/>
  </r>
  <r>
    <s v="Make Your Bed: Little Things That Can Change Your Life...And Maybe the World"/>
    <s v="Admiral William H. McRaven"/>
    <n v="4.7"/>
    <n v="10199"/>
    <n v="11"/>
    <x v="8"/>
    <s v="Non Fiction"/>
  </r>
  <r>
    <s v="Milk and Honey"/>
    <s v="Rupi Kaur"/>
    <n v="4.7"/>
    <n v="17739"/>
    <n v="8"/>
    <x v="8"/>
    <s v="Non Fiction"/>
  </r>
  <r>
    <s v="Milk and Vine: Inspirational Quotes From Classic Vines"/>
    <s v="Adam Gasiewski"/>
    <n v="4.4000000000000004"/>
    <n v="3113"/>
    <n v="6"/>
    <x v="8"/>
    <s v="Non Fiction"/>
  </r>
  <r>
    <s v="Obama: An Intimate Portrait"/>
    <s v="Pete Souza"/>
    <n v="4.9000000000000004"/>
    <n v="3192"/>
    <n v="22"/>
    <x v="8"/>
    <s v="Non Fiction"/>
  </r>
  <r>
    <s v="Oh, the Places You'll Go!"/>
    <s v="Dr. Seuss"/>
    <n v="4.9000000000000004"/>
    <n v="21834"/>
    <n v="8"/>
    <x v="8"/>
    <s v="Fiction"/>
  </r>
  <r>
    <s v="Option B: Facing Adversity, Building Resilience, and Finding Joy"/>
    <s v="Sheryl Sandberg"/>
    <n v="4.5"/>
    <n v="1831"/>
    <n v="9"/>
    <x v="8"/>
    <s v="Non Fiction"/>
  </r>
  <r>
    <s v="Origin: A Novel (Robert Langdon)"/>
    <s v="Dan Brown"/>
    <n v="4.3"/>
    <n v="18904"/>
    <n v="13"/>
    <x v="8"/>
    <s v="Fiction"/>
  </r>
  <r>
    <s v="Player's Handbook (Dungeons &amp; Dragons)"/>
    <s v="Wizards RPG Team"/>
    <n v="4.8"/>
    <n v="16990"/>
    <n v="27"/>
    <x v="8"/>
    <s v="Fiction"/>
  </r>
  <r>
    <s v="Publication Manual of the American Psychological Association, 6th Edition"/>
    <s v="American Psychological Association"/>
    <n v="4.5"/>
    <n v="8580"/>
    <n v="46"/>
    <x v="8"/>
    <s v="Non Fiction"/>
  </r>
  <r>
    <s v="Puppy Birthday to You! (Paw Patrol) (Little Golden Book)"/>
    <s v="Golden Books"/>
    <n v="4.8"/>
    <n v="4757"/>
    <n v="4"/>
    <x v="8"/>
    <s v="Fiction"/>
  </r>
  <r>
    <s v="Ready Player One: A Novel"/>
    <s v="Ernest Cline"/>
    <n v="4.5999999999999996"/>
    <n v="22536"/>
    <n v="12"/>
    <x v="8"/>
    <s v="Fiction"/>
  </r>
  <r>
    <s v="StrengthsFinder 2.0"/>
    <s v="Gallup"/>
    <n v="4"/>
    <n v="5069"/>
    <n v="17"/>
    <x v="8"/>
    <s v="Non Fiction"/>
  </r>
  <r>
    <s v="The 5 Love Languages: The Secret to Love that Lasts"/>
    <s v="Gary Chapman"/>
    <n v="4.8"/>
    <n v="25554"/>
    <n v="8"/>
    <x v="8"/>
    <s v="Non Fiction"/>
  </r>
  <r>
    <s v="The 7 Habits of Highly Effective People: Powerful Lessons in Personal Change"/>
    <s v="Stephen R. Covey"/>
    <n v="4.7"/>
    <n v="4725"/>
    <n v="16"/>
    <x v="8"/>
    <s v="Non Fiction"/>
  </r>
  <r>
    <s v="The Four Agreements: A Practical Guide to Personal Freedom (A Toltec Wisdom Book)"/>
    <s v="Don Miguel Ruiz"/>
    <n v="4.7"/>
    <n v="23308"/>
    <n v="6"/>
    <x v="8"/>
    <s v="Non Fiction"/>
  </r>
  <r>
    <s v="The Getaway"/>
    <s v="Jeff Kinney"/>
    <n v="4.8"/>
    <n v="5836"/>
    <n v="0"/>
    <x v="8"/>
    <s v="Fiction"/>
  </r>
  <r>
    <s v="The Going-To-Bed Book"/>
    <s v="Sandra Boynton"/>
    <n v="4.8"/>
    <n v="5249"/>
    <n v="5"/>
    <x v="8"/>
    <s v="Fiction"/>
  </r>
  <r>
    <s v="The Handmaid's Tale"/>
    <s v="Margaret Atwood"/>
    <n v="4.3"/>
    <n v="29442"/>
    <n v="7"/>
    <x v="8"/>
    <s v="Fiction"/>
  </r>
  <r>
    <s v="The Instant Pot Electric Pressure Cooker Cookbook: Easy Recipes for Fast &amp; Healthy Meals"/>
    <s v="Laurel Randolph"/>
    <n v="4.3"/>
    <n v="7368"/>
    <n v="7"/>
    <x v="8"/>
    <s v="Non Fiction"/>
  </r>
  <r>
    <s v="The Life-Changing Magic of Tidying Up: The Japanese Art of Decluttering and Organizing"/>
    <s v="Marie KondÅ"/>
    <n v="4.5"/>
    <n v="22641"/>
    <n v="11"/>
    <x v="8"/>
    <s v="Non Fiction"/>
  </r>
  <r>
    <s v="The Pout-Pout Fish"/>
    <s v="Deborah Diesen"/>
    <n v="4.8"/>
    <n v="9784"/>
    <n v="5"/>
    <x v="8"/>
    <s v="Fiction"/>
  </r>
  <r>
    <s v="The Shack: Where Tragedy Confronts Eternity"/>
    <s v="William P. Young"/>
    <n v="4.5999999999999996"/>
    <n v="19720"/>
    <n v="8"/>
    <x v="8"/>
    <s v="Fiction"/>
  </r>
  <r>
    <s v="The Subtle Art of Not Giving a F*ck: A Counterintuitive Approach to Living a Good Life"/>
    <s v="Mark Manson"/>
    <n v="4.5999999999999996"/>
    <n v="26490"/>
    <n v="15"/>
    <x v="8"/>
    <s v="Non Fiction"/>
  </r>
  <r>
    <s v="The Sun and Her Flowers"/>
    <s v="Rupi Kaur"/>
    <n v="4.7"/>
    <n v="5487"/>
    <n v="9"/>
    <x v="8"/>
    <s v="Non Fiction"/>
  </r>
  <r>
    <s v="The Very Hungry Caterpillar"/>
    <s v="Eric Carle"/>
    <n v="4.9000000000000004"/>
    <n v="19546"/>
    <n v="5"/>
    <x v="8"/>
    <s v="Fiction"/>
  </r>
  <r>
    <s v="The Whole30: The 30-Day Guide to Total Health and Food Freedom"/>
    <s v="Melissa Hartwig Urban"/>
    <n v="4.5999999999999996"/>
    <n v="7508"/>
    <n v="16"/>
    <x v="8"/>
    <s v="Non Fiction"/>
  </r>
  <r>
    <s v="The Wonderful Things You Will Be"/>
    <s v="Emily Winfield Martin"/>
    <n v="4.9000000000000004"/>
    <n v="8842"/>
    <n v="10"/>
    <x v="8"/>
    <s v="Fiction"/>
  </r>
  <r>
    <s v="Thirteen Reasons Why"/>
    <s v="Jay Asher"/>
    <n v="4.5"/>
    <n v="7932"/>
    <n v="9"/>
    <x v="8"/>
    <s v="Fiction"/>
  </r>
  <r>
    <s v="Thug Kitchen: The Official Cookbook: Eat Like You Give a F*ck (Thug Kitchen Cookbooks)"/>
    <s v="Thug Kitchen"/>
    <n v="4.5999999999999996"/>
    <n v="11128"/>
    <n v="23"/>
    <x v="8"/>
    <s v="Non Fiction"/>
  </r>
  <r>
    <s v="Tools of Titans: The Tactics, Routines, and Habits of Billionaires, Icons, and World-Class Performers"/>
    <s v="Timothy Ferriss"/>
    <n v="4.5999999999999996"/>
    <n v="4360"/>
    <n v="21"/>
    <x v="8"/>
    <s v="Non Fiction"/>
  </r>
  <r>
    <s v="What Happened"/>
    <s v="Hillary Rodham Clinton"/>
    <n v="4.5999999999999996"/>
    <n v="5492"/>
    <n v="18"/>
    <x v="8"/>
    <s v="Non Fiction"/>
  </r>
  <r>
    <s v="Wonder"/>
    <s v="R. J. Palacio"/>
    <n v="4.8"/>
    <n v="21625"/>
    <n v="9"/>
    <x v="8"/>
    <s v="Fiction"/>
  </r>
  <r>
    <s v="You Are a Badass: How to Stop Doubting Your Greatness and Start Living an Awesome Life"/>
    <s v="Jen Sincero"/>
    <n v="4.7"/>
    <n v="14331"/>
    <n v="8"/>
    <x v="8"/>
    <s v="Non Fiction"/>
  </r>
  <r>
    <s v="12 Rules for Life: An Antidote to Chaos"/>
    <s v="Jordan B. Peterson"/>
    <n v="4.7"/>
    <n v="18979"/>
    <n v="15"/>
    <x v="9"/>
    <s v="Non Fiction"/>
  </r>
  <r>
    <n v="0"/>
    <s v="James Comey"/>
    <n v="4.7"/>
    <n v="5983"/>
    <n v="3"/>
    <x v="9"/>
    <s v="Non Fiction"/>
  </r>
  <r>
    <s v="A Wrinkle in Time (Time Quintet)"/>
    <s v="Madeleine L'Engle"/>
    <n v="4.5"/>
    <n v="5153"/>
    <n v="5"/>
    <x v="9"/>
    <s v="Fiction"/>
  </r>
  <r>
    <s v="Becoming"/>
    <s v="Michelle Obama"/>
    <n v="4.8"/>
    <n v="61133"/>
    <n v="11"/>
    <x v="9"/>
    <s v="Non Fiction"/>
  </r>
  <r>
    <s v="Crazy Rich Asians (Crazy Rich Asians Trilogy)"/>
    <s v="Kevin Kwan"/>
    <n v="4.3"/>
    <n v="6143"/>
    <n v="8"/>
    <x v="9"/>
    <s v="Fiction"/>
  </r>
  <r>
    <s v="Dear Zoo: A Lift-the-Flap Book"/>
    <s v="Rod Campbell"/>
    <n v="4.8"/>
    <n v="10922"/>
    <n v="5"/>
    <x v="9"/>
    <s v="Fiction"/>
  </r>
  <r>
    <s v="Dog Man and Cat Kid: From the Creator of Captain Underpants (Dog Man #4)"/>
    <s v="Dav Pilkey"/>
    <n v="4.9000000000000004"/>
    <n v="5062"/>
    <n v="6"/>
    <x v="9"/>
    <s v="Fiction"/>
  </r>
  <r>
    <s v="Dog Man: Brawl of the Wild: From the Creator of Captain Underpants (Dog Man #6)"/>
    <s v="Dav Pilkey"/>
    <n v="4.9000000000000004"/>
    <n v="7235"/>
    <n v="4"/>
    <x v="9"/>
    <s v="Fiction"/>
  </r>
  <r>
    <s v="Dog Man: Lord of the Fleas: From the Creator of Captain Underpants (Dog Man #5)"/>
    <s v="Dav Pilkey"/>
    <n v="4.9000000000000004"/>
    <n v="5470"/>
    <n v="6"/>
    <x v="9"/>
    <s v="Fiction"/>
  </r>
  <r>
    <s v="Educated: A Memoir"/>
    <s v="Tara Westover"/>
    <n v="4.7"/>
    <n v="28729"/>
    <n v="15"/>
    <x v="9"/>
    <s v="Non Fiction"/>
  </r>
  <r>
    <s v="Fahrenheit 451"/>
    <s v="Ray Bradbury"/>
    <n v="4.5999999999999996"/>
    <n v="10721"/>
    <n v="8"/>
    <x v="9"/>
    <s v="Fiction"/>
  </r>
  <r>
    <s v="Fear: Trump in the White House"/>
    <s v="Bob Woodward"/>
    <n v="4.4000000000000004"/>
    <n v="6042"/>
    <n v="2"/>
    <x v="9"/>
    <s v="Non Fiction"/>
  </r>
  <r>
    <s v="Fire and Fury: Inside the Trump White House"/>
    <s v="Michael Wolff"/>
    <n v="4.2"/>
    <n v="13677"/>
    <n v="6"/>
    <x v="9"/>
    <s v="Non Fiction"/>
  </r>
  <r>
    <s v="First 100 Words"/>
    <s v="Roger Priddy"/>
    <n v="4.7"/>
    <n v="17323"/>
    <n v="4"/>
    <x v="9"/>
    <s v="Non Fiction"/>
  </r>
  <r>
    <s v="Giraffes Can't Dance"/>
    <s v="Giles Andreae"/>
    <n v="4.8"/>
    <n v="14038"/>
    <n v="4"/>
    <x v="9"/>
    <s v="Fiction"/>
  </r>
  <r>
    <s v="Girl, Wash Your Face: Stop Believing the Lies About Who You Are So You Can Become Who You Were Meant to Be"/>
    <s v="Rachel Hollis"/>
    <n v="4.5999999999999996"/>
    <n v="22288"/>
    <n v="12"/>
    <x v="9"/>
    <s v="Non Fiction"/>
  </r>
  <r>
    <s v="Goodnight Moon"/>
    <s v="Margaret Wise Brown"/>
    <n v="4.8"/>
    <n v="8837"/>
    <n v="5"/>
    <x v="9"/>
    <s v="Fiction"/>
  </r>
  <r>
    <s v="Homebody: A Guide to Creating Spaces You Never Want to Leave"/>
    <s v="Joanna Gaines"/>
    <n v="4.8"/>
    <n v="3776"/>
    <n v="22"/>
    <x v="9"/>
    <s v="Non Fiction"/>
  </r>
  <r>
    <s v="How to Win Friends &amp; Influence People"/>
    <s v="Dale Carnegie"/>
    <n v="4.7"/>
    <n v="25001"/>
    <n v="11"/>
    <x v="9"/>
    <s v="Non Fiction"/>
  </r>
  <r>
    <s v="Instant Pot Pressure Cooker Cookbook: 500 Everyday Recipes for Beginners and Advanced Users. Try Easy and Healthyâ€¦"/>
    <s v="Jennifer Smith"/>
    <n v="4.4000000000000004"/>
    <n v="7396"/>
    <n v="13"/>
    <x v="9"/>
    <s v="Non Fiction"/>
  </r>
  <r>
    <s v="Kitchen Confidential Updated Edition: Adventures in the Culinary Underbelly (P.S.)"/>
    <s v="Anthony Bourdain"/>
    <n v="4.8"/>
    <n v="2507"/>
    <n v="8"/>
    <x v="9"/>
    <s v="Non Fiction"/>
  </r>
  <r>
    <s v="Last Week Tonight with John Oliver Presents A Day in the Life of Marlon Bundo (Better Bundo Book, LGBT ChildrenÂ’s Book)"/>
    <s v="Jill Twiss"/>
    <n v="4.9000000000000004"/>
    <n v="11881"/>
    <n v="13"/>
    <x v="9"/>
    <s v="Fiction"/>
  </r>
  <r>
    <s v="Lettering and Modern Calligraphy: A Beginner's Guide: Learn Hand Lettering and Brush Lettering"/>
    <s v="Paper Peony Press"/>
    <n v="4.4000000000000004"/>
    <n v="7550"/>
    <n v="6"/>
    <x v="9"/>
    <s v="Non Fiction"/>
  </r>
  <r>
    <s v="Little Fires Everywhere"/>
    <s v="Celeste Ng"/>
    <n v="4.5"/>
    <n v="25706"/>
    <n v="12"/>
    <x v="9"/>
    <s v="Fiction"/>
  </r>
  <r>
    <s v="Magnolia Table: A Collection of Recipes for Gathering"/>
    <s v="Joanna Gaines"/>
    <n v="4.8"/>
    <n v="9867"/>
    <n v="16"/>
    <x v="9"/>
    <s v="Non Fiction"/>
  </r>
  <r>
    <s v="Milk and Honey"/>
    <s v="Rupi Kaur"/>
    <n v="4.7"/>
    <n v="17739"/>
    <n v="8"/>
    <x v="9"/>
    <s v="Non Fiction"/>
  </r>
  <r>
    <s v="Oh, the Places You'll Go!"/>
    <s v="Dr. Seuss"/>
    <n v="4.9000000000000004"/>
    <n v="21834"/>
    <n v="8"/>
    <x v="9"/>
    <s v="Fiction"/>
  </r>
  <r>
    <s v="P is for Potty! (Sesame Street) (Lift-the-Flap)"/>
    <s v="Naomi Kleinberg"/>
    <n v="4.7"/>
    <n v="10820"/>
    <n v="5"/>
    <x v="9"/>
    <s v="Non Fiction"/>
  </r>
  <r>
    <s v="Player's Handbook (Dungeons &amp; Dragons)"/>
    <s v="Wizards RPG Team"/>
    <n v="4.8"/>
    <n v="16990"/>
    <n v="27"/>
    <x v="9"/>
    <s v="Fiction"/>
  </r>
  <r>
    <s v="Publication Manual of the American Psychological Association, 6th Edition"/>
    <s v="American Psychological Association"/>
    <n v="4.5"/>
    <n v="8580"/>
    <n v="46"/>
    <x v="9"/>
    <s v="Non Fiction"/>
  </r>
  <r>
    <s v="Ready Player One: A Novel"/>
    <s v="Ernest Cline"/>
    <n v="4.5999999999999996"/>
    <n v="22536"/>
    <n v="12"/>
    <x v="9"/>
    <s v="Fiction"/>
  </r>
  <r>
    <s v="Salt, Fat, Acid, Heat: Mastering the Elements of Good Cooking"/>
    <s v="Samin Nosrat"/>
    <n v="4.8"/>
    <n v="7802"/>
    <n v="20"/>
    <x v="9"/>
    <s v="Non Fiction"/>
  </r>
  <r>
    <s v="School Zone - Big Preschool Workbook - Ages 4 and Up, Colors, Shapes, Numbers 1-10, Alphabet, Pre-Writing, Pre-Readingâ€¦"/>
    <s v="School Zone"/>
    <n v="4.8"/>
    <n v="23047"/>
    <n v="6"/>
    <x v="9"/>
    <s v="Non Fiction"/>
  </r>
  <r>
    <s v="Ship of Fools: How a Selfish Ruling Class Is Bringing America to the Brink of Revolution"/>
    <s v="Tucker Carlson"/>
    <n v="4.8"/>
    <n v="3923"/>
    <n v="16"/>
    <x v="9"/>
    <s v="Non Fiction"/>
  </r>
  <r>
    <s v="The 5 Love Languages: The Secret to Love that Lasts"/>
    <s v="Gary Chapman"/>
    <n v="4.8"/>
    <n v="25554"/>
    <n v="8"/>
    <x v="9"/>
    <s v="Non Fiction"/>
  </r>
  <r>
    <s v="The Complete Ketogenic Diet for Beginners: Your Essential Guide to Living the Keto Lifestyle"/>
    <s v="Amy Ramos"/>
    <n v="4.3"/>
    <n v="13061"/>
    <n v="6"/>
    <x v="9"/>
    <s v="Non Fiction"/>
  </r>
  <r>
    <s v="The Four Agreements: A Practical Guide to Personal Freedom (A Toltec Wisdom Book)"/>
    <s v="Don Miguel Ruiz"/>
    <n v="4.7"/>
    <n v="23308"/>
    <n v="6"/>
    <x v="9"/>
    <s v="Non Fiction"/>
  </r>
  <r>
    <s v="The Hate U Give"/>
    <s v="Angie Thomas"/>
    <n v="4.8"/>
    <n v="9947"/>
    <n v="11"/>
    <x v="9"/>
    <s v="Fiction"/>
  </r>
  <r>
    <s v="The Instant Pot Electric Pressure Cooker Cookbook: Easy Recipes for Fast &amp; Healthy Meals"/>
    <s v="Laurel Randolph"/>
    <n v="4.3"/>
    <n v="7368"/>
    <n v="7"/>
    <x v="9"/>
    <s v="Non Fiction"/>
  </r>
  <r>
    <s v="The Meltdown (Diary of a Wimpy Kid Book 13)"/>
    <s v="Jeff Kinney"/>
    <n v="4.8"/>
    <n v="5898"/>
    <n v="8"/>
    <x v="9"/>
    <s v="Fiction"/>
  </r>
  <r>
    <s v="The Plant Paradox Cookbook: 100 Delicious Recipes to Help You Lose Weight, Heal Your Gut, and Live Lectin-Free"/>
    <s v="Dr. Steven R Gundry MD"/>
    <n v="4.5"/>
    <n v="3601"/>
    <n v="18"/>
    <x v="9"/>
    <s v="Non Fiction"/>
  </r>
  <r>
    <s v="The Plant Paradox: The Hidden Dangers in &quot;Healthy&quot; Foods That Cause Disease and Weight Gain"/>
    <s v="Dr. Steven R Gundry MD"/>
    <n v="4.4000000000000004"/>
    <n v="7058"/>
    <n v="17"/>
    <x v="9"/>
    <s v="Non Fiction"/>
  </r>
  <r>
    <s v="The Pout-Pout Fish"/>
    <s v="Deborah Diesen"/>
    <n v="4.8"/>
    <n v="9784"/>
    <n v="5"/>
    <x v="9"/>
    <s v="Fiction"/>
  </r>
  <r>
    <s v="The President Is Missing: A Novel"/>
    <s v="James Patterson"/>
    <n v="4.3"/>
    <n v="10191"/>
    <n v="18"/>
    <x v="9"/>
    <s v="Fiction"/>
  </r>
  <r>
    <s v="The Subtle Art of Not Giving a F*ck: A Counterintuitive Approach to Living a Good Life"/>
    <s v="Mark Manson"/>
    <n v="4.5999999999999996"/>
    <n v="26490"/>
    <n v="15"/>
    <x v="9"/>
    <s v="Non Fiction"/>
  </r>
  <r>
    <s v="The Very Hungry Caterpillar"/>
    <s v="Eric Carle"/>
    <n v="4.9000000000000004"/>
    <n v="19546"/>
    <n v="5"/>
    <x v="9"/>
    <s v="Fiction"/>
  </r>
  <r>
    <s v="The Wonderful Things You Will Be"/>
    <s v="Emily Winfield Martin"/>
    <n v="4.9000000000000004"/>
    <n v="8842"/>
    <n v="10"/>
    <x v="9"/>
    <s v="Fiction"/>
  </r>
  <r>
    <s v="The Wonky Donkey"/>
    <s v="Craig Smith"/>
    <n v="4.8"/>
    <n v="30183"/>
    <n v="4"/>
    <x v="9"/>
    <s v="Fiction"/>
  </r>
  <r>
    <s v="Whose Boat Is This Boat?: Comments That Don't Help in the Aftermath of a Hurricane"/>
    <s v="The Staff of The Late Show withÂ…"/>
    <n v="4.5999999999999996"/>
    <n v="6669"/>
    <n v="12"/>
    <x v="9"/>
    <s v="Non Fiction"/>
  </r>
  <r>
    <s v="You Are a Badass: How to Stop Doubting Your Greatness and Start Living an Awesome Life"/>
    <s v="Jen Sincero"/>
    <n v="4.7"/>
    <n v="14331"/>
    <n v="8"/>
    <x v="9"/>
    <s v="Non Fiction"/>
  </r>
  <r>
    <s v="5,000 Awesome Facts (About Everything!) (National Geographic Kids)"/>
    <s v="National Geographic Kids"/>
    <n v="4.8"/>
    <n v="7665"/>
    <n v="12"/>
    <x v="10"/>
    <s v="Non Fiction"/>
  </r>
  <r>
    <s v="Becoming"/>
    <s v="Michelle Obama"/>
    <n v="4.8"/>
    <n v="61133"/>
    <n v="11"/>
    <x v="10"/>
    <s v="Non Fiction"/>
  </r>
  <r>
    <s v="Brown Bear, Brown Bear, What Do You See?"/>
    <s v="Bill Martin Jr."/>
    <n v="4.9000000000000004"/>
    <n v="14344"/>
    <n v="5"/>
    <x v="10"/>
    <s v="Fiction"/>
  </r>
  <r>
    <s v="Can't Hurt Me: Master Your Mind and Defy the Odds"/>
    <s v="David Goggins"/>
    <n v="4.8"/>
    <n v="16244"/>
    <n v="18"/>
    <x v="10"/>
    <s v="Non Fiction"/>
  </r>
  <r>
    <s v="Difficult Riddles For Smart Kids: 300 Difficult Riddles And Brain Teasers Families Will Love (Books for Smart Kids)"/>
    <s v="M Prefontaine"/>
    <n v="4.5999999999999996"/>
    <n v="7955"/>
    <n v="5"/>
    <x v="10"/>
    <s v="Non Fiction"/>
  </r>
  <r>
    <s v="Dog Man: Brawl of the Wild: From the Creator of Captain Underpants (Dog Man #6)"/>
    <s v="Dav Pilkey"/>
    <n v="4.9000000000000004"/>
    <n v="7235"/>
    <n v="4"/>
    <x v="10"/>
    <s v="Fiction"/>
  </r>
  <r>
    <s v="Dog Man: Fetch-22: From the Creator of Captain Underpants (Dog Man #8)"/>
    <s v="Dav Pilkey"/>
    <n v="4.9000000000000004"/>
    <n v="12619"/>
    <n v="8"/>
    <x v="10"/>
    <s v="Fiction"/>
  </r>
  <r>
    <s v="Dog Man: For Whom the Ball Rolls: From the Creator of Captain Underpants (Dog Man #7)"/>
    <s v="Dav Pilkey"/>
    <n v="4.9000000000000004"/>
    <n v="9089"/>
    <n v="8"/>
    <x v="10"/>
    <s v="Fiction"/>
  </r>
  <r>
    <s v="Educated: A Memoir"/>
    <s v="Tara Westover"/>
    <n v="4.7"/>
    <n v="28729"/>
    <n v="15"/>
    <x v="10"/>
    <s v="Non Fiction"/>
  </r>
  <r>
    <s v="Giraffes Can't Dance"/>
    <s v="Giles Andreae"/>
    <n v="4.8"/>
    <n v="14038"/>
    <n v="4"/>
    <x v="10"/>
    <s v="Fiction"/>
  </r>
  <r>
    <s v="Girl, Stop Apologizing: A Shame-Free Plan for Embracing and Achieving Your Goals"/>
    <s v="Rachel Hollis"/>
    <n v="4.5999999999999996"/>
    <n v="7660"/>
    <n v="12"/>
    <x v="10"/>
    <s v="Non Fiction"/>
  </r>
  <r>
    <s v="Girl, Wash Your Face: Stop Believing the Lies About Who You Are So You Can Become Who You Were Meant to Be"/>
    <s v="Rachel Hollis"/>
    <n v="4.5999999999999996"/>
    <n v="22288"/>
    <n v="12"/>
    <x v="10"/>
    <s v="Non Fiction"/>
  </r>
  <r>
    <s v="Good Days Start With Gratitude: A 52 Week Guide To Cultivate An Attitude Of Gratitude: Gratitude Journal"/>
    <s v="Pretty Simple Press"/>
    <n v="4.5999999999999996"/>
    <n v="10141"/>
    <n v="6"/>
    <x v="10"/>
    <s v="Non Fiction"/>
  </r>
  <r>
    <s v="Goodnight Moon"/>
    <s v="Margaret Wise Brown"/>
    <n v="4.8"/>
    <n v="8837"/>
    <n v="5"/>
    <x v="10"/>
    <s v="Fiction"/>
  </r>
  <r>
    <s v="Guts"/>
    <s v="Raina Telgemeier"/>
    <n v="4.8"/>
    <n v="5476"/>
    <n v="7"/>
    <x v="10"/>
    <s v="Non Fiction"/>
  </r>
  <r>
    <s v="Harry Potter and the Goblet of Fire: The Illustrated Edition (Harry Potter, Book 4) (4)"/>
    <s v="J. K. Rowling"/>
    <n v="4.9000000000000004"/>
    <n v="7758"/>
    <n v="18"/>
    <x v="10"/>
    <s v="Fiction"/>
  </r>
  <r>
    <s v="Howard Stern Comes Again"/>
    <s v="Howard Stern"/>
    <n v="4.3"/>
    <n v="5272"/>
    <n v="16"/>
    <x v="10"/>
    <s v="Non Fiction"/>
  </r>
  <r>
    <s v="I Am Confident, Brave &amp; Beautiful: A Coloring Book for Girls"/>
    <s v="Hopscotch Girls"/>
    <n v="4.8"/>
    <n v="9737"/>
    <n v="7"/>
    <x v="10"/>
    <s v="Non Fiction"/>
  </r>
  <r>
    <s v="If Animals Kissed Good Night"/>
    <s v="Ann Whitford Paul"/>
    <n v="4.8"/>
    <n v="16643"/>
    <n v="4"/>
    <x v="10"/>
    <s v="Fiction"/>
  </r>
  <r>
    <s v="Instant Pot Pressure Cooker Cookbook: 500 Everyday Recipes for Beginners and Advanced Users. Try Easy and Healthyâ€¦"/>
    <s v="Jennifer Smith"/>
    <n v="4.4000000000000004"/>
    <n v="7396"/>
    <n v="13"/>
    <x v="10"/>
    <s v="Non Fiction"/>
  </r>
  <r>
    <s v="It's Not Supposed to Be This Way: Finding Unexpected Strength When Disappointments Leave You Shattered"/>
    <s v="Lysa TerKeurst"/>
    <n v="4.8"/>
    <n v="7062"/>
    <n v="12"/>
    <x v="10"/>
    <s v="Non Fiction"/>
  </r>
  <r>
    <s v="National Geographic Kids Why?: Over 1,111 Answers to Everything"/>
    <s v="Crispin Boyer"/>
    <n v="4.8"/>
    <n v="5347"/>
    <n v="16"/>
    <x v="10"/>
    <s v="Non Fiction"/>
  </r>
  <r>
    <s v="National Geographic Little Kids First Big Book of Why (National Geographic Little Kids First Big Books)"/>
    <s v="Amy Shields"/>
    <n v="4.8"/>
    <n v="7866"/>
    <n v="11"/>
    <x v="10"/>
    <s v="Non Fiction"/>
  </r>
  <r>
    <s v="Oh, the Places You'll Go!"/>
    <s v="Dr. Seuss"/>
    <n v="4.9000000000000004"/>
    <n v="21834"/>
    <n v="8"/>
    <x v="10"/>
    <s v="Fiction"/>
  </r>
  <r>
    <s v="P is for Potty! (Sesame Street) (Lift-the-Flap)"/>
    <s v="Naomi Kleinberg"/>
    <n v="4.7"/>
    <n v="10820"/>
    <n v="5"/>
    <x v="10"/>
    <s v="Non Fiction"/>
  </r>
  <r>
    <s v="Player's Handbook (Dungeons &amp; Dragons)"/>
    <s v="Wizards RPG Team"/>
    <n v="4.8"/>
    <n v="16990"/>
    <n v="27"/>
    <x v="10"/>
    <s v="Fiction"/>
  </r>
  <r>
    <s v="Salt, Fat, Acid, Heat: Mastering the Elements of Good Cooking"/>
    <s v="Samin Nosrat"/>
    <n v="4.8"/>
    <n v="7802"/>
    <n v="20"/>
    <x v="10"/>
    <s v="Non Fiction"/>
  </r>
  <r>
    <s v="School Zone - Big Preschool Workbook - Ages 4 and Up, Colors, Shapes, Numbers 1-10, Alphabet, Pre-Writing, Pre-Readingâ€¦"/>
    <s v="School Zone"/>
    <n v="4.8"/>
    <n v="23047"/>
    <n v="6"/>
    <x v="10"/>
    <s v="Non Fiction"/>
  </r>
  <r>
    <s v="Strange Planet (Strange Planet Series)"/>
    <s v="Nathan W. Pyle"/>
    <n v="4.9000000000000004"/>
    <n v="9382"/>
    <n v="6"/>
    <x v="10"/>
    <s v="Fiction"/>
  </r>
  <r>
    <s v="The 5 Love Languages: The Secret to Love that Lasts"/>
    <s v="Gary Chapman"/>
    <n v="4.8"/>
    <n v="25554"/>
    <n v="8"/>
    <x v="10"/>
    <s v="Non Fiction"/>
  </r>
  <r>
    <s v="The Body Keeps the Score: Brain, Mind, and Body in the Healing of Trauma"/>
    <s v="Bessel van der Kolk M.D."/>
    <n v="4.8"/>
    <n v="12361"/>
    <n v="12"/>
    <x v="10"/>
    <s v="Non Fiction"/>
  </r>
  <r>
    <s v="The Complete Ketogenic Diet for Beginners: Your Essential Guide to Living the Keto Lifestyle"/>
    <s v="Amy Ramos"/>
    <n v="4.3"/>
    <n v="13061"/>
    <n v="6"/>
    <x v="10"/>
    <s v="Non Fiction"/>
  </r>
  <r>
    <s v="The Four Agreements: A Practical Guide to Personal Freedom (A Toltec Wisdom Book)"/>
    <s v="Don Miguel Ruiz"/>
    <n v="4.7"/>
    <n v="23308"/>
    <n v="6"/>
    <x v="10"/>
    <s v="Non Fiction"/>
  </r>
  <r>
    <s v="The Guardians: A Novel"/>
    <s v="John Grisham"/>
    <n v="4.5"/>
    <n v="13609"/>
    <n v="14"/>
    <x v="10"/>
    <s v="Fiction"/>
  </r>
  <r>
    <s v="The Life-Changing Magic of Tidying Up: The Japanese Art of Decluttering and Organizing"/>
    <s v="Marie KondÅ"/>
    <n v="4.5"/>
    <n v="22641"/>
    <n v="11"/>
    <x v="10"/>
    <s v="Non Fiction"/>
  </r>
  <r>
    <s v="The Mueller Report"/>
    <s v="The Washington Post"/>
    <n v="4.5999999999999996"/>
    <n v="2744"/>
    <n v="12"/>
    <x v="10"/>
    <s v="Non Fiction"/>
  </r>
  <r>
    <s v="The Silent Patient"/>
    <s v="Alex Michaelides"/>
    <n v="4.5"/>
    <n v="27536"/>
    <n v="14"/>
    <x v="10"/>
    <s v="Fiction"/>
  </r>
  <r>
    <s v="The Subtle Art of Not Giving a F*ck: A Counterintuitive Approach to Living a Good Life"/>
    <s v="Mark Manson"/>
    <n v="4.5999999999999996"/>
    <n v="26490"/>
    <n v="15"/>
    <x v="10"/>
    <s v="Non Fiction"/>
  </r>
  <r>
    <s v="The Total Money Makeover: Classic Edition: A Proven Plan for Financial Fitness"/>
    <s v="Dave Ramsey"/>
    <n v="4.7"/>
    <n v="11550"/>
    <n v="10"/>
    <x v="10"/>
    <s v="Non Fiction"/>
  </r>
  <r>
    <s v="The Unofficial Harry Potter Cookbook: From Cauldron Cakes to Knickerbocker Glory--More Than 150 Magical Recipes forâ€¦"/>
    <s v="Dinah Bucholz"/>
    <n v="4.7"/>
    <n v="9030"/>
    <n v="10"/>
    <x v="10"/>
    <s v="Non Fiction"/>
  </r>
  <r>
    <s v="The Very Hungry Caterpillar"/>
    <s v="Eric Carle"/>
    <n v="4.9000000000000004"/>
    <n v="19546"/>
    <n v="5"/>
    <x v="10"/>
    <s v="Fiction"/>
  </r>
  <r>
    <s v="The Wonderful Things You Will Be"/>
    <s v="Emily Winfield Martin"/>
    <n v="4.9000000000000004"/>
    <n v="8842"/>
    <n v="10"/>
    <x v="10"/>
    <s v="Fiction"/>
  </r>
  <r>
    <s v="The Wonky Donkey"/>
    <s v="Craig Smith"/>
    <n v="4.8"/>
    <n v="30183"/>
    <n v="4"/>
    <x v="10"/>
    <s v="Fiction"/>
  </r>
  <r>
    <s v="To Kill a Mockingbird"/>
    <s v="Harper Lee"/>
    <n v="4.8"/>
    <n v="26234"/>
    <n v="7"/>
    <x v="10"/>
    <s v="Fiction"/>
  </r>
  <r>
    <s v="Unfreedom of the Press"/>
    <s v="Mark R. Levin"/>
    <n v="4.9000000000000004"/>
    <n v="5956"/>
    <n v="11"/>
    <x v="10"/>
    <s v="Non Fiction"/>
  </r>
  <r>
    <s v="Unicorn Coloring Book: For Kids Ages 4-8 (US Edition) (Silly Bear Coloring Books)"/>
    <s v="Silly Bear"/>
    <n v="4.8"/>
    <n v="6108"/>
    <n v="4"/>
    <x v="10"/>
    <s v="Non Fiction"/>
  </r>
  <r>
    <s v="What Should Danny Do? (The Power to Choose Series)"/>
    <s v="Adir Levy"/>
    <n v="4.8"/>
    <n v="8170"/>
    <n v="13"/>
    <x v="10"/>
    <s v="Fiction"/>
  </r>
  <r>
    <s v="Where the Crawdads Sing"/>
    <s v="Delia Owens"/>
    <n v="4.8"/>
    <n v="87841"/>
    <n v="15"/>
    <x v="10"/>
    <s v="Fiction"/>
  </r>
  <r>
    <s v="Wrecking Ball (Diary of a Wimpy Kid Book 14)"/>
    <s v="Jeff Kinney"/>
    <n v="4.9000000000000004"/>
    <n v="9413"/>
    <n v="8"/>
    <x v="10"/>
    <s v="Fiction"/>
  </r>
  <r>
    <s v="You Are a Badass: How to Stop Doubting Your Greatness and Start Living an Awesome Life"/>
    <s v="Jen Sincero"/>
    <n v="4.7"/>
    <n v="14331"/>
    <n v="8"/>
    <x v="10"/>
    <s v="Non Ficti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EE6267-A6DC-4884-A553-F00AF7C8B99F}" name="PivotTable7"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42:C59" firstHeaderRow="1" firstDataRow="1" firstDataCol="0"/>
  <pivotHierarchies count="23">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iews"/>
    <pivotHierarchy dragToData="1" caption="Average of Price"/>
    <pivotHierarchy dragToData="1"/>
    <pivotHierarchy dragToData="1"/>
    <pivotHierarchy dragToData="1"/>
    <pivotHierarchy dragToData="1"/>
    <pivotHierarchy dragToData="1"/>
    <pivotHierarchy dragToData="1"/>
    <pivotHierarchy dragToData="1" caption="Average of User Rating"/>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stseller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D5BE00-7CE7-4324-BCBE-84A15FC4BD8E}"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B40"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Max of User Rating" fld="0" subtotal="max" baseField="0" baseItem="0"/>
    <dataField name="Min of User Rating" fld="1" subtotal="min" baseField="0" baseItem="1"/>
  </dataField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Hierarchies count="23">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User Rating"/>
    <pivotHierarchy dragToData="1" caption="Max of User Rating"/>
    <pivotHierarchy dragToData="1"/>
    <pivotHierarchy dragToData="1"/>
    <pivotHierarchy dragToData="1"/>
    <pivotHierarchy dragToData="1" caption="Average of User Rating"/>
    <pivotHierarchy dragToData="1" caption="Min of User Rating"/>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stseller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1E2101-7FF7-4902-A7A5-58A6A37440DF}" name="PivotTable5"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24:B36" firstHeaderRow="1" firstDataRow="1" firstDataCol="1"/>
  <pivotFields count="2">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s>
  <rowFields count="1">
    <field x="0"/>
  </rowFields>
  <rowItems count="12">
    <i>
      <x/>
    </i>
    <i>
      <x v="1"/>
    </i>
    <i>
      <x v="2"/>
    </i>
    <i>
      <x v="3"/>
    </i>
    <i>
      <x v="4"/>
    </i>
    <i>
      <x v="5"/>
    </i>
    <i>
      <x v="6"/>
    </i>
    <i>
      <x v="7"/>
    </i>
    <i>
      <x v="8"/>
    </i>
    <i>
      <x v="9"/>
    </i>
    <i>
      <x v="10"/>
    </i>
    <i t="grand">
      <x/>
    </i>
  </rowItems>
  <colItems count="1">
    <i/>
  </colItems>
  <dataFields count="1">
    <dataField name="Average of Reviews" fld="1" subtotal="average" baseField="0" baseItem="0"/>
  </dataFields>
  <chartFormats count="2">
    <chartFormat chart="2" format="4"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Hierarchies count="23">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caption="Count of Reviews"/>
    <pivotHierarchy dragToData="1" caption="Average of Reviews"/>
    <pivotHierarchy dragToData="1" caption="Average of Price"/>
    <pivotHierarchy dragToData="1"/>
    <pivotHierarchy dragToData="1" caption="Count of User Rating"/>
    <pivotHierarchy dragToData="1" caption="Max of User Rating"/>
    <pivotHierarchy dragToData="1" caption="Max of Reviews"/>
    <pivotHierarchy dragToData="1" caption="Min of Review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stseller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5242A8-AB0A-4F4C-B416-555831E7128E}"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B21"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Genre" fld="1" subtotal="count" baseField="0" baseItem="0"/>
  </dataFields>
  <chartFormats count="6">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0" count="1" selected="0">
            <x v="0"/>
          </reference>
        </references>
      </pivotArea>
    </chartFormat>
    <chartFormat chart="5" format="12">
      <pivotArea type="data" outline="0" fieldPosition="0">
        <references count="2">
          <reference field="4294967294" count="1" selected="0">
            <x v="0"/>
          </reference>
          <reference field="0" count="1" selected="0">
            <x v="1"/>
          </reference>
        </references>
      </pivotArea>
    </chartFormat>
  </chartFormats>
  <pivotHierarchies count="23">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stseller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E72CEB-59A9-4FA3-87AE-BC5D1EF02E4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5" firstHeaderRow="1" firstDataRow="1" firstDataCol="1"/>
  <pivotFields count="7">
    <pivotField showAll="0"/>
    <pivotField showAll="0"/>
    <pivotField showAll="0"/>
    <pivotField showAll="0"/>
    <pivotField dataField="1" numFmtId="164" showAll="0"/>
    <pivotField axis="axisRow" showAll="0">
      <items count="12">
        <item x="0"/>
        <item x="1"/>
        <item x="2"/>
        <item x="3"/>
        <item x="4"/>
        <item x="5"/>
        <item x="6"/>
        <item x="7"/>
        <item x="8"/>
        <item x="9"/>
        <item x="10"/>
        <item t="default"/>
      </items>
    </pivotField>
    <pivotField showAll="0"/>
  </pivotFields>
  <rowFields count="1">
    <field x="5"/>
  </rowFields>
  <rowItems count="12">
    <i>
      <x/>
    </i>
    <i>
      <x v="1"/>
    </i>
    <i>
      <x v="2"/>
    </i>
    <i>
      <x v="3"/>
    </i>
    <i>
      <x v="4"/>
    </i>
    <i>
      <x v="5"/>
    </i>
    <i>
      <x v="6"/>
    </i>
    <i>
      <x v="7"/>
    </i>
    <i>
      <x v="8"/>
    </i>
    <i>
      <x v="9"/>
    </i>
    <i>
      <x v="10"/>
    </i>
    <i t="grand">
      <x/>
    </i>
  </rowItems>
  <colItems count="1">
    <i/>
  </colItems>
  <dataFields count="1">
    <dataField name="Sum of Price" fld="4" baseField="0" baseItem="0"/>
  </dataFields>
  <chartFormats count="24">
    <chartFormat chart="2" format="26" series="1">
      <pivotArea type="data" outline="0" fieldPosition="0">
        <references count="1">
          <reference field="4294967294" count="1" selected="0">
            <x v="0"/>
          </reference>
        </references>
      </pivotArea>
    </chartFormat>
    <chartFormat chart="2" format="27">
      <pivotArea type="data" outline="0" fieldPosition="0">
        <references count="2">
          <reference field="4294967294" count="1" selected="0">
            <x v="0"/>
          </reference>
          <reference field="5" count="1" selected="0">
            <x v="0"/>
          </reference>
        </references>
      </pivotArea>
    </chartFormat>
    <chartFormat chart="2" format="28">
      <pivotArea type="data" outline="0" fieldPosition="0">
        <references count="2">
          <reference field="4294967294" count="1" selected="0">
            <x v="0"/>
          </reference>
          <reference field="5" count="1" selected="0">
            <x v="1"/>
          </reference>
        </references>
      </pivotArea>
    </chartFormat>
    <chartFormat chart="2" format="29">
      <pivotArea type="data" outline="0" fieldPosition="0">
        <references count="2">
          <reference field="4294967294" count="1" selected="0">
            <x v="0"/>
          </reference>
          <reference field="5" count="1" selected="0">
            <x v="2"/>
          </reference>
        </references>
      </pivotArea>
    </chartFormat>
    <chartFormat chart="2" format="30">
      <pivotArea type="data" outline="0" fieldPosition="0">
        <references count="2">
          <reference field="4294967294" count="1" selected="0">
            <x v="0"/>
          </reference>
          <reference field="5" count="1" selected="0">
            <x v="3"/>
          </reference>
        </references>
      </pivotArea>
    </chartFormat>
    <chartFormat chart="2" format="31">
      <pivotArea type="data" outline="0" fieldPosition="0">
        <references count="2">
          <reference field="4294967294" count="1" selected="0">
            <x v="0"/>
          </reference>
          <reference field="5" count="1" selected="0">
            <x v="4"/>
          </reference>
        </references>
      </pivotArea>
    </chartFormat>
    <chartFormat chart="2" format="32">
      <pivotArea type="data" outline="0" fieldPosition="0">
        <references count="2">
          <reference field="4294967294" count="1" selected="0">
            <x v="0"/>
          </reference>
          <reference field="5" count="1" selected="0">
            <x v="5"/>
          </reference>
        </references>
      </pivotArea>
    </chartFormat>
    <chartFormat chart="2" format="33">
      <pivotArea type="data" outline="0" fieldPosition="0">
        <references count="2">
          <reference field="4294967294" count="1" selected="0">
            <x v="0"/>
          </reference>
          <reference field="5" count="1" selected="0">
            <x v="6"/>
          </reference>
        </references>
      </pivotArea>
    </chartFormat>
    <chartFormat chart="2" format="34">
      <pivotArea type="data" outline="0" fieldPosition="0">
        <references count="2">
          <reference field="4294967294" count="1" selected="0">
            <x v="0"/>
          </reference>
          <reference field="5" count="1" selected="0">
            <x v="7"/>
          </reference>
        </references>
      </pivotArea>
    </chartFormat>
    <chartFormat chart="2" format="35">
      <pivotArea type="data" outline="0" fieldPosition="0">
        <references count="2">
          <reference field="4294967294" count="1" selected="0">
            <x v="0"/>
          </reference>
          <reference field="5" count="1" selected="0">
            <x v="8"/>
          </reference>
        </references>
      </pivotArea>
    </chartFormat>
    <chartFormat chart="2" format="36">
      <pivotArea type="data" outline="0" fieldPosition="0">
        <references count="2">
          <reference field="4294967294" count="1" selected="0">
            <x v="0"/>
          </reference>
          <reference field="5" count="1" selected="0">
            <x v="9"/>
          </reference>
        </references>
      </pivotArea>
    </chartFormat>
    <chartFormat chart="2" format="37">
      <pivotArea type="data" outline="0" fieldPosition="0">
        <references count="2">
          <reference field="4294967294" count="1" selected="0">
            <x v="0"/>
          </reference>
          <reference field="5" count="1" selected="0">
            <x v="10"/>
          </reference>
        </references>
      </pivotArea>
    </chartFormat>
    <chartFormat chart="4" format="62" series="1">
      <pivotArea type="data" outline="0" fieldPosition="0">
        <references count="1">
          <reference field="4294967294" count="1" selected="0">
            <x v="0"/>
          </reference>
        </references>
      </pivotArea>
    </chartFormat>
    <chartFormat chart="4" format="63">
      <pivotArea type="data" outline="0" fieldPosition="0">
        <references count="2">
          <reference field="4294967294" count="1" selected="0">
            <x v="0"/>
          </reference>
          <reference field="5" count="1" selected="0">
            <x v="0"/>
          </reference>
        </references>
      </pivotArea>
    </chartFormat>
    <chartFormat chart="4" format="64">
      <pivotArea type="data" outline="0" fieldPosition="0">
        <references count="2">
          <reference field="4294967294" count="1" selected="0">
            <x v="0"/>
          </reference>
          <reference field="5" count="1" selected="0">
            <x v="1"/>
          </reference>
        </references>
      </pivotArea>
    </chartFormat>
    <chartFormat chart="4" format="65">
      <pivotArea type="data" outline="0" fieldPosition="0">
        <references count="2">
          <reference field="4294967294" count="1" selected="0">
            <x v="0"/>
          </reference>
          <reference field="5" count="1" selected="0">
            <x v="2"/>
          </reference>
        </references>
      </pivotArea>
    </chartFormat>
    <chartFormat chart="4" format="66">
      <pivotArea type="data" outline="0" fieldPosition="0">
        <references count="2">
          <reference field="4294967294" count="1" selected="0">
            <x v="0"/>
          </reference>
          <reference field="5" count="1" selected="0">
            <x v="3"/>
          </reference>
        </references>
      </pivotArea>
    </chartFormat>
    <chartFormat chart="4" format="67">
      <pivotArea type="data" outline="0" fieldPosition="0">
        <references count="2">
          <reference field="4294967294" count="1" selected="0">
            <x v="0"/>
          </reference>
          <reference field="5" count="1" selected="0">
            <x v="4"/>
          </reference>
        </references>
      </pivotArea>
    </chartFormat>
    <chartFormat chart="4" format="68">
      <pivotArea type="data" outline="0" fieldPosition="0">
        <references count="2">
          <reference field="4294967294" count="1" selected="0">
            <x v="0"/>
          </reference>
          <reference field="5" count="1" selected="0">
            <x v="5"/>
          </reference>
        </references>
      </pivotArea>
    </chartFormat>
    <chartFormat chart="4" format="69">
      <pivotArea type="data" outline="0" fieldPosition="0">
        <references count="2">
          <reference field="4294967294" count="1" selected="0">
            <x v="0"/>
          </reference>
          <reference field="5" count="1" selected="0">
            <x v="6"/>
          </reference>
        </references>
      </pivotArea>
    </chartFormat>
    <chartFormat chart="4" format="70">
      <pivotArea type="data" outline="0" fieldPosition="0">
        <references count="2">
          <reference field="4294967294" count="1" selected="0">
            <x v="0"/>
          </reference>
          <reference field="5" count="1" selected="0">
            <x v="7"/>
          </reference>
        </references>
      </pivotArea>
    </chartFormat>
    <chartFormat chart="4" format="71">
      <pivotArea type="data" outline="0" fieldPosition="0">
        <references count="2">
          <reference field="4294967294" count="1" selected="0">
            <x v="0"/>
          </reference>
          <reference field="5" count="1" selected="0">
            <x v="8"/>
          </reference>
        </references>
      </pivotArea>
    </chartFormat>
    <chartFormat chart="4" format="72">
      <pivotArea type="data" outline="0" fieldPosition="0">
        <references count="2">
          <reference field="4294967294" count="1" selected="0">
            <x v="0"/>
          </reference>
          <reference field="5" count="1" selected="0">
            <x v="9"/>
          </reference>
        </references>
      </pivotArea>
    </chartFormat>
    <chartFormat chart="4" format="73">
      <pivotArea type="data" outline="0" fieldPosition="0">
        <references count="2">
          <reference field="4294967294" count="1" selected="0">
            <x v="0"/>
          </reference>
          <reference field="5"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0FEE938-D3B9-486A-9876-C6B448D47F0E}" sourceName="[Table1].[Year]">
  <pivotTables>
    <pivotTable tabId="12" name="PivotTable5"/>
    <pivotTable tabId="12" name="PivotTable4"/>
    <pivotTable tabId="12" name="PivotTable6"/>
  </pivotTables>
  <data>
    <olap pivotCacheId="1985305229">
      <levels count="2">
        <level uniqueName="[Table1].[Year].[(All)]" sourceCaption="(All)" count="0"/>
        <level uniqueName="[Table1].[Year].[Year]" sourceCaption="Year" count="11">
          <ranges>
            <range startItem="0">
              <i n="[Table1].[Year].&amp;[2009]" c="2009"/>
              <i n="[Table1].[Year].&amp;[2010]" c="2010"/>
              <i n="[Table1].[Year].&amp;[2011]" c="2011"/>
              <i n="[Table1].[Year].&amp;[2012]" c="2012"/>
              <i n="[Table1].[Year].&amp;[2013]" c="2013"/>
              <i n="[Table1].[Year].&amp;[2014]" c="2014"/>
              <i n="[Table1].[Year].&amp;[2015]" c="2015"/>
              <i n="[Table1].[Year].&amp;[2016]" c="2016"/>
              <i n="[Table1].[Year].&amp;[2017]" c="2017"/>
              <i n="[Table1].[Year].&amp;[2018]" c="2018"/>
              <i n="[Table1].[Year].&amp;[2019]" c="2019"/>
            </range>
          </ranges>
        </level>
      </levels>
      <selections count="1">
        <selection n="[Table1].[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EDE4B305-9615-4AE6-9AF7-DA6F61C60F1F}" sourceName="[Table1].[Price]">
  <pivotTables>
    <pivotTable tabId="12" name="PivotTable5"/>
    <pivotTable tabId="12" name="PivotTable4"/>
    <pivotTable tabId="12" name="PivotTable6"/>
  </pivotTables>
  <data>
    <olap pivotCacheId="1985305229">
      <levels count="2">
        <level uniqueName="[Table1].[Price].[(All)]" sourceCaption="(All)" count="0"/>
        <level uniqueName="[Table1].[Price].[Price]" sourceCaption="Price" count="40">
          <ranges>
            <range startItem="0">
              <i n="[Table1].[Price].&amp;[0]" c="0"/>
              <i n="[Table1].[Price].&amp;[1]" c="1"/>
              <i n="[Table1].[Price].&amp;[2]" c="2"/>
              <i n="[Table1].[Price].&amp;[3]" c="3"/>
              <i n="[Table1].[Price].&amp;[4]" c="4"/>
              <i n="[Table1].[Price].&amp;[5]" c="5"/>
              <i n="[Table1].[Price].&amp;[6]" c="6"/>
              <i n="[Table1].[Price].&amp;[7]" c="7"/>
              <i n="[Table1].[Price].&amp;[8]" c="8"/>
              <i n="[Table1].[Price].&amp;[9]" c="9"/>
              <i n="[Table1].[Price].&amp;[10]" c="10"/>
              <i n="[Table1].[Price].&amp;[11]" c="11"/>
              <i n="[Table1].[Price].&amp;[12]" c="12"/>
              <i n="[Table1].[Price].&amp;[13]" c="13"/>
              <i n="[Table1].[Price].&amp;[14]" c="14"/>
              <i n="[Table1].[Price].&amp;[15]" c="15"/>
              <i n="[Table1].[Price].&amp;[16]" c="16"/>
              <i n="[Table1].[Price].&amp;[17]" c="17"/>
              <i n="[Table1].[Price].&amp;[18]" c="18"/>
              <i n="[Table1].[Price].&amp;[19]" c="19"/>
              <i n="[Table1].[Price].&amp;[20]" c="20"/>
              <i n="[Table1].[Price].&amp;[21]" c="21"/>
              <i n="[Table1].[Price].&amp;[22]" c="22"/>
              <i n="[Table1].[Price].&amp;[23]" c="23"/>
              <i n="[Table1].[Price].&amp;[24]" c="24"/>
              <i n="[Table1].[Price].&amp;[25]" c="25"/>
              <i n="[Table1].[Price].&amp;[27]" c="27"/>
              <i n="[Table1].[Price].&amp;[28]" c="28"/>
              <i n="[Table1].[Price].&amp;[30]" c="30"/>
              <i n="[Table1].[Price].&amp;[32]" c="32"/>
              <i n="[Table1].[Price].&amp;[36]" c="36"/>
              <i n="[Table1].[Price].&amp;[39]" c="39"/>
              <i n="[Table1].[Price].&amp;[40]" c="40"/>
              <i n="[Table1].[Price].&amp;[42]" c="42"/>
              <i n="[Table1].[Price].&amp;[46]" c="46"/>
              <i n="[Table1].[Price].&amp;[52]" c="52"/>
              <i n="[Table1].[Price].&amp;[53]" c="53"/>
              <i n="[Table1].[Price].&amp;[54]" c="54"/>
              <i n="[Table1].[Price].&amp;[82]" c="82"/>
              <i n="[Table1].[Price].&amp;[105]" c="105"/>
            </range>
          </ranges>
        </level>
      </levels>
      <selections count="1">
        <selection n="[Table1].[Pric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s" xr10:uid="{B3D5EADF-31F3-4CC1-BB5F-CD8BCC404CD7}" sourceName="[Table1].[Reviews]">
  <pivotTables>
    <pivotTable tabId="12" name="PivotTable5"/>
    <pivotTable tabId="12" name="PivotTable4"/>
    <pivotTable tabId="12" name="PivotTable6"/>
  </pivotTables>
  <data>
    <olap pivotCacheId="1985305229">
      <levels count="2">
        <level uniqueName="[Table1].[Reviews].[(All)]" sourceCaption="(All)" count="0"/>
        <level uniqueName="[Table1].[Reviews].[Reviews]" sourceCaption="Reviews" count="346">
          <ranges>
            <range startItem="0">
              <i n="[Table1].[Reviews].&amp;[37]" c="37"/>
              <i n="[Table1].[Reviews].&amp;[220]" c="220"/>
              <i n="[Table1].[Reviews].&amp;[408]" c="408"/>
              <i n="[Table1].[Reviews].&amp;[438]" c="438"/>
              <i n="[Table1].[Reviews].&amp;[440]" c="440"/>
              <i n="[Table1].[Reviews].&amp;[460]" c="460"/>
              <i n="[Table1].[Reviews].&amp;[471]" c="471"/>
              <i n="[Table1].[Reviews].&amp;[491]" c="491"/>
              <i n="[Table1].[Reviews].&amp;[548]" c="548"/>
              <i n="[Table1].[Reviews].&amp;[615]" c="615"/>
              <i n="[Table1].[Reviews].&amp;[637]" c="637"/>
              <i n="[Table1].[Reviews].&amp;[720]" c="720"/>
              <i n="[Table1].[Reviews].&amp;[798]" c="798"/>
              <i n="[Table1].[Reviews].&amp;[803]" c="803"/>
              <i n="[Table1].[Reviews].&amp;[807]" c="807"/>
              <i n="[Table1].[Reviews].&amp;[858]" c="858"/>
              <i n="[Table1].[Reviews].&amp;[956]" c="956"/>
              <i n="[Table1].[Reviews].&amp;[973]" c="973"/>
              <i n="[Table1].[Reviews].&amp;[978]" c="978"/>
              <i n="[Table1].[Reviews].&amp;[1201]" c="1201"/>
              <i n="[Table1].[Reviews].&amp;[1204]" c="1204"/>
              <i n="[Table1].[Reviews].&amp;[1215]" c="1215"/>
              <i n="[Table1].[Reviews].&amp;[1265]" c="1265"/>
              <i n="[Table1].[Reviews].&amp;[1296]" c="1296"/>
              <i n="[Table1].[Reviews].&amp;[1302]" c="1302"/>
              <i n="[Table1].[Reviews].&amp;[1320]" c="1320"/>
              <i n="[Table1].[Reviews].&amp;[1329]" c="1329"/>
              <i n="[Table1].[Reviews].&amp;[1365]" c="1365"/>
              <i n="[Table1].[Reviews].&amp;[1386]" c="1386"/>
              <i n="[Table1].[Reviews].&amp;[1463]" c="1463"/>
              <i n="[Table1].[Reviews].&amp;[1467]" c="1467"/>
              <i n="[Table1].[Reviews].&amp;[1541]" c="1541"/>
              <i n="[Table1].[Reviews].&amp;[1542]" c="1542"/>
              <i n="[Table1].[Reviews].&amp;[1555]" c="1555"/>
              <i n="[Table1].[Reviews].&amp;[1583]" c="1583"/>
              <i n="[Table1].[Reviews].&amp;[1636]" c="1636"/>
              <i n="[Table1].[Reviews].&amp;[1649]" c="1649"/>
              <i n="[Table1].[Reviews].&amp;[1651]" c="1651"/>
              <i n="[Table1].[Reviews].&amp;[1655]" c="1655"/>
              <i n="[Table1].[Reviews].&amp;[1680]" c="1680"/>
              <i n="[Table1].[Reviews].&amp;[1789]" c="1789"/>
              <i n="[Table1].[Reviews].&amp;[1831]" c="1831"/>
              <i n="[Table1].[Reviews].&amp;[1859]" c="1859"/>
              <i n="[Table1].[Reviews].&amp;[1873]" c="1873"/>
              <i n="[Table1].[Reviews].&amp;[1884]" c="1884"/>
              <i n="[Table1].[Reviews].&amp;[1904]" c="1904"/>
              <i n="[Table1].[Reviews].&amp;[1907]" c="1907"/>
              <i n="[Table1].[Reviews].&amp;[1909]" c="1909"/>
              <i n="[Table1].[Reviews].&amp;[1924]" c="1924"/>
              <i n="[Table1].[Reviews].&amp;[1930]" c="1930"/>
              <i n="[Table1].[Reviews].&amp;[1985]" c="1985"/>
              <i n="[Table1].[Reviews].&amp;[2023]" c="2023"/>
              <i n="[Table1].[Reviews].&amp;[2052]" c="2052"/>
              <i n="[Table1].[Reviews].&amp;[2091]" c="2091"/>
              <i n="[Table1].[Reviews].&amp;[2094]" c="2094"/>
              <i n="[Table1].[Reviews].&amp;[2122]" c="2122"/>
              <i n="[Table1].[Reviews].&amp;[2134]" c="2134"/>
              <i n="[Table1].[Reviews].&amp;[2137]" c="2137"/>
              <i n="[Table1].[Reviews].&amp;[2186]" c="2186"/>
              <i n="[Table1].[Reviews].&amp;[2272]" c="2272"/>
              <i n="[Table1].[Reviews].&amp;[2282]" c="2282"/>
              <i n="[Table1].[Reviews].&amp;[2313]" c="2313"/>
              <i n="[Table1].[Reviews].&amp;[2314]" c="2314"/>
              <i n="[Table1].[Reviews].&amp;[2426]" c="2426"/>
              <i n="[Table1].[Reviews].&amp;[2507]" c="2507"/>
              <i n="[Table1].[Reviews].&amp;[2525]" c="2525"/>
              <i n="[Table1].[Reviews].&amp;[2580]" c="2580"/>
              <i n="[Table1].[Reviews].&amp;[2586]" c="2586"/>
              <i n="[Table1].[Reviews].&amp;[2663]" c="2663"/>
              <i n="[Table1].[Reviews].&amp;[2744]" c="2744"/>
              <i n="[Table1].[Reviews].&amp;[2752]" c="2752"/>
              <i n="[Table1].[Reviews].&amp;[2774]" c="2774"/>
              <i n="[Table1].[Reviews].&amp;[2812]" c="2812"/>
              <i n="[Table1].[Reviews].&amp;[2876]" c="2876"/>
              <i n="[Table1].[Reviews].&amp;[2884]" c="2884"/>
              <i n="[Table1].[Reviews].&amp;[2925]" c="2925"/>
              <i n="[Table1].[Reviews].&amp;[2926]" c="2926"/>
              <i n="[Table1].[Reviews].&amp;[2951]" c="2951"/>
              <i n="[Table1].[Reviews].&amp;[3014]" c="3014"/>
              <i n="[Table1].[Reviews].&amp;[3113]" c="3113"/>
              <i n="[Table1].[Reviews].&amp;[3146]" c="3146"/>
              <i n="[Table1].[Reviews].&amp;[3163]" c="3163"/>
              <i n="[Table1].[Reviews].&amp;[3181]" c="3181"/>
              <i n="[Table1].[Reviews].&amp;[3192]" c="3192"/>
              <i n="[Table1].[Reviews].&amp;[3207]" c="3207"/>
              <i n="[Table1].[Reviews].&amp;[3319]" c="3319"/>
              <i n="[Table1].[Reviews].&amp;[3341]" c="3341"/>
              <i n="[Table1].[Reviews].&amp;[3428]" c="3428"/>
              <i n="[Table1].[Reviews].&amp;[3457]" c="3457"/>
              <i n="[Table1].[Reviews].&amp;[3477]" c="3477"/>
              <i n="[Table1].[Reviews].&amp;[3490]" c="3490"/>
              <i n="[Table1].[Reviews].&amp;[3503]" c="3503"/>
              <i n="[Table1].[Reviews].&amp;[3523]" c="3523"/>
              <i n="[Table1].[Reviews].&amp;[3536]" c="3536"/>
              <i n="[Table1].[Reviews].&amp;[3564]" c="3564"/>
              <i n="[Table1].[Reviews].&amp;[3601]" c="3601"/>
              <i n="[Table1].[Reviews].&amp;[3619]" c="3619"/>
              <i n="[Table1].[Reviews].&amp;[3642]" c="3642"/>
              <i n="[Table1].[Reviews].&amp;[3673]" c="3673"/>
              <i n="[Table1].[Reviews].&amp;[3729]" c="3729"/>
              <i n="[Table1].[Reviews].&amp;[3759]" c="3759"/>
              <i n="[Table1].[Reviews].&amp;[3776]" c="3776"/>
              <i n="[Table1].[Reviews].&amp;[3796]" c="3796"/>
              <i n="[Table1].[Reviews].&amp;[3801]" c="3801"/>
              <i n="[Table1].[Reviews].&amp;[3828]" c="3828"/>
              <i n="[Table1].[Reviews].&amp;[3829]" c="3829"/>
              <i n="[Table1].[Reviews].&amp;[3836]" c="3836"/>
              <i n="[Table1].[Reviews].&amp;[3837]" c="3837"/>
              <i n="[Table1].[Reviews].&amp;[3871]" c="3871"/>
              <i n="[Table1].[Reviews].&amp;[3923]" c="3923"/>
              <i n="[Table1].[Reviews].&amp;[4022]" c="4022"/>
              <i n="[Table1].[Reviews].&amp;[4028]" c="4028"/>
              <i n="[Table1].[Reviews].&amp;[4148]" c="4148"/>
              <i n="[Table1].[Reviews].&amp;[4149]" c="4149"/>
              <i n="[Table1].[Reviews].&amp;[4247]" c="4247"/>
              <i n="[Table1].[Reviews].&amp;[4290]" c="4290"/>
              <i n="[Table1].[Reviews].&amp;[4360]" c="4360"/>
              <i n="[Table1].[Reviews].&amp;[4370]" c="4370"/>
              <i n="[Table1].[Reviews].&amp;[4505]" c="4505"/>
              <i n="[Table1].[Reviews].&amp;[4506]" c="4506"/>
              <i n="[Table1].[Reviews].&amp;[4519]" c="4519"/>
              <i n="[Table1].[Reviews].&amp;[4571]" c="4571"/>
              <i n="[Table1].[Reviews].&amp;[4585]" c="4585"/>
              <i n="[Table1].[Reviews].&amp;[4587]" c="4587"/>
              <i n="[Table1].[Reviews].&amp;[4628]" c="4628"/>
              <i n="[Table1].[Reviews].&amp;[4633]" c="4633"/>
              <i n="[Table1].[Reviews].&amp;[4642]" c="4642"/>
              <i n="[Table1].[Reviews].&amp;[4725]" c="4725"/>
              <i n="[Table1].[Reviews].&amp;[4748]" c="4748"/>
              <i n="[Table1].[Reviews].&amp;[4757]" c="4757"/>
              <i n="[Table1].[Reviews].&amp;[4761]" c="4761"/>
              <i n="[Table1].[Reviews].&amp;[4786]" c="4786"/>
              <i n="[Table1].[Reviews].&amp;[4799]" c="4799"/>
              <i n="[Table1].[Reviews].&amp;[4866]" c="4866"/>
              <i n="[Table1].[Reviews].&amp;[4896]" c="4896"/>
              <i n="[Table1].[Reviews].&amp;[5013]" c="5013"/>
              <i n="[Table1].[Reviews].&amp;[5062]" c="5062"/>
              <i n="[Table1].[Reviews].&amp;[5069]" c="5069"/>
              <i n="[Table1].[Reviews].&amp;[5118]" c="5118"/>
              <i n="[Table1].[Reviews].&amp;[5153]" c="5153"/>
              <i n="[Table1].[Reviews].&amp;[5178]" c="5178"/>
              <i n="[Table1].[Reviews].&amp;[5235]" c="5235"/>
              <i n="[Table1].[Reviews].&amp;[5249]" c="5249"/>
              <i n="[Table1].[Reviews].&amp;[5272]" c="5272"/>
              <i n="[Table1].[Reviews].&amp;[5299]" c="5299"/>
              <i n="[Table1].[Reviews].&amp;[5347]" c="5347"/>
              <i n="[Table1].[Reviews].&amp;[5360]" c="5360"/>
              <i n="[Table1].[Reviews].&amp;[5396]" c="5396"/>
              <i n="[Table1].[Reviews].&amp;[5413]" c="5413"/>
              <i n="[Table1].[Reviews].&amp;[5470]" c="5470"/>
              <i n="[Table1].[Reviews].&amp;[5476]" c="5476"/>
              <i n="[Table1].[Reviews].&amp;[5487]" c="5487"/>
              <i n="[Table1].[Reviews].&amp;[5492]" c="5492"/>
              <i n="[Table1].[Reviews].&amp;[5505]" c="5505"/>
              <i n="[Table1].[Reviews].&amp;[5542]" c="5542"/>
              <i n="[Table1].[Reviews].&amp;[5594]" c="5594"/>
              <i n="[Table1].[Reviews].&amp;[5680]" c="5680"/>
              <i n="[Table1].[Reviews].&amp;[5836]" c="5836"/>
              <i n="[Table1].[Reviews].&amp;[5867]" c="5867"/>
              <i n="[Table1].[Reviews].&amp;[5898]" c="5898"/>
              <i n="[Table1].[Reviews].&amp;[5956]" c="5956"/>
              <i n="[Table1].[Reviews].&amp;[5972]" c="5972"/>
              <i n="[Table1].[Reviews].&amp;[5977]" c="5977"/>
              <i n="[Table1].[Reviews].&amp;[5983]" c="5983"/>
              <i n="[Table1].[Reviews].&amp;[6042]" c="6042"/>
              <i n="[Table1].[Reviews].&amp;[6108]" c="6108"/>
              <i n="[Table1].[Reviews].&amp;[6132]" c="6132"/>
              <i n="[Table1].[Reviews].&amp;[6143]" c="6143"/>
              <i n="[Table1].[Reviews].&amp;[6169]" c="6169"/>
              <i n="[Table1].[Reviews].&amp;[6222]" c="6222"/>
              <i n="[Table1].[Reviews].&amp;[6247]" c="6247"/>
              <i n="[Table1].[Reviews].&amp;[6310]" c="6310"/>
              <i n="[Table1].[Reviews].&amp;[6346]" c="6346"/>
              <i n="[Table1].[Reviews].&amp;[6377]" c="6377"/>
              <i n="[Table1].[Reviews].&amp;[6540]" c="6540"/>
              <i n="[Table1].[Reviews].&amp;[6600]" c="6600"/>
              <i n="[Table1].[Reviews].&amp;[6669]" c="6669"/>
              <i n="[Table1].[Reviews].&amp;[6679]" c="6679"/>
              <i n="[Table1].[Reviews].&amp;[6740]" c="6740"/>
              <i n="[Table1].[Reviews].&amp;[6812]" c="6812"/>
              <i n="[Table1].[Reviews].&amp;[6982]" c="6982"/>
              <i n="[Table1].[Reviews].&amp;[6990]" c="6990"/>
              <i n="[Table1].[Reviews].&amp;[7034]" c="7034"/>
              <i n="[Table1].[Reviews].&amp;[7038]" c="7038"/>
              <i n="[Table1].[Reviews].&amp;[7058]" c="7058"/>
              <i n="[Table1].[Reviews].&amp;[7062]" c="7062"/>
              <i n="[Table1].[Reviews].&amp;[7150]" c="7150"/>
              <i n="[Table1].[Reviews].&amp;[7153]" c="7153"/>
              <i n="[Table1].[Reviews].&amp;[7235]" c="7235"/>
              <i n="[Table1].[Reviews].&amp;[7251]" c="7251"/>
              <i n="[Table1].[Reviews].&amp;[7368]" c="7368"/>
              <i n="[Table1].[Reviews].&amp;[7396]" c="7396"/>
              <i n="[Table1].[Reviews].&amp;[7497]" c="7497"/>
              <i n="[Table1].[Reviews].&amp;[7508]" c="7508"/>
              <i n="[Table1].[Reviews].&amp;[7550]" c="7550"/>
              <i n="[Table1].[Reviews].&amp;[7660]" c="7660"/>
              <i n="[Table1].[Reviews].&amp;[7665]" c="7665"/>
              <i n="[Table1].[Reviews].&amp;[7747]" c="7747"/>
              <i n="[Table1].[Reviews].&amp;[7758]" c="7758"/>
              <i n="[Table1].[Reviews].&amp;[7802]" c="7802"/>
              <i n="[Table1].[Reviews].&amp;[7827]" c="7827"/>
              <i n="[Table1].[Reviews].&amp;[7861]" c="7861"/>
              <i n="[Table1].[Reviews].&amp;[7866]" c="7866"/>
              <i n="[Table1].[Reviews].&amp;[7932]" c="7932"/>
              <i n="[Table1].[Reviews].&amp;[7955]" c="7955"/>
              <i n="[Table1].[Reviews].&amp;[8081]" c="8081"/>
              <i n="[Table1].[Reviews].&amp;[8093]" c="8093"/>
              <i n="[Table1].[Reviews].&amp;[8170]" c="8170"/>
              <i n="[Table1].[Reviews].&amp;[8393]" c="8393"/>
              <i n="[Table1].[Reviews].&amp;[8491]" c="8491"/>
              <i n="[Table1].[Reviews].&amp;[8580]" c="8580"/>
              <i n="[Table1].[Reviews].&amp;[8587]" c="8587"/>
              <i n="[Table1].[Reviews].&amp;[8634]" c="8634"/>
              <i n="[Table1].[Reviews].&amp;[8747]" c="8747"/>
              <i n="[Table1].[Reviews].&amp;[8837]" c="8837"/>
              <i n="[Table1].[Reviews].&amp;[8842]" c="8842"/>
              <i n="[Table1].[Reviews].&amp;[8916]" c="8916"/>
              <i n="[Table1].[Reviews].&amp;[8922]" c="8922"/>
              <i n="[Table1].[Reviews].&amp;[8958]" c="8958"/>
              <i n="[Table1].[Reviews].&amp;[9030]" c="9030"/>
              <i n="[Table1].[Reviews].&amp;[9089]" c="9089"/>
              <i n="[Table1].[Reviews].&amp;[9198]" c="9198"/>
              <i n="[Table1].[Reviews].&amp;[9289]" c="9289"/>
              <i n="[Table1].[Reviews].&amp;[9292]" c="9292"/>
              <i n="[Table1].[Reviews].&amp;[9325]" c="9325"/>
              <i n="[Table1].[Reviews].&amp;[9342]" c="9342"/>
              <i n="[Table1].[Reviews].&amp;[9366]" c="9366"/>
              <i n="[Table1].[Reviews].&amp;[9372]" c="9372"/>
              <i n="[Table1].[Reviews].&amp;[9374]" c="9374"/>
              <i n="[Table1].[Reviews].&amp;[9382]" c="9382"/>
              <i n="[Table1].[Reviews].&amp;[9413]" c="9413"/>
              <i n="[Table1].[Reviews].&amp;[9568]" c="9568"/>
              <i n="[Table1].[Reviews].&amp;[9737]" c="9737"/>
              <i n="[Table1].[Reviews].&amp;[9769]" c="9769"/>
              <i n="[Table1].[Reviews].&amp;[9784]" c="9784"/>
              <i n="[Table1].[Reviews].&amp;[9867]" c="9867"/>
              <i n="[Table1].[Reviews].&amp;[9947]" c="9947"/>
              <i n="[Table1].[Reviews].&amp;[9967]" c="9967"/>
              <i n="[Table1].[Reviews].&amp;[10009]" c="10009"/>
              <i n="[Table1].[Reviews].&amp;[10052]" c="10052"/>
              <i n="[Table1].[Reviews].&amp;[10070]" c="10070"/>
              <i n="[Table1].[Reviews].&amp;[10101]" c="10101"/>
              <i n="[Table1].[Reviews].&amp;[10141]" c="10141"/>
              <i n="[Table1].[Reviews].&amp;[10191]" c="10191"/>
              <i n="[Table1].[Reviews].&amp;[10199]" c="10199"/>
              <i n="[Table1].[Reviews].&amp;[10369]" c="10369"/>
              <i n="[Table1].[Reviews].&amp;[10426]" c="10426"/>
              <i n="[Table1].[Reviews].&amp;[10559]" c="10559"/>
              <i n="[Table1].[Reviews].&amp;[10721]" c="10721"/>
              <i n="[Table1].[Reviews].&amp;[10760]" c="10760"/>
              <i n="[Table1].[Reviews].&amp;[10795]" c="10795"/>
              <i n="[Table1].[Reviews].&amp;[10820]" c="10820"/>
              <i n="[Table1].[Reviews].&amp;[10922]" c="10922"/>
              <i n="[Table1].[Reviews].&amp;[10927]" c="10927"/>
              <i n="[Table1].[Reviews].&amp;[11034]" c="11034"/>
              <i n="[Table1].[Reviews].&amp;[11098]" c="11098"/>
              <i n="[Table1].[Reviews].&amp;[11113]" c="11113"/>
              <i n="[Table1].[Reviews].&amp;[11128]" c="11128"/>
              <i n="[Table1].[Reviews].&amp;[11391]" c="11391"/>
              <i n="[Table1].[Reviews].&amp;[11550]" c="11550"/>
              <i n="[Table1].[Reviews].&amp;[11616]" c="11616"/>
              <i n="[Table1].[Reviews].&amp;[11676]" c="11676"/>
              <i n="[Table1].[Reviews].&amp;[11813]" c="11813"/>
              <i n="[Table1].[Reviews].&amp;[11881]" c="11881"/>
              <i n="[Table1].[Reviews].&amp;[12159]" c="12159"/>
              <i n="[Table1].[Reviews].&amp;[12361]" c="12361"/>
              <i n="[Table1].[Reviews].&amp;[12619]" c="12619"/>
              <i n="[Table1].[Reviews].&amp;[12643]" c="12643"/>
              <i n="[Table1].[Reviews].&amp;[13061]" c="13061"/>
              <i n="[Table1].[Reviews].&amp;[13471]" c="13471"/>
              <i n="[Table1].[Reviews].&amp;[13609]" c="13609"/>
              <i n="[Table1].[Reviews].&amp;[13616]" c="13616"/>
              <i n="[Table1].[Reviews].&amp;[13677]" c="13677"/>
              <i n="[Table1].[Reviews].&amp;[13779]" c="13779"/>
              <i n="[Table1].[Reviews].&amp;[13871]" c="13871"/>
              <i n="[Table1].[Reviews].&amp;[13964]" c="13964"/>
              <i n="[Table1].[Reviews].&amp;[14038]" c="14038"/>
              <i n="[Table1].[Reviews].&amp;[14331]" c="14331"/>
              <i n="[Table1].[Reviews].&amp;[14344]" c="14344"/>
              <i n="[Table1].[Reviews].&amp;[14493]" c="14493"/>
              <i n="[Table1].[Reviews].&amp;[14982]" c="14982"/>
              <i n="[Table1].[Reviews].&amp;[15526]" c="15526"/>
              <i n="[Table1].[Reviews].&amp;[15779]" c="15779"/>
              <i n="[Table1].[Reviews].&amp;[15845]" c="15845"/>
              <i n="[Table1].[Reviews].&amp;[15921]" c="15921"/>
              <i n="[Table1].[Reviews].&amp;[16244]" c="16244"/>
              <i n="[Table1].[Reviews].&amp;[16643]" c="16643"/>
              <i n="[Table1].[Reviews].&amp;[16949]" c="16949"/>
              <i n="[Table1].[Reviews].&amp;[16990]" c="16990"/>
              <i n="[Table1].[Reviews].&amp;[17044]" c="17044"/>
              <i n="[Table1].[Reviews].&amp;[17323]" c="17323"/>
              <i n="[Table1].[Reviews].&amp;[17350]" c="17350"/>
              <i n="[Table1].[Reviews].&amp;[17684]" c="17684"/>
              <i n="[Table1].[Reviews].&amp;[17739]" c="17739"/>
              <i n="[Table1].[Reviews].&amp;[18613]" c="18613"/>
              <i n="[Table1].[Reviews].&amp;[18904]" c="18904"/>
              <i n="[Table1].[Reviews].&amp;[18979]" c="18979"/>
              <i n="[Table1].[Reviews].&amp;[19546]" c="19546"/>
              <i n="[Table1].[Reviews].&amp;[19576]" c="19576"/>
              <i n="[Table1].[Reviews].&amp;[19622]" c="19622"/>
              <i n="[Table1].[Reviews].&amp;[19699]" c="19699"/>
              <i n="[Table1].[Reviews].&amp;[19720]" c="19720"/>
              <i n="[Table1].[Reviews].&amp;[19735]" c="19735"/>
              <i n="[Table1].[Reviews].&amp;[20262]" c="20262"/>
              <i n="[Table1].[Reviews].&amp;[21424]" c="21424"/>
              <i n="[Table1].[Reviews].&amp;[21625]" c="21625"/>
              <i n="[Table1].[Reviews].&amp;[21834]" c="21834"/>
              <i n="[Table1].[Reviews].&amp;[21930]" c="21930"/>
              <i n="[Table1].[Reviews].&amp;[22288]" c="22288"/>
              <i n="[Table1].[Reviews].&amp;[22536]" c="22536"/>
              <i n="[Table1].[Reviews].&amp;[22614]" c="22614"/>
              <i n="[Table1].[Reviews].&amp;[22641]" c="22641"/>
              <i n="[Table1].[Reviews].&amp;[23047]" c="23047"/>
              <i n="[Table1].[Reviews].&amp;[23114]" c="23114"/>
              <i n="[Table1].[Reviews].&amp;[23148]" c="23148"/>
              <i n="[Table1].[Reviews].&amp;[23308]" c="23308"/>
              <i n="[Table1].[Reviews].&amp;[23358]" c="23358"/>
              <i n="[Table1].[Reviews].&amp;[23631]" c="23631"/>
              <i n="[Table1].[Reviews].&amp;[23848]" c="23848"/>
              <i n="[Table1].[Reviews].&amp;[23973]" c="23973"/>
              <i n="[Table1].[Reviews].&amp;[25001]" c="25001"/>
              <i n="[Table1].[Reviews].&amp;[25554]" c="25554"/>
              <i n="[Table1].[Reviews].&amp;[25624]" c="25624"/>
              <i n="[Table1].[Reviews].&amp;[25706]" c="25706"/>
              <i n="[Table1].[Reviews].&amp;[26234]" c="26234"/>
              <i n="[Table1].[Reviews].&amp;[26490]" c="26490"/>
              <i n="[Table1].[Reviews].&amp;[26741]" c="26741"/>
              <i n="[Table1].[Reviews].&amp;[27098]" c="27098"/>
              <i n="[Table1].[Reviews].&amp;[27536]" c="27536"/>
              <i n="[Table1].[Reviews].&amp;[28729]" c="28729"/>
              <i n="[Table1].[Reviews].&amp;[29442]" c="29442"/>
              <i n="[Table1].[Reviews].&amp;[29651]" c="29651"/>
              <i n="[Table1].[Reviews].&amp;[29673]" c="29673"/>
              <i n="[Table1].[Reviews].&amp;[30183]" c="30183"/>
              <i n="[Table1].[Reviews].&amp;[32122]" c="32122"/>
              <i n="[Table1].[Reviews].&amp;[33844]" c="33844"/>
              <i n="[Table1].[Reviews].&amp;[35799]" c="35799"/>
              <i n="[Table1].[Reviews].&amp;[36348]" c="36348"/>
              <i n="[Table1].[Reviews].&amp;[39459]" c="39459"/>
              <i n="[Table1].[Reviews].&amp;[47265]" c="47265"/>
              <i n="[Table1].[Reviews].&amp;[49288]" c="49288"/>
              <i n="[Table1].[Reviews].&amp;[50482]" c="50482"/>
              <i n="[Table1].[Reviews].&amp;[57271]" c="57271"/>
              <i n="[Table1].[Reviews].&amp;[61133]" c="61133"/>
              <i n="[Table1].[Reviews].&amp;[79446]" c="79446"/>
              <i n="[Table1].[Reviews].&amp;[87841]" c="87841"/>
            </range>
          </ranges>
        </level>
      </levels>
      <selections count="1">
        <selection n="[Table1].[Review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6E9C2BFD-E3E4-487F-8EA0-F45E115A742C}" sourceName="[Table1].[Genre]">
  <pivotTables>
    <pivotTable tabId="12" name="PivotTable5"/>
    <pivotTable tabId="12" name="PivotTable4"/>
    <pivotTable tabId="12" name="PivotTable6"/>
  </pivotTables>
  <data>
    <olap pivotCacheId="1985305229">
      <levels count="2">
        <level uniqueName="[Table1].[Genre].[(All)]" sourceCaption="(All)" count="0"/>
        <level uniqueName="[Table1].[Genre].[Genre]" sourceCaption="Genre" count="2">
          <ranges>
            <range startItem="0">
              <i n="[Table1].[Genre].&amp;[Fiction]" c="Fiction"/>
              <i n="[Table1].[Genre].&amp;[Non Fiction]" c="Non Fiction"/>
            </range>
          </ranges>
        </level>
      </levels>
      <selections count="1">
        <selection n="[Table1].[Genr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12EBF5E-B063-414E-AE23-17ED08FC5D27}" cache="Slicer_Year" caption="Year" startItem="4" level="1" rowHeight="241300"/>
  <slicer name="Price" xr10:uid="{4C61D529-1352-4524-A028-226FFDC7749E}" cache="Slicer_Price" caption="Price" startItem="33" level="1" rowHeight="241300"/>
  <slicer name="Reviews" xr10:uid="{D11F709C-E153-402A-A008-F796454DD900}" cache="Slicer_Reviews" caption="Reviews" startItem="105" level="1" rowHeight="241300"/>
  <slicer name="Genre" xr10:uid="{651A2585-BCC1-480B-AC9D-3834846086C4}" cache="Slicer_Genre" caption="Genr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551" totalsRowShown="0">
  <autoFilter ref="A1:G551" xr:uid="{00000000-0009-0000-0100-000001000000}"/>
  <tableColumns count="7">
    <tableColumn id="1" xr3:uid="{00000000-0010-0000-0000-000001000000}" name="Name"/>
    <tableColumn id="2" xr3:uid="{00000000-0010-0000-0000-000002000000}" name="Author"/>
    <tableColumn id="3" xr3:uid="{00000000-0010-0000-0000-000003000000}" name="User Rating"/>
    <tableColumn id="4" xr3:uid="{00000000-0010-0000-0000-000004000000}" name="Reviews"/>
    <tableColumn id="5" xr3:uid="{00000000-0010-0000-0000-000005000000}" name="Price" dataDxfId="2"/>
    <tableColumn id="6" xr3:uid="{00000000-0010-0000-0000-000006000000}" name="Year"/>
    <tableColumn id="7" xr3:uid="{00000000-0010-0000-0000-000007000000}" name="Genr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EA1126-5F95-4B87-BA8F-A853593D06C6}" name="Table2" displayName="Table2" ref="A1:D15" totalsRowShown="0">
  <autoFilter ref="A1:D15" xr:uid="{BDEA1126-5F95-4B87-BA8F-A853593D06C6}"/>
  <tableColumns count="4">
    <tableColumn id="1" xr3:uid="{D1DA3790-12E1-439C-8E64-87C838ED3639}" name="Year"/>
    <tableColumn id="2" xr3:uid="{A9E36078-3BD3-4864-A540-DCF36A0CFF1D}" name="Price"/>
    <tableColumn id="3" xr3:uid="{4DA86036-7E3B-4F7E-A346-2D9CCD28C5DB}" name="Forecast(Price)" dataDxfId="1"/>
    <tableColumn id="4" xr3:uid="{3E1017E2-AE03-455E-8903-AD5E23CBB680}" name="Confidence Interval(Price)"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8375E29-4F27-4235-A026-FFFD76945F2F}" name="Table3" displayName="Table3" ref="A1:D15" totalsRowShown="0">
  <autoFilter ref="A1:D15" xr:uid="{F8375E29-4F27-4235-A026-FFFD76945F2F}"/>
  <tableColumns count="4">
    <tableColumn id="1" xr3:uid="{5A671E18-D625-4406-9039-952A8DD922C7}" name="Year"/>
    <tableColumn id="2" xr3:uid="{0126B4B1-566A-4C5A-B607-1623EEB35E2F}" name="Reviews"/>
    <tableColumn id="3" xr3:uid="{4914D34E-270D-465A-AE9D-544492399ACE}" name="Forecast(Reviews)"/>
    <tableColumn id="4" xr3:uid="{D851D16C-B405-41FD-9E18-E1D67DC4C426}" name="Confidence Interval(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51"/>
  <sheetViews>
    <sheetView workbookViewId="0">
      <selection activeCell="A503" sqref="A503:G549"/>
    </sheetView>
  </sheetViews>
  <sheetFormatPr defaultRowHeight="15" x14ac:dyDescent="0.25"/>
  <cols>
    <col min="1" max="1" width="49.5703125" customWidth="1"/>
    <col min="2" max="7" width="18.7109375" customWidth="1"/>
    <col min="9" max="9" width="18.28515625" customWidth="1"/>
  </cols>
  <sheetData>
    <row r="1" spans="1:9" x14ac:dyDescent="0.25">
      <c r="A1" t="s">
        <v>0</v>
      </c>
      <c r="B1" t="s">
        <v>1</v>
      </c>
      <c r="C1" t="s">
        <v>2</v>
      </c>
      <c r="D1" t="s">
        <v>3</v>
      </c>
      <c r="E1" t="s">
        <v>4</v>
      </c>
      <c r="F1" t="s">
        <v>5</v>
      </c>
      <c r="G1" t="s">
        <v>6</v>
      </c>
    </row>
    <row r="2" spans="1:9" x14ac:dyDescent="0.25">
      <c r="A2" t="s">
        <v>33</v>
      </c>
      <c r="B2" t="s">
        <v>34</v>
      </c>
      <c r="C2">
        <v>4.5999999999999996</v>
      </c>
      <c r="D2">
        <v>5013</v>
      </c>
      <c r="E2" s="2">
        <v>17</v>
      </c>
      <c r="F2">
        <v>2009</v>
      </c>
      <c r="G2" t="s">
        <v>9</v>
      </c>
    </row>
    <row r="3" spans="1:9" x14ac:dyDescent="0.25">
      <c r="A3" t="s">
        <v>52</v>
      </c>
      <c r="B3" t="s">
        <v>53</v>
      </c>
      <c r="C3">
        <v>4.5999999999999996</v>
      </c>
      <c r="D3">
        <v>798</v>
      </c>
      <c r="E3" s="2">
        <v>5</v>
      </c>
      <c r="F3">
        <v>2009</v>
      </c>
      <c r="G3" t="s">
        <v>9</v>
      </c>
    </row>
    <row r="4" spans="1:9" x14ac:dyDescent="0.25">
      <c r="A4" t="s">
        <v>73</v>
      </c>
      <c r="B4" t="s">
        <v>74</v>
      </c>
      <c r="C4">
        <v>4.5999999999999996</v>
      </c>
      <c r="D4">
        <v>9769</v>
      </c>
      <c r="E4" s="2">
        <v>13</v>
      </c>
      <c r="F4">
        <v>2009</v>
      </c>
      <c r="G4" t="s">
        <v>12</v>
      </c>
    </row>
    <row r="5" spans="1:9" x14ac:dyDescent="0.25">
      <c r="A5" t="s">
        <v>90</v>
      </c>
      <c r="B5" t="s">
        <v>91</v>
      </c>
      <c r="C5">
        <v>4.7</v>
      </c>
      <c r="D5">
        <v>1542</v>
      </c>
      <c r="E5" s="2">
        <v>14</v>
      </c>
      <c r="F5">
        <v>2009</v>
      </c>
      <c r="G5" t="s">
        <v>9</v>
      </c>
    </row>
    <row r="6" spans="1:9" x14ac:dyDescent="0.25">
      <c r="A6" t="s">
        <v>103</v>
      </c>
      <c r="B6" t="s">
        <v>104</v>
      </c>
      <c r="C6">
        <v>4.5999999999999996</v>
      </c>
      <c r="D6">
        <v>1541</v>
      </c>
      <c r="E6" s="2">
        <v>4</v>
      </c>
      <c r="F6">
        <v>2009</v>
      </c>
      <c r="G6" t="s">
        <v>12</v>
      </c>
    </row>
    <row r="7" spans="1:9" x14ac:dyDescent="0.25">
      <c r="A7" t="s">
        <v>116</v>
      </c>
      <c r="B7" t="s">
        <v>79</v>
      </c>
      <c r="C7">
        <v>4.8</v>
      </c>
      <c r="D7">
        <v>3837</v>
      </c>
      <c r="E7" s="2">
        <v>15</v>
      </c>
      <c r="F7">
        <v>2009</v>
      </c>
      <c r="G7" t="s">
        <v>12</v>
      </c>
      <c r="I7">
        <v>1</v>
      </c>
    </row>
    <row r="8" spans="1:9" x14ac:dyDescent="0.25">
      <c r="A8" t="s">
        <v>122</v>
      </c>
      <c r="B8" t="s">
        <v>123</v>
      </c>
      <c r="C8">
        <v>4.5999999999999996</v>
      </c>
      <c r="D8">
        <v>37</v>
      </c>
      <c r="E8" s="2">
        <v>6</v>
      </c>
      <c r="F8">
        <v>2009</v>
      </c>
      <c r="G8" t="s">
        <v>9</v>
      </c>
    </row>
    <row r="9" spans="1:9" ht="15.75" x14ac:dyDescent="0.25">
      <c r="A9" t="s">
        <v>125</v>
      </c>
      <c r="B9" t="s">
        <v>79</v>
      </c>
      <c r="C9">
        <v>4.8</v>
      </c>
      <c r="D9">
        <v>3181</v>
      </c>
      <c r="E9" s="2">
        <v>12</v>
      </c>
      <c r="F9">
        <v>2009</v>
      </c>
      <c r="G9" t="s">
        <v>12</v>
      </c>
      <c r="I9" s="1"/>
    </row>
    <row r="10" spans="1:9" x14ac:dyDescent="0.25">
      <c r="A10" t="s">
        <v>138</v>
      </c>
      <c r="B10" t="s">
        <v>139</v>
      </c>
      <c r="C10">
        <v>4.5</v>
      </c>
      <c r="D10">
        <v>720</v>
      </c>
      <c r="E10" s="2">
        <v>1</v>
      </c>
      <c r="F10">
        <v>2009</v>
      </c>
      <c r="G10" t="s">
        <v>9</v>
      </c>
    </row>
    <row r="11" spans="1:9" x14ac:dyDescent="0.25">
      <c r="A11" t="s">
        <v>140</v>
      </c>
      <c r="B11" t="s">
        <v>139</v>
      </c>
      <c r="C11">
        <v>4.3</v>
      </c>
      <c r="D11">
        <v>956</v>
      </c>
      <c r="E11" s="2">
        <v>14</v>
      </c>
      <c r="F11">
        <v>2009</v>
      </c>
      <c r="G11" t="s">
        <v>9</v>
      </c>
    </row>
    <row r="12" spans="1:9" x14ac:dyDescent="0.25">
      <c r="A12" t="s">
        <v>143</v>
      </c>
      <c r="B12" t="s">
        <v>74</v>
      </c>
      <c r="C12">
        <v>4.7</v>
      </c>
      <c r="D12">
        <v>5505</v>
      </c>
      <c r="E12" s="2">
        <v>7</v>
      </c>
      <c r="F12">
        <v>2009</v>
      </c>
      <c r="G12" t="s">
        <v>12</v>
      </c>
      <c r="I12">
        <v>1</v>
      </c>
    </row>
    <row r="13" spans="1:9" x14ac:dyDescent="0.25">
      <c r="A13" t="s">
        <v>144</v>
      </c>
      <c r="B13" t="s">
        <v>74</v>
      </c>
      <c r="C13">
        <v>4.7</v>
      </c>
      <c r="D13">
        <v>5505</v>
      </c>
      <c r="E13" s="2">
        <v>18</v>
      </c>
      <c r="F13">
        <v>2009</v>
      </c>
      <c r="G13" t="s">
        <v>12</v>
      </c>
    </row>
    <row r="14" spans="1:9" x14ac:dyDescent="0.25">
      <c r="A14" t="s">
        <v>180</v>
      </c>
      <c r="B14" t="s">
        <v>53</v>
      </c>
      <c r="C14">
        <v>4.5999999999999996</v>
      </c>
      <c r="D14">
        <v>1365</v>
      </c>
      <c r="E14" s="2">
        <v>11</v>
      </c>
      <c r="F14">
        <v>2009</v>
      </c>
      <c r="G14" t="s">
        <v>9</v>
      </c>
    </row>
    <row r="15" spans="1:9" x14ac:dyDescent="0.25">
      <c r="A15" t="s">
        <v>185</v>
      </c>
      <c r="B15" t="s">
        <v>186</v>
      </c>
      <c r="C15">
        <v>4.5999999999999996</v>
      </c>
      <c r="D15">
        <v>1636</v>
      </c>
      <c r="E15" s="2">
        <v>6</v>
      </c>
      <c r="F15">
        <v>2009</v>
      </c>
      <c r="G15" t="s">
        <v>9</v>
      </c>
    </row>
    <row r="16" spans="1:9" x14ac:dyDescent="0.25">
      <c r="A16" t="s">
        <v>191</v>
      </c>
      <c r="B16" t="s">
        <v>192</v>
      </c>
      <c r="C16">
        <v>4.5</v>
      </c>
      <c r="D16">
        <v>3457</v>
      </c>
      <c r="E16" s="2">
        <v>14</v>
      </c>
      <c r="F16">
        <v>2009</v>
      </c>
      <c r="G16" t="s">
        <v>9</v>
      </c>
    </row>
    <row r="17" spans="1:7" x14ac:dyDescent="0.25">
      <c r="A17" t="s">
        <v>215</v>
      </c>
      <c r="B17" t="s">
        <v>216</v>
      </c>
      <c r="C17">
        <v>4.8</v>
      </c>
      <c r="D17">
        <v>1930</v>
      </c>
      <c r="E17" s="2">
        <v>4</v>
      </c>
      <c r="F17">
        <v>2009</v>
      </c>
      <c r="G17" t="s">
        <v>9</v>
      </c>
    </row>
    <row r="18" spans="1:7" x14ac:dyDescent="0.25">
      <c r="A18" t="s">
        <v>234</v>
      </c>
      <c r="B18" t="s">
        <v>235</v>
      </c>
      <c r="C18">
        <v>4.5999999999999996</v>
      </c>
      <c r="D18">
        <v>1320</v>
      </c>
      <c r="E18" s="2">
        <v>7</v>
      </c>
      <c r="F18">
        <v>2009</v>
      </c>
      <c r="G18" t="s">
        <v>12</v>
      </c>
    </row>
    <row r="19" spans="1:7" x14ac:dyDescent="0.25">
      <c r="A19" t="s">
        <v>276</v>
      </c>
      <c r="B19" t="s">
        <v>277</v>
      </c>
      <c r="C19">
        <v>4.8</v>
      </c>
      <c r="D19">
        <v>3828</v>
      </c>
      <c r="E19" s="2">
        <v>15</v>
      </c>
      <c r="F19">
        <v>2009</v>
      </c>
      <c r="G19" t="s">
        <v>9</v>
      </c>
    </row>
    <row r="20" spans="1:7" x14ac:dyDescent="0.25">
      <c r="A20" t="s">
        <v>296</v>
      </c>
      <c r="B20" t="s">
        <v>297</v>
      </c>
      <c r="C20">
        <v>4.8</v>
      </c>
      <c r="D20">
        <v>2926</v>
      </c>
      <c r="E20" s="2">
        <v>27</v>
      </c>
      <c r="F20">
        <v>2009</v>
      </c>
      <c r="G20" t="s">
        <v>9</v>
      </c>
    </row>
    <row r="21" spans="1:7" x14ac:dyDescent="0.25">
      <c r="A21" t="s">
        <v>309</v>
      </c>
      <c r="B21" t="s">
        <v>74</v>
      </c>
      <c r="C21">
        <v>4.5999999999999996</v>
      </c>
      <c r="D21">
        <v>5680</v>
      </c>
      <c r="E21" s="2">
        <v>10</v>
      </c>
      <c r="F21">
        <v>2009</v>
      </c>
      <c r="G21" t="s">
        <v>12</v>
      </c>
    </row>
    <row r="22" spans="1:7" x14ac:dyDescent="0.25">
      <c r="A22" t="s">
        <v>319</v>
      </c>
      <c r="B22" t="s">
        <v>320</v>
      </c>
      <c r="C22">
        <v>4.2</v>
      </c>
      <c r="D22">
        <v>4519</v>
      </c>
      <c r="E22" s="2">
        <v>12</v>
      </c>
      <c r="F22">
        <v>2009</v>
      </c>
      <c r="G22" t="s">
        <v>12</v>
      </c>
    </row>
    <row r="23" spans="1:7" x14ac:dyDescent="0.25">
      <c r="A23" t="s">
        <v>327</v>
      </c>
      <c r="B23" t="s">
        <v>102</v>
      </c>
      <c r="C23">
        <v>4.5999999999999996</v>
      </c>
      <c r="D23">
        <v>10426</v>
      </c>
      <c r="E23" s="2">
        <v>20</v>
      </c>
      <c r="F23">
        <v>2009</v>
      </c>
      <c r="G23" t="s">
        <v>9</v>
      </c>
    </row>
    <row r="24" spans="1:7" x14ac:dyDescent="0.25">
      <c r="A24" t="s">
        <v>337</v>
      </c>
      <c r="B24" t="s">
        <v>338</v>
      </c>
      <c r="C24">
        <v>4.5</v>
      </c>
      <c r="D24">
        <v>8580</v>
      </c>
      <c r="E24" s="2">
        <v>46</v>
      </c>
      <c r="F24">
        <v>2009</v>
      </c>
      <c r="G24" t="s">
        <v>9</v>
      </c>
    </row>
    <row r="25" spans="1:7" x14ac:dyDescent="0.25">
      <c r="A25" t="s">
        <v>363</v>
      </c>
      <c r="B25" t="s">
        <v>104</v>
      </c>
      <c r="C25">
        <v>4.7</v>
      </c>
      <c r="D25">
        <v>973</v>
      </c>
      <c r="E25" s="2">
        <v>25</v>
      </c>
      <c r="F25">
        <v>2009</v>
      </c>
      <c r="G25" t="s">
        <v>12</v>
      </c>
    </row>
    <row r="26" spans="1:7" x14ac:dyDescent="0.25">
      <c r="A26" t="s">
        <v>368</v>
      </c>
      <c r="B26" t="s">
        <v>369</v>
      </c>
      <c r="C26">
        <v>4</v>
      </c>
      <c r="D26">
        <v>5069</v>
      </c>
      <c r="E26" s="2">
        <v>17</v>
      </c>
      <c r="F26">
        <v>2009</v>
      </c>
      <c r="G26" t="s">
        <v>9</v>
      </c>
    </row>
    <row r="27" spans="1:7" x14ac:dyDescent="0.25">
      <c r="A27" t="s">
        <v>370</v>
      </c>
      <c r="B27" t="s">
        <v>371</v>
      </c>
      <c r="C27">
        <v>4.5</v>
      </c>
      <c r="D27">
        <v>1583</v>
      </c>
      <c r="E27" s="2">
        <v>18</v>
      </c>
      <c r="F27">
        <v>2009</v>
      </c>
      <c r="G27" t="s">
        <v>9</v>
      </c>
    </row>
    <row r="28" spans="1:7" x14ac:dyDescent="0.25">
      <c r="A28" t="s">
        <v>385</v>
      </c>
      <c r="B28" t="s">
        <v>386</v>
      </c>
      <c r="C28">
        <v>4.8</v>
      </c>
      <c r="D28">
        <v>1680</v>
      </c>
      <c r="E28" s="2">
        <v>12</v>
      </c>
      <c r="F28">
        <v>2009</v>
      </c>
      <c r="G28" t="s">
        <v>9</v>
      </c>
    </row>
    <row r="29" spans="1:7" x14ac:dyDescent="0.25">
      <c r="A29" t="s">
        <v>387</v>
      </c>
      <c r="B29" t="s">
        <v>388</v>
      </c>
      <c r="C29">
        <v>4.5999999999999996</v>
      </c>
      <c r="D29">
        <v>9325</v>
      </c>
      <c r="E29" s="2">
        <v>24</v>
      </c>
      <c r="F29">
        <v>2009</v>
      </c>
      <c r="G29" t="s">
        <v>9</v>
      </c>
    </row>
    <row r="30" spans="1:7" x14ac:dyDescent="0.25">
      <c r="A30" t="s">
        <v>402</v>
      </c>
      <c r="B30" t="s">
        <v>403</v>
      </c>
      <c r="C30">
        <v>4.7</v>
      </c>
      <c r="D30">
        <v>858</v>
      </c>
      <c r="E30" s="2">
        <v>53</v>
      </c>
      <c r="F30">
        <v>2009</v>
      </c>
      <c r="G30" t="s">
        <v>9</v>
      </c>
    </row>
    <row r="31" spans="1:7" x14ac:dyDescent="0.25">
      <c r="A31" t="s">
        <v>424</v>
      </c>
      <c r="B31" t="s">
        <v>425</v>
      </c>
      <c r="C31">
        <v>4</v>
      </c>
      <c r="D31">
        <v>1859</v>
      </c>
      <c r="E31" s="2">
        <v>11</v>
      </c>
      <c r="F31">
        <v>2009</v>
      </c>
      <c r="G31" t="s">
        <v>12</v>
      </c>
    </row>
    <row r="32" spans="1:7" x14ac:dyDescent="0.25">
      <c r="A32" t="s">
        <v>427</v>
      </c>
      <c r="B32" t="s">
        <v>428</v>
      </c>
      <c r="C32">
        <v>4.5999999999999996</v>
      </c>
      <c r="D32">
        <v>3207</v>
      </c>
      <c r="E32" s="2">
        <v>6</v>
      </c>
      <c r="F32">
        <v>2009</v>
      </c>
      <c r="G32" t="s">
        <v>9</v>
      </c>
    </row>
    <row r="33" spans="1:7" x14ac:dyDescent="0.25">
      <c r="A33" t="s">
        <v>429</v>
      </c>
      <c r="B33" t="s">
        <v>383</v>
      </c>
      <c r="C33">
        <v>4.5999999999999996</v>
      </c>
      <c r="D33">
        <v>803</v>
      </c>
      <c r="E33" s="2">
        <v>9</v>
      </c>
      <c r="F33">
        <v>2009</v>
      </c>
      <c r="G33" t="s">
        <v>9</v>
      </c>
    </row>
    <row r="34" spans="1:7" x14ac:dyDescent="0.25">
      <c r="A34" t="s">
        <v>438</v>
      </c>
      <c r="B34" t="s">
        <v>436</v>
      </c>
      <c r="C34">
        <v>4.7</v>
      </c>
      <c r="D34">
        <v>7251</v>
      </c>
      <c r="E34" s="2">
        <v>16</v>
      </c>
      <c r="F34">
        <v>2009</v>
      </c>
      <c r="G34" t="s">
        <v>12</v>
      </c>
    </row>
    <row r="35" spans="1:7" x14ac:dyDescent="0.25">
      <c r="A35" t="s">
        <v>439</v>
      </c>
      <c r="B35" t="s">
        <v>436</v>
      </c>
      <c r="C35">
        <v>4.4000000000000004</v>
      </c>
      <c r="D35">
        <v>10559</v>
      </c>
      <c r="E35" s="2">
        <v>2</v>
      </c>
      <c r="F35">
        <v>2009</v>
      </c>
      <c r="G35" t="s">
        <v>12</v>
      </c>
    </row>
    <row r="36" spans="1:7" x14ac:dyDescent="0.25">
      <c r="A36" t="s">
        <v>447</v>
      </c>
      <c r="B36" t="s">
        <v>448</v>
      </c>
      <c r="C36">
        <v>4.7</v>
      </c>
      <c r="D36">
        <v>8587</v>
      </c>
      <c r="E36" s="2">
        <v>10</v>
      </c>
      <c r="F36">
        <v>2009</v>
      </c>
      <c r="G36" t="s">
        <v>12</v>
      </c>
    </row>
    <row r="37" spans="1:7" x14ac:dyDescent="0.25">
      <c r="A37" t="s">
        <v>455</v>
      </c>
      <c r="B37" t="s">
        <v>456</v>
      </c>
      <c r="C37">
        <v>4.8</v>
      </c>
      <c r="D37">
        <v>13871</v>
      </c>
      <c r="E37" s="2">
        <v>6</v>
      </c>
      <c r="F37">
        <v>2009</v>
      </c>
      <c r="G37" t="s">
        <v>12</v>
      </c>
    </row>
    <row r="38" spans="1:7" x14ac:dyDescent="0.25">
      <c r="A38" t="s">
        <v>465</v>
      </c>
      <c r="B38" t="s">
        <v>466</v>
      </c>
      <c r="C38">
        <v>4.7</v>
      </c>
      <c r="D38">
        <v>4028</v>
      </c>
      <c r="E38" s="2">
        <v>9</v>
      </c>
      <c r="F38">
        <v>2009</v>
      </c>
      <c r="G38" t="s">
        <v>9</v>
      </c>
    </row>
    <row r="39" spans="1:7" x14ac:dyDescent="0.25">
      <c r="A39" t="s">
        <v>467</v>
      </c>
      <c r="B39" t="s">
        <v>331</v>
      </c>
      <c r="C39">
        <v>4.8</v>
      </c>
      <c r="D39">
        <v>4628</v>
      </c>
      <c r="E39" s="2">
        <v>7</v>
      </c>
      <c r="F39">
        <v>2009</v>
      </c>
      <c r="G39" t="s">
        <v>12</v>
      </c>
    </row>
    <row r="40" spans="1:7" x14ac:dyDescent="0.25">
      <c r="A40" t="s">
        <v>476</v>
      </c>
      <c r="B40" t="s">
        <v>243</v>
      </c>
      <c r="C40">
        <v>4.2</v>
      </c>
      <c r="D40">
        <v>8747</v>
      </c>
      <c r="E40" s="2">
        <v>19</v>
      </c>
      <c r="F40">
        <v>2009</v>
      </c>
      <c r="G40" t="s">
        <v>12</v>
      </c>
    </row>
    <row r="41" spans="1:7" x14ac:dyDescent="0.25">
      <c r="A41" t="s">
        <v>477</v>
      </c>
      <c r="B41" t="s">
        <v>478</v>
      </c>
      <c r="C41">
        <v>4.8</v>
      </c>
      <c r="D41">
        <v>1655</v>
      </c>
      <c r="E41" s="2">
        <v>13</v>
      </c>
      <c r="F41">
        <v>2009</v>
      </c>
      <c r="G41" t="s">
        <v>9</v>
      </c>
    </row>
    <row r="42" spans="1:7" x14ac:dyDescent="0.25">
      <c r="A42" t="s">
        <v>513</v>
      </c>
      <c r="B42" t="s">
        <v>514</v>
      </c>
      <c r="C42">
        <v>4.5999999999999996</v>
      </c>
      <c r="D42">
        <v>19720</v>
      </c>
      <c r="E42" s="2">
        <v>8</v>
      </c>
      <c r="F42">
        <v>2009</v>
      </c>
      <c r="G42" t="s">
        <v>12</v>
      </c>
    </row>
    <row r="43" spans="1:7" x14ac:dyDescent="0.25">
      <c r="A43" t="s">
        <v>524</v>
      </c>
      <c r="B43" t="s">
        <v>525</v>
      </c>
      <c r="C43">
        <v>4.4000000000000004</v>
      </c>
      <c r="D43">
        <v>3759</v>
      </c>
      <c r="E43" s="2">
        <v>6</v>
      </c>
      <c r="F43">
        <v>2009</v>
      </c>
      <c r="G43" t="s">
        <v>12</v>
      </c>
    </row>
    <row r="44" spans="1:7" x14ac:dyDescent="0.25">
      <c r="A44" t="s">
        <v>526</v>
      </c>
      <c r="B44" t="s">
        <v>102</v>
      </c>
      <c r="C44">
        <v>4.4000000000000004</v>
      </c>
      <c r="D44">
        <v>3503</v>
      </c>
      <c r="E44" s="2">
        <v>9</v>
      </c>
      <c r="F44">
        <v>2009</v>
      </c>
      <c r="G44" t="s">
        <v>9</v>
      </c>
    </row>
    <row r="45" spans="1:7" x14ac:dyDescent="0.25">
      <c r="A45" t="s">
        <v>529</v>
      </c>
      <c r="B45" t="s">
        <v>74</v>
      </c>
      <c r="C45">
        <v>4.7</v>
      </c>
      <c r="D45">
        <v>3801</v>
      </c>
      <c r="E45" s="2">
        <v>82</v>
      </c>
      <c r="F45">
        <v>2009</v>
      </c>
      <c r="G45" t="s">
        <v>12</v>
      </c>
    </row>
    <row r="46" spans="1:7" x14ac:dyDescent="0.25">
      <c r="A46" t="s">
        <v>551</v>
      </c>
      <c r="B46" t="s">
        <v>552</v>
      </c>
      <c r="C46">
        <v>4.3</v>
      </c>
      <c r="D46">
        <v>3319</v>
      </c>
      <c r="E46" s="2">
        <v>11</v>
      </c>
      <c r="F46">
        <v>2009</v>
      </c>
      <c r="G46" t="s">
        <v>9</v>
      </c>
    </row>
    <row r="47" spans="1:7" x14ac:dyDescent="0.25">
      <c r="A47" t="s">
        <v>561</v>
      </c>
      <c r="B47" t="s">
        <v>562</v>
      </c>
      <c r="C47">
        <v>4.5</v>
      </c>
      <c r="D47">
        <v>438</v>
      </c>
      <c r="E47" s="2">
        <v>15</v>
      </c>
      <c r="F47">
        <v>2009</v>
      </c>
      <c r="G47" t="s">
        <v>9</v>
      </c>
    </row>
    <row r="48" spans="1:7" x14ac:dyDescent="0.25">
      <c r="A48" t="s">
        <v>563</v>
      </c>
      <c r="B48" t="s">
        <v>74</v>
      </c>
      <c r="C48">
        <v>4.7</v>
      </c>
      <c r="D48">
        <v>11676</v>
      </c>
      <c r="E48" s="2">
        <v>9</v>
      </c>
      <c r="F48">
        <v>2009</v>
      </c>
      <c r="G48" t="s">
        <v>12</v>
      </c>
    </row>
    <row r="49" spans="1:7" x14ac:dyDescent="0.25">
      <c r="A49" t="s">
        <v>567</v>
      </c>
      <c r="B49" t="s">
        <v>11</v>
      </c>
      <c r="C49">
        <v>4.3</v>
      </c>
      <c r="D49">
        <v>6740</v>
      </c>
      <c r="E49" s="2">
        <v>20</v>
      </c>
      <c r="F49">
        <v>2009</v>
      </c>
      <c r="G49" t="s">
        <v>12</v>
      </c>
    </row>
    <row r="50" spans="1:7" x14ac:dyDescent="0.25">
      <c r="A50" t="s">
        <v>572</v>
      </c>
      <c r="B50" t="s">
        <v>573</v>
      </c>
      <c r="C50">
        <v>4.8</v>
      </c>
      <c r="D50">
        <v>3829</v>
      </c>
      <c r="E50" s="2">
        <v>42</v>
      </c>
      <c r="F50">
        <v>2009</v>
      </c>
      <c r="G50" t="s">
        <v>12</v>
      </c>
    </row>
    <row r="51" spans="1:7" x14ac:dyDescent="0.25">
      <c r="A51" t="s">
        <v>591</v>
      </c>
      <c r="B51" t="s">
        <v>592</v>
      </c>
      <c r="C51">
        <v>4.8</v>
      </c>
      <c r="D51">
        <v>9967</v>
      </c>
      <c r="E51" s="2">
        <v>13</v>
      </c>
      <c r="F51">
        <v>2009</v>
      </c>
      <c r="G51" t="s">
        <v>12</v>
      </c>
    </row>
    <row r="52" spans="1:7" x14ac:dyDescent="0.25">
      <c r="A52" t="s">
        <v>27</v>
      </c>
      <c r="B52" t="s">
        <v>28</v>
      </c>
      <c r="C52">
        <v>4.5999999999999996</v>
      </c>
      <c r="D52">
        <v>460</v>
      </c>
      <c r="E52" s="2">
        <v>2</v>
      </c>
      <c r="F52">
        <v>2010</v>
      </c>
      <c r="G52" t="s">
        <v>9</v>
      </c>
    </row>
    <row r="53" spans="1:7" x14ac:dyDescent="0.25">
      <c r="A53" t="s">
        <v>56</v>
      </c>
      <c r="B53" t="s">
        <v>57</v>
      </c>
      <c r="C53">
        <v>4.2</v>
      </c>
      <c r="D53">
        <v>491</v>
      </c>
      <c r="E53" s="2">
        <v>14</v>
      </c>
      <c r="F53">
        <v>2010</v>
      </c>
      <c r="G53" t="s">
        <v>9</v>
      </c>
    </row>
    <row r="54" spans="1:7" x14ac:dyDescent="0.25">
      <c r="A54" t="s">
        <v>64</v>
      </c>
      <c r="B54" t="s">
        <v>63</v>
      </c>
      <c r="C54">
        <v>4.7</v>
      </c>
      <c r="D54">
        <v>615</v>
      </c>
      <c r="E54" s="2">
        <v>21</v>
      </c>
      <c r="F54">
        <v>2010</v>
      </c>
      <c r="G54" t="s">
        <v>9</v>
      </c>
    </row>
    <row r="55" spans="1:7" x14ac:dyDescent="0.25">
      <c r="A55" t="s">
        <v>75</v>
      </c>
      <c r="B55" t="s">
        <v>53</v>
      </c>
      <c r="C55">
        <v>4.5</v>
      </c>
      <c r="D55">
        <v>471</v>
      </c>
      <c r="E55" s="2">
        <v>8</v>
      </c>
      <c r="F55">
        <v>2010</v>
      </c>
      <c r="G55" t="s">
        <v>9</v>
      </c>
    </row>
    <row r="56" spans="1:7" x14ac:dyDescent="0.25">
      <c r="A56" t="s">
        <v>86</v>
      </c>
      <c r="B56" t="s">
        <v>87</v>
      </c>
      <c r="C56">
        <v>4.7</v>
      </c>
      <c r="D56">
        <v>22614</v>
      </c>
      <c r="E56" s="2">
        <v>11</v>
      </c>
      <c r="F56">
        <v>2010</v>
      </c>
      <c r="G56" t="s">
        <v>12</v>
      </c>
    </row>
    <row r="57" spans="1:7" x14ac:dyDescent="0.25">
      <c r="A57" t="s">
        <v>90</v>
      </c>
      <c r="B57" t="s">
        <v>91</v>
      </c>
      <c r="C57">
        <v>4.7</v>
      </c>
      <c r="D57">
        <v>1542</v>
      </c>
      <c r="E57" s="2">
        <v>14</v>
      </c>
      <c r="F57">
        <v>2010</v>
      </c>
      <c r="G57" t="s">
        <v>9</v>
      </c>
    </row>
    <row r="58" spans="1:7" x14ac:dyDescent="0.25">
      <c r="A58" t="s">
        <v>97</v>
      </c>
      <c r="B58" t="s">
        <v>98</v>
      </c>
      <c r="C58">
        <v>4.5999999999999996</v>
      </c>
      <c r="D58">
        <v>4866</v>
      </c>
      <c r="E58" s="2">
        <v>11</v>
      </c>
      <c r="F58">
        <v>2010</v>
      </c>
      <c r="G58" t="s">
        <v>12</v>
      </c>
    </row>
    <row r="59" spans="1:7" x14ac:dyDescent="0.25">
      <c r="A59" t="s">
        <v>105</v>
      </c>
      <c r="B59" t="s">
        <v>104</v>
      </c>
      <c r="C59">
        <v>4.3</v>
      </c>
      <c r="D59">
        <v>1924</v>
      </c>
      <c r="E59" s="2">
        <v>8</v>
      </c>
      <c r="F59">
        <v>2010</v>
      </c>
      <c r="G59" t="s">
        <v>12</v>
      </c>
    </row>
    <row r="60" spans="1:7" x14ac:dyDescent="0.25">
      <c r="A60" t="s">
        <v>109</v>
      </c>
      <c r="B60" t="s">
        <v>110</v>
      </c>
      <c r="C60">
        <v>4.5999999999999996</v>
      </c>
      <c r="D60">
        <v>2137</v>
      </c>
      <c r="E60" s="2">
        <v>17</v>
      </c>
      <c r="F60">
        <v>2010</v>
      </c>
      <c r="G60" t="s">
        <v>9</v>
      </c>
    </row>
    <row r="61" spans="1:7" x14ac:dyDescent="0.25">
      <c r="A61" t="s">
        <v>111</v>
      </c>
      <c r="B61" t="s">
        <v>112</v>
      </c>
      <c r="C61">
        <v>4.5999999999999996</v>
      </c>
      <c r="D61">
        <v>1651</v>
      </c>
      <c r="E61" s="2">
        <v>15</v>
      </c>
      <c r="F61">
        <v>2010</v>
      </c>
      <c r="G61" t="s">
        <v>9</v>
      </c>
    </row>
    <row r="62" spans="1:7" x14ac:dyDescent="0.25">
      <c r="A62" t="s">
        <v>136</v>
      </c>
      <c r="B62" t="s">
        <v>137</v>
      </c>
      <c r="C62">
        <v>4.5</v>
      </c>
      <c r="D62">
        <v>2525</v>
      </c>
      <c r="E62" s="2">
        <v>16</v>
      </c>
      <c r="F62">
        <v>2010</v>
      </c>
      <c r="G62" t="s">
        <v>9</v>
      </c>
    </row>
    <row r="63" spans="1:7" x14ac:dyDescent="0.25">
      <c r="A63" t="s">
        <v>163</v>
      </c>
      <c r="B63" t="s">
        <v>164</v>
      </c>
      <c r="C63">
        <v>4.4000000000000004</v>
      </c>
      <c r="D63">
        <v>1555</v>
      </c>
      <c r="E63" s="2">
        <v>9</v>
      </c>
      <c r="F63">
        <v>2010</v>
      </c>
      <c r="G63" t="s">
        <v>9</v>
      </c>
    </row>
    <row r="64" spans="1:7" x14ac:dyDescent="0.25">
      <c r="A64" t="s">
        <v>167</v>
      </c>
      <c r="B64" t="s">
        <v>168</v>
      </c>
      <c r="C64">
        <v>4.4000000000000004</v>
      </c>
      <c r="D64">
        <v>1215</v>
      </c>
      <c r="E64" s="2">
        <v>9</v>
      </c>
      <c r="F64">
        <v>2010</v>
      </c>
      <c r="G64" t="s">
        <v>9</v>
      </c>
    </row>
    <row r="65" spans="1:7" x14ac:dyDescent="0.25">
      <c r="A65" t="s">
        <v>171</v>
      </c>
      <c r="B65" t="s">
        <v>172</v>
      </c>
      <c r="C65">
        <v>4.5</v>
      </c>
      <c r="D65">
        <v>408</v>
      </c>
      <c r="E65" s="2">
        <v>20</v>
      </c>
      <c r="F65">
        <v>2010</v>
      </c>
      <c r="G65" t="s">
        <v>9</v>
      </c>
    </row>
    <row r="66" spans="1:7" x14ac:dyDescent="0.25">
      <c r="A66" t="s">
        <v>191</v>
      </c>
      <c r="B66" t="s">
        <v>192</v>
      </c>
      <c r="C66">
        <v>4.5</v>
      </c>
      <c r="D66">
        <v>3457</v>
      </c>
      <c r="E66" s="2">
        <v>14</v>
      </c>
      <c r="F66">
        <v>2010</v>
      </c>
      <c r="G66" t="s">
        <v>9</v>
      </c>
    </row>
    <row r="67" spans="1:7" x14ac:dyDescent="0.25">
      <c r="A67" t="s">
        <v>278</v>
      </c>
      <c r="B67" t="s">
        <v>279</v>
      </c>
      <c r="C67">
        <v>4.5</v>
      </c>
      <c r="D67">
        <v>2752</v>
      </c>
      <c r="E67" s="2">
        <v>18</v>
      </c>
      <c r="F67">
        <v>2010</v>
      </c>
      <c r="G67" t="s">
        <v>9</v>
      </c>
    </row>
    <row r="68" spans="1:7" x14ac:dyDescent="0.25">
      <c r="A68" t="s">
        <v>280</v>
      </c>
      <c r="B68" t="s">
        <v>281</v>
      </c>
      <c r="C68">
        <v>4.0999999999999996</v>
      </c>
      <c r="D68">
        <v>1467</v>
      </c>
      <c r="E68" s="2">
        <v>10</v>
      </c>
      <c r="F68">
        <v>2010</v>
      </c>
      <c r="G68" t="s">
        <v>12</v>
      </c>
    </row>
    <row r="69" spans="1:7" x14ac:dyDescent="0.25">
      <c r="A69" t="s">
        <v>304</v>
      </c>
      <c r="B69" t="s">
        <v>87</v>
      </c>
      <c r="C69">
        <v>4.5</v>
      </c>
      <c r="D69">
        <v>26741</v>
      </c>
      <c r="E69" s="2">
        <v>8</v>
      </c>
      <c r="F69">
        <v>2010</v>
      </c>
      <c r="G69" t="s">
        <v>12</v>
      </c>
    </row>
    <row r="70" spans="1:7" x14ac:dyDescent="0.25">
      <c r="A70" t="s">
        <v>327</v>
      </c>
      <c r="B70" t="s">
        <v>102</v>
      </c>
      <c r="C70">
        <v>4.5999999999999996</v>
      </c>
      <c r="D70">
        <v>10426</v>
      </c>
      <c r="E70" s="2">
        <v>20</v>
      </c>
      <c r="F70">
        <v>2010</v>
      </c>
      <c r="G70" t="s">
        <v>9</v>
      </c>
    </row>
    <row r="71" spans="1:7" x14ac:dyDescent="0.25">
      <c r="A71" t="s">
        <v>330</v>
      </c>
      <c r="B71" t="s">
        <v>331</v>
      </c>
      <c r="C71">
        <v>4.8</v>
      </c>
      <c r="D71">
        <v>548</v>
      </c>
      <c r="E71" s="2">
        <v>2</v>
      </c>
      <c r="F71">
        <v>2010</v>
      </c>
      <c r="G71" t="s">
        <v>12</v>
      </c>
    </row>
    <row r="72" spans="1:7" x14ac:dyDescent="0.25">
      <c r="A72" t="s">
        <v>337</v>
      </c>
      <c r="B72" t="s">
        <v>338</v>
      </c>
      <c r="C72">
        <v>4.5</v>
      </c>
      <c r="D72">
        <v>8580</v>
      </c>
      <c r="E72" s="2">
        <v>46</v>
      </c>
      <c r="F72">
        <v>2010</v>
      </c>
      <c r="G72" t="s">
        <v>9</v>
      </c>
    </row>
    <row r="73" spans="1:7" x14ac:dyDescent="0.25">
      <c r="A73" t="s">
        <v>343</v>
      </c>
      <c r="B73" t="s">
        <v>344</v>
      </c>
      <c r="C73">
        <v>4.7</v>
      </c>
      <c r="D73">
        <v>1985</v>
      </c>
      <c r="E73" s="2">
        <v>9</v>
      </c>
      <c r="F73">
        <v>2010</v>
      </c>
      <c r="G73" t="s">
        <v>9</v>
      </c>
    </row>
    <row r="74" spans="1:7" x14ac:dyDescent="0.25">
      <c r="A74" t="s">
        <v>352</v>
      </c>
      <c r="B74" t="s">
        <v>353</v>
      </c>
      <c r="C74">
        <v>4.5999999999999996</v>
      </c>
      <c r="D74">
        <v>3619</v>
      </c>
      <c r="E74" s="2">
        <v>10</v>
      </c>
      <c r="F74">
        <v>2010</v>
      </c>
      <c r="G74" t="s">
        <v>12</v>
      </c>
    </row>
    <row r="75" spans="1:7" x14ac:dyDescent="0.25">
      <c r="A75" t="s">
        <v>357</v>
      </c>
      <c r="B75" t="s">
        <v>358</v>
      </c>
      <c r="C75">
        <v>4.7</v>
      </c>
      <c r="D75">
        <v>1265</v>
      </c>
      <c r="E75" s="2">
        <v>11</v>
      </c>
      <c r="F75">
        <v>2010</v>
      </c>
      <c r="G75" t="s">
        <v>9</v>
      </c>
    </row>
    <row r="76" spans="1:7" x14ac:dyDescent="0.25">
      <c r="A76" t="s">
        <v>368</v>
      </c>
      <c r="B76" t="s">
        <v>369</v>
      </c>
      <c r="C76">
        <v>4</v>
      </c>
      <c r="D76">
        <v>5069</v>
      </c>
      <c r="E76" s="2">
        <v>17</v>
      </c>
      <c r="F76">
        <v>2010</v>
      </c>
      <c r="G76" t="s">
        <v>9</v>
      </c>
    </row>
    <row r="77" spans="1:7" x14ac:dyDescent="0.25">
      <c r="A77" t="s">
        <v>372</v>
      </c>
      <c r="B77" t="s">
        <v>373</v>
      </c>
      <c r="C77">
        <v>4.5999999999999996</v>
      </c>
      <c r="D77">
        <v>1907</v>
      </c>
      <c r="E77" s="2">
        <v>13</v>
      </c>
      <c r="F77">
        <v>2010</v>
      </c>
      <c r="G77" t="s">
        <v>9</v>
      </c>
    </row>
    <row r="78" spans="1:7" x14ac:dyDescent="0.25">
      <c r="A78" t="s">
        <v>376</v>
      </c>
      <c r="B78" t="s">
        <v>377</v>
      </c>
      <c r="C78">
        <v>4.4000000000000004</v>
      </c>
      <c r="D78">
        <v>637</v>
      </c>
      <c r="E78" s="2">
        <v>20</v>
      </c>
      <c r="F78">
        <v>2010</v>
      </c>
      <c r="G78" t="s">
        <v>9</v>
      </c>
    </row>
    <row r="79" spans="1:7" x14ac:dyDescent="0.25">
      <c r="A79" t="s">
        <v>382</v>
      </c>
      <c r="B79" t="s">
        <v>383</v>
      </c>
      <c r="C79">
        <v>4.7</v>
      </c>
      <c r="D79">
        <v>3477</v>
      </c>
      <c r="E79" s="2">
        <v>28</v>
      </c>
      <c r="F79">
        <v>2010</v>
      </c>
      <c r="G79" t="s">
        <v>9</v>
      </c>
    </row>
    <row r="80" spans="1:7" x14ac:dyDescent="0.25">
      <c r="A80" t="s">
        <v>393</v>
      </c>
      <c r="B80" t="s">
        <v>394</v>
      </c>
      <c r="C80">
        <v>4.7</v>
      </c>
      <c r="D80">
        <v>11813</v>
      </c>
      <c r="E80" s="2">
        <v>10</v>
      </c>
      <c r="F80">
        <v>2010</v>
      </c>
      <c r="G80" t="s">
        <v>12</v>
      </c>
    </row>
    <row r="81" spans="1:7" x14ac:dyDescent="0.25">
      <c r="A81" t="s">
        <v>395</v>
      </c>
      <c r="B81" t="s">
        <v>396</v>
      </c>
      <c r="C81">
        <v>4.7</v>
      </c>
      <c r="D81">
        <v>3536</v>
      </c>
      <c r="E81" s="2">
        <v>17</v>
      </c>
      <c r="F81">
        <v>2010</v>
      </c>
      <c r="G81" t="s">
        <v>9</v>
      </c>
    </row>
    <row r="82" spans="1:7" x14ac:dyDescent="0.25">
      <c r="A82" t="s">
        <v>415</v>
      </c>
      <c r="B82" t="s">
        <v>375</v>
      </c>
      <c r="C82">
        <v>4.3</v>
      </c>
      <c r="D82">
        <v>3523</v>
      </c>
      <c r="E82" s="2">
        <v>13</v>
      </c>
      <c r="F82">
        <v>2010</v>
      </c>
      <c r="G82" t="s">
        <v>12</v>
      </c>
    </row>
    <row r="83" spans="1:7" x14ac:dyDescent="0.25">
      <c r="A83" t="s">
        <v>418</v>
      </c>
      <c r="B83" t="s">
        <v>419</v>
      </c>
      <c r="C83">
        <v>4.4000000000000004</v>
      </c>
      <c r="D83">
        <v>440</v>
      </c>
      <c r="E83" s="2">
        <v>11</v>
      </c>
      <c r="F83">
        <v>2010</v>
      </c>
      <c r="G83" t="s">
        <v>9</v>
      </c>
    </row>
    <row r="84" spans="1:7" x14ac:dyDescent="0.25">
      <c r="A84" t="s">
        <v>427</v>
      </c>
      <c r="B84" t="s">
        <v>428</v>
      </c>
      <c r="C84">
        <v>4.5999999999999996</v>
      </c>
      <c r="D84">
        <v>3207</v>
      </c>
      <c r="E84" s="2">
        <v>6</v>
      </c>
      <c r="F84">
        <v>2010</v>
      </c>
      <c r="G84" t="s">
        <v>9</v>
      </c>
    </row>
    <row r="85" spans="1:7" x14ac:dyDescent="0.25">
      <c r="A85" t="s">
        <v>435</v>
      </c>
      <c r="B85" t="s">
        <v>436</v>
      </c>
      <c r="C85">
        <v>4.7</v>
      </c>
      <c r="D85">
        <v>7747</v>
      </c>
      <c r="E85" s="2">
        <v>14</v>
      </c>
      <c r="F85">
        <v>2010</v>
      </c>
      <c r="G85" t="s">
        <v>12</v>
      </c>
    </row>
    <row r="86" spans="1:7" x14ac:dyDescent="0.25">
      <c r="A86" t="s">
        <v>437</v>
      </c>
      <c r="B86" t="s">
        <v>436</v>
      </c>
      <c r="C86">
        <v>4.7</v>
      </c>
      <c r="D86">
        <v>7251</v>
      </c>
      <c r="E86" s="2">
        <v>9</v>
      </c>
      <c r="F86">
        <v>2010</v>
      </c>
      <c r="G86" t="s">
        <v>12</v>
      </c>
    </row>
    <row r="87" spans="1:7" x14ac:dyDescent="0.25">
      <c r="A87" t="s">
        <v>439</v>
      </c>
      <c r="B87" t="s">
        <v>436</v>
      </c>
      <c r="C87">
        <v>4.4000000000000004</v>
      </c>
      <c r="D87">
        <v>10559</v>
      </c>
      <c r="E87" s="2">
        <v>2</v>
      </c>
      <c r="F87">
        <v>2010</v>
      </c>
      <c r="G87" t="s">
        <v>12</v>
      </c>
    </row>
    <row r="88" spans="1:7" x14ac:dyDescent="0.25">
      <c r="A88" t="s">
        <v>455</v>
      </c>
      <c r="B88" t="s">
        <v>456</v>
      </c>
      <c r="C88">
        <v>4.8</v>
      </c>
      <c r="D88">
        <v>13871</v>
      </c>
      <c r="E88" s="2">
        <v>6</v>
      </c>
      <c r="F88">
        <v>2010</v>
      </c>
      <c r="G88" t="s">
        <v>12</v>
      </c>
    </row>
    <row r="89" spans="1:7" x14ac:dyDescent="0.25">
      <c r="A89" t="s">
        <v>458</v>
      </c>
      <c r="B89" t="s">
        <v>87</v>
      </c>
      <c r="C89">
        <v>4.7</v>
      </c>
      <c r="D89">
        <v>32122</v>
      </c>
      <c r="E89" s="2">
        <v>14</v>
      </c>
      <c r="F89">
        <v>2010</v>
      </c>
      <c r="G89" t="s">
        <v>12</v>
      </c>
    </row>
    <row r="90" spans="1:7" x14ac:dyDescent="0.25">
      <c r="A90" t="s">
        <v>461</v>
      </c>
      <c r="B90" t="s">
        <v>462</v>
      </c>
      <c r="C90">
        <v>4.7</v>
      </c>
      <c r="D90">
        <v>9289</v>
      </c>
      <c r="E90" s="2">
        <v>13</v>
      </c>
      <c r="F90">
        <v>2010</v>
      </c>
      <c r="G90" t="s">
        <v>9</v>
      </c>
    </row>
    <row r="91" spans="1:7" x14ac:dyDescent="0.25">
      <c r="A91" t="s">
        <v>467</v>
      </c>
      <c r="B91" t="s">
        <v>331</v>
      </c>
      <c r="C91">
        <v>4.8</v>
      </c>
      <c r="D91">
        <v>4628</v>
      </c>
      <c r="E91" s="2">
        <v>7</v>
      </c>
      <c r="F91">
        <v>2010</v>
      </c>
      <c r="G91" t="s">
        <v>12</v>
      </c>
    </row>
    <row r="92" spans="1:7" x14ac:dyDescent="0.25">
      <c r="A92" t="s">
        <v>475</v>
      </c>
      <c r="B92" t="s">
        <v>331</v>
      </c>
      <c r="C92">
        <v>4.8</v>
      </c>
      <c r="D92">
        <v>4506</v>
      </c>
      <c r="E92" s="2">
        <v>14</v>
      </c>
      <c r="F92">
        <v>2010</v>
      </c>
      <c r="G92" t="s">
        <v>12</v>
      </c>
    </row>
    <row r="93" spans="1:7" x14ac:dyDescent="0.25">
      <c r="A93" t="s">
        <v>491</v>
      </c>
      <c r="B93" t="s">
        <v>492</v>
      </c>
      <c r="C93">
        <v>4.4000000000000004</v>
      </c>
      <c r="D93">
        <v>1201</v>
      </c>
      <c r="E93" s="2">
        <v>40</v>
      </c>
      <c r="F93">
        <v>2010</v>
      </c>
      <c r="G93" t="s">
        <v>9</v>
      </c>
    </row>
    <row r="94" spans="1:7" x14ac:dyDescent="0.25">
      <c r="A94" t="s">
        <v>509</v>
      </c>
      <c r="B94" t="s">
        <v>331</v>
      </c>
      <c r="C94">
        <v>4.5999999999999996</v>
      </c>
      <c r="D94">
        <v>2186</v>
      </c>
      <c r="E94" s="2">
        <v>12</v>
      </c>
      <c r="F94">
        <v>2010</v>
      </c>
      <c r="G94" t="s">
        <v>12</v>
      </c>
    </row>
    <row r="95" spans="1:7" x14ac:dyDescent="0.25">
      <c r="A95" t="s">
        <v>510</v>
      </c>
      <c r="B95" t="s">
        <v>511</v>
      </c>
      <c r="C95">
        <v>4.5999999999999996</v>
      </c>
      <c r="D95">
        <v>1204</v>
      </c>
      <c r="E95" s="2">
        <v>14</v>
      </c>
      <c r="F95">
        <v>2010</v>
      </c>
      <c r="G95" t="s">
        <v>9</v>
      </c>
    </row>
    <row r="96" spans="1:7" x14ac:dyDescent="0.25">
      <c r="A96" t="s">
        <v>515</v>
      </c>
      <c r="B96" t="s">
        <v>74</v>
      </c>
      <c r="C96">
        <v>4.5999999999999996</v>
      </c>
      <c r="D96">
        <v>2122</v>
      </c>
      <c r="E96" s="2">
        <v>0</v>
      </c>
      <c r="F96">
        <v>2010</v>
      </c>
      <c r="G96" t="s">
        <v>12</v>
      </c>
    </row>
    <row r="97" spans="1:7" x14ac:dyDescent="0.25">
      <c r="A97" t="s">
        <v>530</v>
      </c>
      <c r="B97" t="s">
        <v>79</v>
      </c>
      <c r="C97">
        <v>4.8</v>
      </c>
      <c r="D97">
        <v>3796</v>
      </c>
      <c r="E97" s="2">
        <v>12</v>
      </c>
      <c r="F97">
        <v>2010</v>
      </c>
      <c r="G97" t="s">
        <v>12</v>
      </c>
    </row>
    <row r="98" spans="1:7" x14ac:dyDescent="0.25">
      <c r="A98" t="s">
        <v>551</v>
      </c>
      <c r="B98" t="s">
        <v>552</v>
      </c>
      <c r="C98">
        <v>4.3</v>
      </c>
      <c r="D98">
        <v>3319</v>
      </c>
      <c r="E98" s="2">
        <v>11</v>
      </c>
      <c r="F98">
        <v>2010</v>
      </c>
      <c r="G98" t="s">
        <v>9</v>
      </c>
    </row>
    <row r="99" spans="1:7" x14ac:dyDescent="0.25">
      <c r="A99" t="s">
        <v>559</v>
      </c>
      <c r="B99" t="s">
        <v>560</v>
      </c>
      <c r="C99">
        <v>4.8</v>
      </c>
      <c r="D99">
        <v>2282</v>
      </c>
      <c r="E99" s="2">
        <v>21</v>
      </c>
      <c r="F99">
        <v>2010</v>
      </c>
      <c r="G99" t="s">
        <v>12</v>
      </c>
    </row>
    <row r="100" spans="1:7" x14ac:dyDescent="0.25">
      <c r="A100" t="s">
        <v>565</v>
      </c>
      <c r="B100" t="s">
        <v>566</v>
      </c>
      <c r="C100">
        <v>4.8</v>
      </c>
      <c r="D100">
        <v>29673</v>
      </c>
      <c r="E100" s="2">
        <v>16</v>
      </c>
      <c r="F100">
        <v>2010</v>
      </c>
      <c r="G100" t="s">
        <v>9</v>
      </c>
    </row>
    <row r="101" spans="1:7" x14ac:dyDescent="0.25">
      <c r="A101" t="s">
        <v>599</v>
      </c>
      <c r="B101" t="s">
        <v>600</v>
      </c>
      <c r="C101">
        <v>4.2</v>
      </c>
      <c r="D101">
        <v>1302</v>
      </c>
      <c r="E101" s="2">
        <v>11</v>
      </c>
      <c r="F101">
        <v>2010</v>
      </c>
      <c r="G101" t="s">
        <v>9</v>
      </c>
    </row>
    <row r="102" spans="1:7" x14ac:dyDescent="0.25">
      <c r="A102" t="s">
        <v>10</v>
      </c>
      <c r="B102" t="s">
        <v>11</v>
      </c>
      <c r="C102">
        <v>4.5999999999999996</v>
      </c>
      <c r="D102">
        <v>2052</v>
      </c>
      <c r="E102" s="2">
        <v>22</v>
      </c>
      <c r="F102">
        <v>2011</v>
      </c>
      <c r="G102" t="s">
        <v>12</v>
      </c>
    </row>
    <row r="103" spans="1:7" x14ac:dyDescent="0.25">
      <c r="A103" t="s">
        <v>19</v>
      </c>
      <c r="B103" t="s">
        <v>20</v>
      </c>
      <c r="C103">
        <v>4.4000000000000004</v>
      </c>
      <c r="D103">
        <v>12643</v>
      </c>
      <c r="E103" s="2">
        <v>11</v>
      </c>
      <c r="F103">
        <v>2011</v>
      </c>
      <c r="G103" t="s">
        <v>12</v>
      </c>
    </row>
    <row r="104" spans="1:7" x14ac:dyDescent="0.25">
      <c r="A104" t="s">
        <v>29</v>
      </c>
      <c r="B104" t="s">
        <v>30</v>
      </c>
      <c r="C104">
        <v>4.5999999999999996</v>
      </c>
      <c r="D104">
        <v>4149</v>
      </c>
      <c r="E104" s="2">
        <v>32</v>
      </c>
      <c r="F104">
        <v>2011</v>
      </c>
      <c r="G104" t="s">
        <v>9</v>
      </c>
    </row>
    <row r="105" spans="1:7" x14ac:dyDescent="0.25">
      <c r="A105" t="s">
        <v>78</v>
      </c>
      <c r="B105" t="s">
        <v>79</v>
      </c>
      <c r="C105">
        <v>4.8</v>
      </c>
      <c r="D105">
        <v>4505</v>
      </c>
      <c r="E105" s="2">
        <v>0</v>
      </c>
      <c r="F105">
        <v>2011</v>
      </c>
      <c r="G105" t="s">
        <v>12</v>
      </c>
    </row>
    <row r="106" spans="1:7" x14ac:dyDescent="0.25">
      <c r="A106" t="s">
        <v>86</v>
      </c>
      <c r="B106" t="s">
        <v>87</v>
      </c>
      <c r="C106">
        <v>4.7</v>
      </c>
      <c r="D106">
        <v>22614</v>
      </c>
      <c r="E106" s="2">
        <v>11</v>
      </c>
      <c r="F106">
        <v>2011</v>
      </c>
      <c r="G106" t="s">
        <v>12</v>
      </c>
    </row>
    <row r="107" spans="1:7" x14ac:dyDescent="0.25">
      <c r="A107" t="s">
        <v>90</v>
      </c>
      <c r="B107" t="s">
        <v>91</v>
      </c>
      <c r="C107">
        <v>4.7</v>
      </c>
      <c r="D107">
        <v>1542</v>
      </c>
      <c r="E107" s="2">
        <v>14</v>
      </c>
      <c r="F107">
        <v>2011</v>
      </c>
      <c r="G107" t="s">
        <v>9</v>
      </c>
    </row>
    <row r="108" spans="1:7" x14ac:dyDescent="0.25">
      <c r="A108" t="s">
        <v>97</v>
      </c>
      <c r="B108" t="s">
        <v>98</v>
      </c>
      <c r="C108">
        <v>4.5999999999999996</v>
      </c>
      <c r="D108">
        <v>4866</v>
      </c>
      <c r="E108" s="2">
        <v>11</v>
      </c>
      <c r="F108">
        <v>2011</v>
      </c>
      <c r="G108" t="s">
        <v>12</v>
      </c>
    </row>
    <row r="109" spans="1:7" x14ac:dyDescent="0.25">
      <c r="A109" t="s">
        <v>106</v>
      </c>
      <c r="B109" t="s">
        <v>104</v>
      </c>
      <c r="C109">
        <v>4.2</v>
      </c>
      <c r="D109">
        <v>2094</v>
      </c>
      <c r="E109" s="2">
        <v>4</v>
      </c>
      <c r="F109">
        <v>2011</v>
      </c>
      <c r="G109" t="s">
        <v>12</v>
      </c>
    </row>
    <row r="110" spans="1:7" x14ac:dyDescent="0.25">
      <c r="A110" t="s">
        <v>141</v>
      </c>
      <c r="B110" t="s">
        <v>142</v>
      </c>
      <c r="C110">
        <v>4.5</v>
      </c>
      <c r="D110">
        <v>6346</v>
      </c>
      <c r="E110" s="2">
        <v>9</v>
      </c>
      <c r="F110">
        <v>2011</v>
      </c>
      <c r="G110" t="s">
        <v>9</v>
      </c>
    </row>
    <row r="111" spans="1:7" x14ac:dyDescent="0.25">
      <c r="A111" t="s">
        <v>169</v>
      </c>
      <c r="B111" t="s">
        <v>170</v>
      </c>
      <c r="C111">
        <v>4.5999999999999996</v>
      </c>
      <c r="D111">
        <v>5594</v>
      </c>
      <c r="E111" s="2">
        <v>5</v>
      </c>
      <c r="F111">
        <v>2011</v>
      </c>
      <c r="G111" t="s">
        <v>12</v>
      </c>
    </row>
    <row r="112" spans="1:7" x14ac:dyDescent="0.25">
      <c r="A112" t="s">
        <v>183</v>
      </c>
      <c r="B112" t="s">
        <v>184</v>
      </c>
      <c r="C112">
        <v>4.8</v>
      </c>
      <c r="D112">
        <v>9568</v>
      </c>
      <c r="E112" s="2">
        <v>9</v>
      </c>
      <c r="F112">
        <v>2011</v>
      </c>
      <c r="G112" t="s">
        <v>12</v>
      </c>
    </row>
    <row r="113" spans="1:7" x14ac:dyDescent="0.25">
      <c r="A113" t="s">
        <v>191</v>
      </c>
      <c r="B113" t="s">
        <v>192</v>
      </c>
      <c r="C113">
        <v>4.5</v>
      </c>
      <c r="D113">
        <v>3457</v>
      </c>
      <c r="E113" s="2">
        <v>14</v>
      </c>
      <c r="F113">
        <v>2011</v>
      </c>
      <c r="G113" t="s">
        <v>9</v>
      </c>
    </row>
    <row r="114" spans="1:7" x14ac:dyDescent="0.25">
      <c r="A114" t="s">
        <v>217</v>
      </c>
      <c r="B114" t="s">
        <v>218</v>
      </c>
      <c r="C114">
        <v>4.7</v>
      </c>
      <c r="D114">
        <v>15779</v>
      </c>
      <c r="E114" s="2">
        <v>10</v>
      </c>
      <c r="F114">
        <v>2011</v>
      </c>
      <c r="G114" t="s">
        <v>9</v>
      </c>
    </row>
    <row r="115" spans="1:7" x14ac:dyDescent="0.25">
      <c r="A115" t="s">
        <v>240</v>
      </c>
      <c r="B115" t="s">
        <v>241</v>
      </c>
      <c r="C115">
        <v>4.4000000000000004</v>
      </c>
      <c r="D115">
        <v>4571</v>
      </c>
      <c r="E115" s="2">
        <v>21</v>
      </c>
      <c r="F115">
        <v>2011</v>
      </c>
      <c r="G115" t="s">
        <v>9</v>
      </c>
    </row>
    <row r="116" spans="1:7" x14ac:dyDescent="0.25">
      <c r="A116" t="s">
        <v>244</v>
      </c>
      <c r="B116" t="s">
        <v>245</v>
      </c>
      <c r="C116">
        <v>4.5999999999999996</v>
      </c>
      <c r="D116">
        <v>5299</v>
      </c>
      <c r="E116" s="2">
        <v>20</v>
      </c>
      <c r="F116">
        <v>2011</v>
      </c>
      <c r="G116" t="s">
        <v>12</v>
      </c>
    </row>
    <row r="117" spans="1:7" x14ac:dyDescent="0.25">
      <c r="A117" t="s">
        <v>250</v>
      </c>
      <c r="B117" t="s">
        <v>251</v>
      </c>
      <c r="C117">
        <v>4.9000000000000004</v>
      </c>
      <c r="D117">
        <v>19576</v>
      </c>
      <c r="E117" s="2">
        <v>8</v>
      </c>
      <c r="F117">
        <v>2011</v>
      </c>
      <c r="G117" t="s">
        <v>9</v>
      </c>
    </row>
    <row r="118" spans="1:7" x14ac:dyDescent="0.25">
      <c r="A118" t="s">
        <v>259</v>
      </c>
      <c r="B118" t="s">
        <v>257</v>
      </c>
      <c r="C118">
        <v>4.7</v>
      </c>
      <c r="D118">
        <v>9342</v>
      </c>
      <c r="E118" s="2">
        <v>10</v>
      </c>
      <c r="F118">
        <v>2011</v>
      </c>
      <c r="G118" t="s">
        <v>9</v>
      </c>
    </row>
    <row r="119" spans="1:7" x14ac:dyDescent="0.25">
      <c r="A119" t="s">
        <v>288</v>
      </c>
      <c r="B119" t="s">
        <v>289</v>
      </c>
      <c r="C119">
        <v>4.2</v>
      </c>
      <c r="D119">
        <v>1649</v>
      </c>
      <c r="E119" s="2">
        <v>13</v>
      </c>
      <c r="F119">
        <v>2011</v>
      </c>
      <c r="G119" t="s">
        <v>9</v>
      </c>
    </row>
    <row r="120" spans="1:7" x14ac:dyDescent="0.25">
      <c r="A120" t="s">
        <v>304</v>
      </c>
      <c r="B120" t="s">
        <v>87</v>
      </c>
      <c r="C120">
        <v>4.5</v>
      </c>
      <c r="D120">
        <v>26741</v>
      </c>
      <c r="E120" s="2">
        <v>8</v>
      </c>
      <c r="F120">
        <v>2011</v>
      </c>
      <c r="G120" t="s">
        <v>12</v>
      </c>
    </row>
    <row r="121" spans="1:7" x14ac:dyDescent="0.25">
      <c r="A121" t="s">
        <v>321</v>
      </c>
      <c r="B121" t="s">
        <v>322</v>
      </c>
      <c r="C121">
        <v>4.5999999999999996</v>
      </c>
      <c r="D121">
        <v>3163</v>
      </c>
      <c r="E121" s="2">
        <v>13</v>
      </c>
      <c r="F121">
        <v>2011</v>
      </c>
      <c r="G121" t="s">
        <v>9</v>
      </c>
    </row>
    <row r="122" spans="1:7" x14ac:dyDescent="0.25">
      <c r="A122" t="s">
        <v>337</v>
      </c>
      <c r="B122" t="s">
        <v>338</v>
      </c>
      <c r="C122">
        <v>4.5</v>
      </c>
      <c r="D122">
        <v>8580</v>
      </c>
      <c r="E122" s="2">
        <v>46</v>
      </c>
      <c r="F122">
        <v>2011</v>
      </c>
      <c r="G122" t="s">
        <v>9</v>
      </c>
    </row>
    <row r="123" spans="1:7" x14ac:dyDescent="0.25">
      <c r="A123" t="s">
        <v>343</v>
      </c>
      <c r="B123" t="s">
        <v>344</v>
      </c>
      <c r="C123">
        <v>4.7</v>
      </c>
      <c r="D123">
        <v>1985</v>
      </c>
      <c r="E123" s="2">
        <v>9</v>
      </c>
      <c r="F123">
        <v>2011</v>
      </c>
      <c r="G123" t="s">
        <v>9</v>
      </c>
    </row>
    <row r="124" spans="1:7" x14ac:dyDescent="0.25">
      <c r="A124" t="s">
        <v>365</v>
      </c>
      <c r="B124" t="s">
        <v>273</v>
      </c>
      <c r="C124">
        <v>4.5999999999999996</v>
      </c>
      <c r="D124">
        <v>7827</v>
      </c>
      <c r="E124" s="2">
        <v>20</v>
      </c>
      <c r="F124">
        <v>2011</v>
      </c>
      <c r="G124" t="s">
        <v>9</v>
      </c>
    </row>
    <row r="125" spans="1:7" x14ac:dyDescent="0.25">
      <c r="A125" t="s">
        <v>368</v>
      </c>
      <c r="B125" t="s">
        <v>369</v>
      </c>
      <c r="C125">
        <v>4</v>
      </c>
      <c r="D125">
        <v>5069</v>
      </c>
      <c r="E125" s="2">
        <v>17</v>
      </c>
      <c r="F125">
        <v>2011</v>
      </c>
      <c r="G125" t="s">
        <v>9</v>
      </c>
    </row>
    <row r="126" spans="1:7" x14ac:dyDescent="0.25">
      <c r="A126" t="s">
        <v>376</v>
      </c>
      <c r="B126" t="s">
        <v>377</v>
      </c>
      <c r="C126">
        <v>4.4000000000000004</v>
      </c>
      <c r="D126">
        <v>637</v>
      </c>
      <c r="E126" s="2">
        <v>20</v>
      </c>
      <c r="F126">
        <v>2011</v>
      </c>
      <c r="G126" t="s">
        <v>9</v>
      </c>
    </row>
    <row r="127" spans="1:7" x14ac:dyDescent="0.25">
      <c r="A127" t="s">
        <v>378</v>
      </c>
      <c r="B127" t="s">
        <v>379</v>
      </c>
      <c r="C127">
        <v>4.3</v>
      </c>
      <c r="D127">
        <v>2314</v>
      </c>
      <c r="E127" s="2">
        <v>22</v>
      </c>
      <c r="F127">
        <v>2011</v>
      </c>
      <c r="G127" t="s">
        <v>9</v>
      </c>
    </row>
    <row r="128" spans="1:7" x14ac:dyDescent="0.25">
      <c r="A128" t="s">
        <v>380</v>
      </c>
      <c r="B128" t="s">
        <v>381</v>
      </c>
      <c r="C128">
        <v>4.3</v>
      </c>
      <c r="D128">
        <v>4587</v>
      </c>
      <c r="E128" s="2">
        <v>21</v>
      </c>
      <c r="F128">
        <v>2011</v>
      </c>
      <c r="G128" t="s">
        <v>9</v>
      </c>
    </row>
    <row r="129" spans="1:7" x14ac:dyDescent="0.25">
      <c r="A129" t="s">
        <v>382</v>
      </c>
      <c r="B129" t="s">
        <v>383</v>
      </c>
      <c r="C129">
        <v>4.7</v>
      </c>
      <c r="D129">
        <v>3477</v>
      </c>
      <c r="E129" s="2">
        <v>28</v>
      </c>
      <c r="F129">
        <v>2011</v>
      </c>
      <c r="G129" t="s">
        <v>9</v>
      </c>
    </row>
    <row r="130" spans="1:7" x14ac:dyDescent="0.25">
      <c r="A130" t="s">
        <v>387</v>
      </c>
      <c r="B130" t="s">
        <v>388</v>
      </c>
      <c r="C130">
        <v>4.5999999999999996</v>
      </c>
      <c r="D130">
        <v>9325</v>
      </c>
      <c r="E130" s="2">
        <v>24</v>
      </c>
      <c r="F130">
        <v>2011</v>
      </c>
      <c r="G130" t="s">
        <v>9</v>
      </c>
    </row>
    <row r="131" spans="1:7" x14ac:dyDescent="0.25">
      <c r="A131" t="s">
        <v>393</v>
      </c>
      <c r="B131" t="s">
        <v>394</v>
      </c>
      <c r="C131">
        <v>4.7</v>
      </c>
      <c r="D131">
        <v>11813</v>
      </c>
      <c r="E131" s="2">
        <v>10</v>
      </c>
      <c r="F131">
        <v>2011</v>
      </c>
      <c r="G131" t="s">
        <v>12</v>
      </c>
    </row>
    <row r="132" spans="1:7" x14ac:dyDescent="0.25">
      <c r="A132" t="s">
        <v>411</v>
      </c>
      <c r="B132" t="s">
        <v>412</v>
      </c>
      <c r="C132">
        <v>4.7</v>
      </c>
      <c r="D132">
        <v>4633</v>
      </c>
      <c r="E132" s="2">
        <v>21</v>
      </c>
      <c r="F132">
        <v>2011</v>
      </c>
      <c r="G132" t="s">
        <v>9</v>
      </c>
    </row>
    <row r="133" spans="1:7" x14ac:dyDescent="0.25">
      <c r="A133" t="s">
        <v>422</v>
      </c>
      <c r="B133" t="s">
        <v>423</v>
      </c>
      <c r="C133">
        <v>4.0999999999999996</v>
      </c>
      <c r="D133">
        <v>2023</v>
      </c>
      <c r="E133" s="2">
        <v>15</v>
      </c>
      <c r="F133">
        <v>2011</v>
      </c>
      <c r="G133" t="s">
        <v>9</v>
      </c>
    </row>
    <row r="134" spans="1:7" x14ac:dyDescent="0.25">
      <c r="A134" t="s">
        <v>427</v>
      </c>
      <c r="B134" t="s">
        <v>428</v>
      </c>
      <c r="C134">
        <v>4.5999999999999996</v>
      </c>
      <c r="D134">
        <v>3207</v>
      </c>
      <c r="E134" s="2">
        <v>6</v>
      </c>
      <c r="F134">
        <v>2011</v>
      </c>
      <c r="G134" t="s">
        <v>9</v>
      </c>
    </row>
    <row r="135" spans="1:7" x14ac:dyDescent="0.25">
      <c r="A135" t="s">
        <v>435</v>
      </c>
      <c r="B135" t="s">
        <v>436</v>
      </c>
      <c r="C135">
        <v>4.7</v>
      </c>
      <c r="D135">
        <v>7747</v>
      </c>
      <c r="E135" s="2">
        <v>14</v>
      </c>
      <c r="F135">
        <v>2011</v>
      </c>
      <c r="G135" t="s">
        <v>12</v>
      </c>
    </row>
    <row r="136" spans="1:7" x14ac:dyDescent="0.25">
      <c r="A136" t="s">
        <v>455</v>
      </c>
      <c r="B136" t="s">
        <v>456</v>
      </c>
      <c r="C136">
        <v>4.8</v>
      </c>
      <c r="D136">
        <v>13871</v>
      </c>
      <c r="E136" s="2">
        <v>8</v>
      </c>
      <c r="F136">
        <v>2011</v>
      </c>
      <c r="G136" t="s">
        <v>12</v>
      </c>
    </row>
    <row r="137" spans="1:7" x14ac:dyDescent="0.25">
      <c r="A137" t="s">
        <v>455</v>
      </c>
      <c r="B137" t="s">
        <v>456</v>
      </c>
      <c r="C137">
        <v>4.8</v>
      </c>
      <c r="D137">
        <v>13871</v>
      </c>
      <c r="E137" s="2">
        <v>7</v>
      </c>
      <c r="F137">
        <v>2011</v>
      </c>
      <c r="G137" t="s">
        <v>12</v>
      </c>
    </row>
    <row r="138" spans="1:7" x14ac:dyDescent="0.25">
      <c r="A138" t="s">
        <v>459</v>
      </c>
      <c r="B138" t="s">
        <v>87</v>
      </c>
      <c r="C138">
        <v>4.7</v>
      </c>
      <c r="D138">
        <v>32122</v>
      </c>
      <c r="E138" s="2">
        <v>8</v>
      </c>
      <c r="F138">
        <v>2011</v>
      </c>
      <c r="G138" t="s">
        <v>12</v>
      </c>
    </row>
    <row r="139" spans="1:7" x14ac:dyDescent="0.25">
      <c r="A139" t="s">
        <v>460</v>
      </c>
      <c r="B139" t="s">
        <v>87</v>
      </c>
      <c r="C139">
        <v>4.8</v>
      </c>
      <c r="D139">
        <v>16949</v>
      </c>
      <c r="E139" s="2">
        <v>30</v>
      </c>
      <c r="F139">
        <v>2011</v>
      </c>
      <c r="G139" t="s">
        <v>12</v>
      </c>
    </row>
    <row r="140" spans="1:7" x14ac:dyDescent="0.25">
      <c r="A140" t="s">
        <v>461</v>
      </c>
      <c r="B140" t="s">
        <v>462</v>
      </c>
      <c r="C140">
        <v>4.7</v>
      </c>
      <c r="D140">
        <v>9289</v>
      </c>
      <c r="E140" s="2">
        <v>9</v>
      </c>
      <c r="F140">
        <v>2011</v>
      </c>
      <c r="G140" t="s">
        <v>9</v>
      </c>
    </row>
    <row r="141" spans="1:7" x14ac:dyDescent="0.25">
      <c r="A141" t="s">
        <v>470</v>
      </c>
      <c r="B141" t="s">
        <v>471</v>
      </c>
      <c r="C141">
        <v>4.4000000000000004</v>
      </c>
      <c r="D141">
        <v>4247</v>
      </c>
      <c r="E141" s="2">
        <v>13</v>
      </c>
      <c r="F141">
        <v>2011</v>
      </c>
      <c r="G141" t="s">
        <v>9</v>
      </c>
    </row>
    <row r="142" spans="1:7" x14ac:dyDescent="0.25">
      <c r="A142" t="s">
        <v>474</v>
      </c>
      <c r="B142" t="s">
        <v>375</v>
      </c>
      <c r="C142">
        <v>4.4000000000000004</v>
      </c>
      <c r="D142">
        <v>6222</v>
      </c>
      <c r="E142" s="2">
        <v>18</v>
      </c>
      <c r="F142">
        <v>2011</v>
      </c>
      <c r="G142" t="s">
        <v>12</v>
      </c>
    </row>
    <row r="143" spans="1:7" x14ac:dyDescent="0.25">
      <c r="A143" t="s">
        <v>491</v>
      </c>
      <c r="B143" t="s">
        <v>492</v>
      </c>
      <c r="C143">
        <v>4.4000000000000004</v>
      </c>
      <c r="D143">
        <v>1201</v>
      </c>
      <c r="E143" s="2">
        <v>40</v>
      </c>
      <c r="F143">
        <v>2011</v>
      </c>
      <c r="G143" t="s">
        <v>9</v>
      </c>
    </row>
    <row r="144" spans="1:7" x14ac:dyDescent="0.25">
      <c r="A144" t="s">
        <v>494</v>
      </c>
      <c r="B144" t="s">
        <v>495</v>
      </c>
      <c r="C144">
        <v>4.3</v>
      </c>
      <c r="D144">
        <v>3759</v>
      </c>
      <c r="E144" s="2">
        <v>16</v>
      </c>
      <c r="F144">
        <v>2011</v>
      </c>
      <c r="G144" t="s">
        <v>12</v>
      </c>
    </row>
    <row r="145" spans="1:7" x14ac:dyDescent="0.25">
      <c r="A145" t="s">
        <v>518</v>
      </c>
      <c r="B145" t="s">
        <v>331</v>
      </c>
      <c r="C145">
        <v>4.8</v>
      </c>
      <c r="D145">
        <v>4290</v>
      </c>
      <c r="E145" s="2">
        <v>10</v>
      </c>
      <c r="F145">
        <v>2011</v>
      </c>
      <c r="G145" t="s">
        <v>12</v>
      </c>
    </row>
    <row r="146" spans="1:7" x14ac:dyDescent="0.25">
      <c r="A146" t="s">
        <v>523</v>
      </c>
      <c r="B146" t="s">
        <v>331</v>
      </c>
      <c r="C146">
        <v>4.7</v>
      </c>
      <c r="D146">
        <v>1463</v>
      </c>
      <c r="E146" s="2">
        <v>10</v>
      </c>
      <c r="F146">
        <v>2011</v>
      </c>
      <c r="G146" t="s">
        <v>12</v>
      </c>
    </row>
    <row r="147" spans="1:7" x14ac:dyDescent="0.25">
      <c r="A147" t="s">
        <v>545</v>
      </c>
      <c r="B147" t="s">
        <v>546</v>
      </c>
      <c r="C147">
        <v>4.5999999999999996</v>
      </c>
      <c r="D147">
        <v>11034</v>
      </c>
      <c r="E147" s="2">
        <v>19</v>
      </c>
      <c r="F147">
        <v>2011</v>
      </c>
      <c r="G147" t="s">
        <v>9</v>
      </c>
    </row>
    <row r="148" spans="1:7" x14ac:dyDescent="0.25">
      <c r="A148" t="s">
        <v>555</v>
      </c>
      <c r="B148" t="s">
        <v>556</v>
      </c>
      <c r="C148">
        <v>4.3</v>
      </c>
      <c r="D148">
        <v>5977</v>
      </c>
      <c r="E148" s="2">
        <v>12</v>
      </c>
      <c r="F148">
        <v>2011</v>
      </c>
      <c r="G148" t="s">
        <v>9</v>
      </c>
    </row>
    <row r="149" spans="1:7" x14ac:dyDescent="0.25">
      <c r="A149" t="s">
        <v>565</v>
      </c>
      <c r="B149" t="s">
        <v>566</v>
      </c>
      <c r="C149">
        <v>4.8</v>
      </c>
      <c r="D149">
        <v>29673</v>
      </c>
      <c r="E149" s="2">
        <v>16</v>
      </c>
      <c r="F149">
        <v>2011</v>
      </c>
      <c r="G149" t="s">
        <v>9</v>
      </c>
    </row>
    <row r="150" spans="1:7" x14ac:dyDescent="0.25">
      <c r="A150" t="s">
        <v>574</v>
      </c>
      <c r="B150" t="s">
        <v>575</v>
      </c>
      <c r="C150">
        <v>4.5</v>
      </c>
      <c r="D150">
        <v>8958</v>
      </c>
      <c r="E150" s="2">
        <v>12</v>
      </c>
      <c r="F150">
        <v>2011</v>
      </c>
      <c r="G150" t="s">
        <v>12</v>
      </c>
    </row>
    <row r="151" spans="1:7" x14ac:dyDescent="0.25">
      <c r="A151" t="s">
        <v>583</v>
      </c>
      <c r="B151" t="s">
        <v>584</v>
      </c>
      <c r="C151">
        <v>4.4000000000000004</v>
      </c>
      <c r="D151">
        <v>3341</v>
      </c>
      <c r="E151" s="2">
        <v>9</v>
      </c>
      <c r="F151">
        <v>2011</v>
      </c>
      <c r="G151" t="s">
        <v>9</v>
      </c>
    </row>
    <row r="152" spans="1:7" x14ac:dyDescent="0.25">
      <c r="A152" t="s">
        <v>62</v>
      </c>
      <c r="B152" t="s">
        <v>63</v>
      </c>
      <c r="C152">
        <v>4.8</v>
      </c>
      <c r="D152">
        <v>1296</v>
      </c>
      <c r="E152" s="2">
        <v>24</v>
      </c>
      <c r="F152">
        <v>2012</v>
      </c>
      <c r="G152" t="s">
        <v>9</v>
      </c>
    </row>
    <row r="153" spans="1:7" x14ac:dyDescent="0.25">
      <c r="A153" t="s">
        <v>86</v>
      </c>
      <c r="B153" t="s">
        <v>87</v>
      </c>
      <c r="C153">
        <v>4.7</v>
      </c>
      <c r="D153">
        <v>22614</v>
      </c>
      <c r="E153" s="2">
        <v>11</v>
      </c>
      <c r="F153">
        <v>2012</v>
      </c>
      <c r="G153" t="s">
        <v>12</v>
      </c>
    </row>
    <row r="154" spans="1:7" x14ac:dyDescent="0.25">
      <c r="A154" t="s">
        <v>141</v>
      </c>
      <c r="B154" t="s">
        <v>142</v>
      </c>
      <c r="C154">
        <v>4.5</v>
      </c>
      <c r="D154">
        <v>6346</v>
      </c>
      <c r="E154" s="2">
        <v>9</v>
      </c>
      <c r="F154">
        <v>2012</v>
      </c>
      <c r="G154" t="s">
        <v>9</v>
      </c>
    </row>
    <row r="155" spans="1:7" x14ac:dyDescent="0.25">
      <c r="A155" t="s">
        <v>154</v>
      </c>
      <c r="B155" t="s">
        <v>155</v>
      </c>
      <c r="C155">
        <v>4.4000000000000004</v>
      </c>
      <c r="D155">
        <v>23631</v>
      </c>
      <c r="E155" s="2">
        <v>7</v>
      </c>
      <c r="F155">
        <v>2012</v>
      </c>
      <c r="G155" t="s">
        <v>12</v>
      </c>
    </row>
    <row r="156" spans="1:7" x14ac:dyDescent="0.25">
      <c r="A156" t="s">
        <v>156</v>
      </c>
      <c r="B156" t="s">
        <v>155</v>
      </c>
      <c r="C156">
        <v>4.5</v>
      </c>
      <c r="D156">
        <v>20262</v>
      </c>
      <c r="E156" s="2">
        <v>11</v>
      </c>
      <c r="F156">
        <v>2012</v>
      </c>
      <c r="G156" t="s">
        <v>12</v>
      </c>
    </row>
    <row r="157" spans="1:7" x14ac:dyDescent="0.25">
      <c r="A157" t="s">
        <v>157</v>
      </c>
      <c r="B157" t="s">
        <v>155</v>
      </c>
      <c r="C157">
        <v>3.8</v>
      </c>
      <c r="D157">
        <v>47265</v>
      </c>
      <c r="E157" s="2">
        <v>14</v>
      </c>
      <c r="F157">
        <v>2012</v>
      </c>
      <c r="G157" t="s">
        <v>12</v>
      </c>
    </row>
    <row r="158" spans="1:7" x14ac:dyDescent="0.25">
      <c r="A158" t="s">
        <v>158</v>
      </c>
      <c r="B158" t="s">
        <v>155</v>
      </c>
      <c r="C158">
        <v>4.5</v>
      </c>
      <c r="D158">
        <v>13964</v>
      </c>
      <c r="E158" s="2">
        <v>32</v>
      </c>
      <c r="F158">
        <v>2012</v>
      </c>
      <c r="G158" t="s">
        <v>12</v>
      </c>
    </row>
    <row r="159" spans="1:7" x14ac:dyDescent="0.25">
      <c r="A159" t="s">
        <v>169</v>
      </c>
      <c r="B159" t="s">
        <v>170</v>
      </c>
      <c r="C159">
        <v>4.5999999999999996</v>
      </c>
      <c r="D159">
        <v>5594</v>
      </c>
      <c r="E159" s="2">
        <v>5</v>
      </c>
      <c r="F159">
        <v>2012</v>
      </c>
      <c r="G159" t="s">
        <v>12</v>
      </c>
    </row>
    <row r="160" spans="1:7" x14ac:dyDescent="0.25">
      <c r="A160" t="s">
        <v>187</v>
      </c>
      <c r="B160" t="s">
        <v>188</v>
      </c>
      <c r="C160">
        <v>4</v>
      </c>
      <c r="D160">
        <v>57271</v>
      </c>
      <c r="E160" s="2">
        <v>10</v>
      </c>
      <c r="F160">
        <v>2012</v>
      </c>
      <c r="G160" t="s">
        <v>12</v>
      </c>
    </row>
    <row r="161" spans="1:7" x14ac:dyDescent="0.25">
      <c r="A161" t="s">
        <v>191</v>
      </c>
      <c r="B161" t="s">
        <v>192</v>
      </c>
      <c r="C161">
        <v>4.5</v>
      </c>
      <c r="D161">
        <v>3457</v>
      </c>
      <c r="E161" s="2">
        <v>14</v>
      </c>
      <c r="F161">
        <v>2012</v>
      </c>
      <c r="G161" t="s">
        <v>9</v>
      </c>
    </row>
    <row r="162" spans="1:7" x14ac:dyDescent="0.25">
      <c r="A162" t="s">
        <v>195</v>
      </c>
      <c r="B162" t="s">
        <v>196</v>
      </c>
      <c r="C162">
        <v>4.9000000000000004</v>
      </c>
      <c r="D162">
        <v>7038</v>
      </c>
      <c r="E162" s="2">
        <v>7</v>
      </c>
      <c r="F162">
        <v>2012</v>
      </c>
      <c r="G162" t="s">
        <v>12</v>
      </c>
    </row>
    <row r="163" spans="1:7" x14ac:dyDescent="0.25">
      <c r="A163" t="s">
        <v>217</v>
      </c>
      <c r="B163" t="s">
        <v>218</v>
      </c>
      <c r="C163">
        <v>4.7</v>
      </c>
      <c r="D163">
        <v>15779</v>
      </c>
      <c r="E163" s="2">
        <v>10</v>
      </c>
      <c r="F163">
        <v>2012</v>
      </c>
      <c r="G163" t="s">
        <v>9</v>
      </c>
    </row>
    <row r="164" spans="1:7" x14ac:dyDescent="0.25">
      <c r="A164" t="s">
        <v>250</v>
      </c>
      <c r="B164" t="s">
        <v>251</v>
      </c>
      <c r="C164">
        <v>4.9000000000000004</v>
      </c>
      <c r="D164">
        <v>19576</v>
      </c>
      <c r="E164" s="2">
        <v>8</v>
      </c>
      <c r="F164">
        <v>2012</v>
      </c>
      <c r="G164" t="s">
        <v>9</v>
      </c>
    </row>
    <row r="165" spans="1:7" x14ac:dyDescent="0.25">
      <c r="A165" t="s">
        <v>258</v>
      </c>
      <c r="B165" t="s">
        <v>257</v>
      </c>
      <c r="C165">
        <v>4.5999999999999996</v>
      </c>
      <c r="D165">
        <v>8634</v>
      </c>
      <c r="E165" s="2">
        <v>25</v>
      </c>
      <c r="F165">
        <v>2012</v>
      </c>
      <c r="G165" t="s">
        <v>9</v>
      </c>
    </row>
    <row r="166" spans="1:7" x14ac:dyDescent="0.25">
      <c r="A166" t="s">
        <v>259</v>
      </c>
      <c r="B166" t="s">
        <v>257</v>
      </c>
      <c r="C166">
        <v>4.7</v>
      </c>
      <c r="D166">
        <v>9342</v>
      </c>
      <c r="E166" s="2">
        <v>10</v>
      </c>
      <c r="F166">
        <v>2012</v>
      </c>
      <c r="G166" t="s">
        <v>9</v>
      </c>
    </row>
    <row r="167" spans="1:7" x14ac:dyDescent="0.25">
      <c r="A167" t="s">
        <v>304</v>
      </c>
      <c r="B167" t="s">
        <v>87</v>
      </c>
      <c r="C167">
        <v>4.5</v>
      </c>
      <c r="D167">
        <v>26741</v>
      </c>
      <c r="E167" s="2">
        <v>8</v>
      </c>
      <c r="F167">
        <v>2012</v>
      </c>
      <c r="G167" t="s">
        <v>12</v>
      </c>
    </row>
    <row r="168" spans="1:7" x14ac:dyDescent="0.25">
      <c r="A168" t="s">
        <v>312</v>
      </c>
      <c r="B168" t="s">
        <v>313</v>
      </c>
      <c r="C168">
        <v>4.5999999999999996</v>
      </c>
      <c r="D168">
        <v>8093</v>
      </c>
      <c r="E168" s="2">
        <v>14</v>
      </c>
      <c r="F168">
        <v>2012</v>
      </c>
      <c r="G168" t="s">
        <v>9</v>
      </c>
    </row>
    <row r="169" spans="1:7" x14ac:dyDescent="0.25">
      <c r="A169" t="s">
        <v>316</v>
      </c>
      <c r="B169" t="s">
        <v>317</v>
      </c>
      <c r="C169">
        <v>4.9000000000000004</v>
      </c>
      <c r="D169">
        <v>21834</v>
      </c>
      <c r="E169" s="2">
        <v>8</v>
      </c>
      <c r="F169">
        <v>2012</v>
      </c>
      <c r="G169" t="s">
        <v>12</v>
      </c>
    </row>
    <row r="170" spans="1:7" x14ac:dyDescent="0.25">
      <c r="A170" t="s">
        <v>321</v>
      </c>
      <c r="B170" t="s">
        <v>322</v>
      </c>
      <c r="C170">
        <v>4.5999999999999996</v>
      </c>
      <c r="D170">
        <v>3163</v>
      </c>
      <c r="E170" s="2">
        <v>13</v>
      </c>
      <c r="F170">
        <v>2012</v>
      </c>
      <c r="G170" t="s">
        <v>9</v>
      </c>
    </row>
    <row r="171" spans="1:7" x14ac:dyDescent="0.25">
      <c r="A171" t="s">
        <v>335</v>
      </c>
      <c r="B171" t="s">
        <v>336</v>
      </c>
      <c r="C171">
        <v>4.3</v>
      </c>
      <c r="D171">
        <v>13616</v>
      </c>
      <c r="E171" s="2">
        <v>10</v>
      </c>
      <c r="F171">
        <v>2012</v>
      </c>
      <c r="G171" t="s">
        <v>9</v>
      </c>
    </row>
    <row r="172" spans="1:7" x14ac:dyDescent="0.25">
      <c r="A172" t="s">
        <v>337</v>
      </c>
      <c r="B172" t="s">
        <v>338</v>
      </c>
      <c r="C172">
        <v>4.5</v>
      </c>
      <c r="D172">
        <v>8580</v>
      </c>
      <c r="E172" s="2">
        <v>46</v>
      </c>
      <c r="F172">
        <v>2012</v>
      </c>
      <c r="G172" t="s">
        <v>9</v>
      </c>
    </row>
    <row r="173" spans="1:7" x14ac:dyDescent="0.25">
      <c r="A173" t="s">
        <v>341</v>
      </c>
      <c r="B173" t="s">
        <v>342</v>
      </c>
      <c r="C173">
        <v>4.5999999999999996</v>
      </c>
      <c r="D173">
        <v>10009</v>
      </c>
      <c r="E173" s="2">
        <v>20</v>
      </c>
      <c r="F173">
        <v>2012</v>
      </c>
      <c r="G173" t="s">
        <v>9</v>
      </c>
    </row>
    <row r="174" spans="1:7" x14ac:dyDescent="0.25">
      <c r="A174" t="s">
        <v>365</v>
      </c>
      <c r="B174" t="s">
        <v>273</v>
      </c>
      <c r="C174">
        <v>4.5999999999999996</v>
      </c>
      <c r="D174">
        <v>7827</v>
      </c>
      <c r="E174" s="2">
        <v>20</v>
      </c>
      <c r="F174">
        <v>2012</v>
      </c>
      <c r="G174" t="s">
        <v>9</v>
      </c>
    </row>
    <row r="175" spans="1:7" x14ac:dyDescent="0.25">
      <c r="A175" t="s">
        <v>368</v>
      </c>
      <c r="B175" t="s">
        <v>369</v>
      </c>
      <c r="C175">
        <v>4</v>
      </c>
      <c r="D175">
        <v>5069</v>
      </c>
      <c r="E175" s="2">
        <v>17</v>
      </c>
      <c r="F175">
        <v>2012</v>
      </c>
      <c r="G175" t="s">
        <v>9</v>
      </c>
    </row>
    <row r="176" spans="1:7" x14ac:dyDescent="0.25">
      <c r="A176" t="s">
        <v>382</v>
      </c>
      <c r="B176" t="s">
        <v>383</v>
      </c>
      <c r="C176">
        <v>4.7</v>
      </c>
      <c r="D176">
        <v>3477</v>
      </c>
      <c r="E176" s="2">
        <v>28</v>
      </c>
      <c r="F176">
        <v>2012</v>
      </c>
      <c r="G176" t="s">
        <v>9</v>
      </c>
    </row>
    <row r="177" spans="1:7" x14ac:dyDescent="0.25">
      <c r="A177" t="s">
        <v>387</v>
      </c>
      <c r="B177" t="s">
        <v>388</v>
      </c>
      <c r="C177">
        <v>4.5999999999999996</v>
      </c>
      <c r="D177">
        <v>9325</v>
      </c>
      <c r="E177" s="2">
        <v>24</v>
      </c>
      <c r="F177">
        <v>2012</v>
      </c>
      <c r="G177" t="s">
        <v>9</v>
      </c>
    </row>
    <row r="178" spans="1:7" x14ac:dyDescent="0.25">
      <c r="A178" t="s">
        <v>391</v>
      </c>
      <c r="B178" t="s">
        <v>392</v>
      </c>
      <c r="C178">
        <v>4.5999999999999996</v>
      </c>
      <c r="D178">
        <v>2580</v>
      </c>
      <c r="E178" s="2">
        <v>9</v>
      </c>
      <c r="F178">
        <v>2012</v>
      </c>
      <c r="G178" t="s">
        <v>9</v>
      </c>
    </row>
    <row r="179" spans="1:7" x14ac:dyDescent="0.25">
      <c r="A179" t="s">
        <v>398</v>
      </c>
      <c r="B179" t="s">
        <v>399</v>
      </c>
      <c r="C179">
        <v>4.2</v>
      </c>
      <c r="D179">
        <v>1789</v>
      </c>
      <c r="E179" s="2">
        <v>14</v>
      </c>
      <c r="F179">
        <v>2012</v>
      </c>
      <c r="G179" t="s">
        <v>9</v>
      </c>
    </row>
    <row r="180" spans="1:7" x14ac:dyDescent="0.25">
      <c r="A180" t="s">
        <v>410</v>
      </c>
      <c r="B180" t="s">
        <v>606</v>
      </c>
      <c r="C180">
        <v>3.3</v>
      </c>
      <c r="D180">
        <v>9372</v>
      </c>
      <c r="E180" s="2">
        <v>12</v>
      </c>
      <c r="F180">
        <v>2012</v>
      </c>
      <c r="G180" t="s">
        <v>12</v>
      </c>
    </row>
    <row r="181" spans="1:7" x14ac:dyDescent="0.25">
      <c r="A181" t="s">
        <v>426</v>
      </c>
      <c r="B181" t="s">
        <v>287</v>
      </c>
      <c r="C181">
        <v>4.7</v>
      </c>
      <c r="D181">
        <v>50482</v>
      </c>
      <c r="E181" s="2">
        <v>13</v>
      </c>
      <c r="F181">
        <v>2012</v>
      </c>
      <c r="G181" t="s">
        <v>12</v>
      </c>
    </row>
    <row r="182" spans="1:7" x14ac:dyDescent="0.25">
      <c r="A182" t="s">
        <v>427</v>
      </c>
      <c r="B182" t="s">
        <v>428</v>
      </c>
      <c r="C182">
        <v>4.5999999999999996</v>
      </c>
      <c r="D182">
        <v>3207</v>
      </c>
      <c r="E182" s="2">
        <v>6</v>
      </c>
      <c r="F182">
        <v>2012</v>
      </c>
      <c r="G182" t="s">
        <v>9</v>
      </c>
    </row>
    <row r="183" spans="1:7" x14ac:dyDescent="0.25">
      <c r="A183" t="s">
        <v>444</v>
      </c>
      <c r="B183" t="s">
        <v>445</v>
      </c>
      <c r="C183">
        <v>4.4000000000000004</v>
      </c>
      <c r="D183">
        <v>11616</v>
      </c>
      <c r="E183" s="2">
        <v>7</v>
      </c>
      <c r="F183">
        <v>2012</v>
      </c>
      <c r="G183" t="s">
        <v>12</v>
      </c>
    </row>
    <row r="184" spans="1:7" x14ac:dyDescent="0.25">
      <c r="A184" t="s">
        <v>451</v>
      </c>
      <c r="B184" t="s">
        <v>452</v>
      </c>
      <c r="C184">
        <v>4.5999999999999996</v>
      </c>
      <c r="D184">
        <v>11098</v>
      </c>
      <c r="E184" s="2">
        <v>13</v>
      </c>
      <c r="F184">
        <v>2012</v>
      </c>
      <c r="G184" t="s">
        <v>12</v>
      </c>
    </row>
    <row r="185" spans="1:7" x14ac:dyDescent="0.25">
      <c r="A185" t="s">
        <v>459</v>
      </c>
      <c r="B185" t="s">
        <v>87</v>
      </c>
      <c r="C185">
        <v>4.7</v>
      </c>
      <c r="D185">
        <v>32122</v>
      </c>
      <c r="E185" s="2">
        <v>8</v>
      </c>
      <c r="F185">
        <v>2012</v>
      </c>
      <c r="G185" t="s">
        <v>12</v>
      </c>
    </row>
    <row r="186" spans="1:7" x14ac:dyDescent="0.25">
      <c r="A186" t="s">
        <v>460</v>
      </c>
      <c r="B186" t="s">
        <v>87</v>
      </c>
      <c r="C186">
        <v>4.8</v>
      </c>
      <c r="D186">
        <v>16949</v>
      </c>
      <c r="E186" s="2">
        <v>30</v>
      </c>
      <c r="F186">
        <v>2012</v>
      </c>
      <c r="G186" t="s">
        <v>12</v>
      </c>
    </row>
    <row r="187" spans="1:7" x14ac:dyDescent="0.25">
      <c r="A187" t="s">
        <v>461</v>
      </c>
      <c r="B187" t="s">
        <v>462</v>
      </c>
      <c r="C187">
        <v>4.7</v>
      </c>
      <c r="D187">
        <v>9289</v>
      </c>
      <c r="E187" s="2">
        <v>9</v>
      </c>
      <c r="F187">
        <v>2012</v>
      </c>
      <c r="G187" t="s">
        <v>9</v>
      </c>
    </row>
    <row r="188" spans="1:7" x14ac:dyDescent="0.25">
      <c r="A188" t="s">
        <v>470</v>
      </c>
      <c r="B188" t="s">
        <v>471</v>
      </c>
      <c r="C188">
        <v>4.4000000000000004</v>
      </c>
      <c r="D188">
        <v>4247</v>
      </c>
      <c r="E188" s="2">
        <v>13</v>
      </c>
      <c r="F188">
        <v>2012</v>
      </c>
      <c r="G188" t="s">
        <v>9</v>
      </c>
    </row>
    <row r="189" spans="1:7" x14ac:dyDescent="0.25">
      <c r="A189" t="s">
        <v>481</v>
      </c>
      <c r="B189" t="s">
        <v>331</v>
      </c>
      <c r="C189">
        <v>4.8</v>
      </c>
      <c r="D189">
        <v>6247</v>
      </c>
      <c r="E189" s="2">
        <v>10</v>
      </c>
      <c r="F189">
        <v>2012</v>
      </c>
      <c r="G189" t="s">
        <v>12</v>
      </c>
    </row>
    <row r="190" spans="1:7" x14ac:dyDescent="0.25">
      <c r="A190" t="s">
        <v>491</v>
      </c>
      <c r="B190" t="s">
        <v>492</v>
      </c>
      <c r="C190">
        <v>4.4000000000000004</v>
      </c>
      <c r="D190">
        <v>1201</v>
      </c>
      <c r="E190" s="2">
        <v>40</v>
      </c>
      <c r="F190">
        <v>2012</v>
      </c>
      <c r="G190" t="s">
        <v>9</v>
      </c>
    </row>
    <row r="191" spans="1:7" x14ac:dyDescent="0.25">
      <c r="A191" t="s">
        <v>499</v>
      </c>
      <c r="B191" t="s">
        <v>497</v>
      </c>
      <c r="C191">
        <v>4.8</v>
      </c>
      <c r="D191">
        <v>2876</v>
      </c>
      <c r="E191" s="2">
        <v>21</v>
      </c>
      <c r="F191">
        <v>2012</v>
      </c>
      <c r="G191" t="s">
        <v>9</v>
      </c>
    </row>
    <row r="192" spans="1:7" x14ac:dyDescent="0.25">
      <c r="A192" t="s">
        <v>505</v>
      </c>
      <c r="B192" t="s">
        <v>506</v>
      </c>
      <c r="C192">
        <v>4.5999999999999996</v>
      </c>
      <c r="D192">
        <v>10795</v>
      </c>
      <c r="E192" s="2">
        <v>21</v>
      </c>
      <c r="F192">
        <v>2012</v>
      </c>
      <c r="G192" t="s">
        <v>9</v>
      </c>
    </row>
    <row r="193" spans="1:7" x14ac:dyDescent="0.25">
      <c r="A193" t="s">
        <v>508</v>
      </c>
      <c r="B193" t="s">
        <v>375</v>
      </c>
      <c r="C193">
        <v>4.3</v>
      </c>
      <c r="D193">
        <v>14493</v>
      </c>
      <c r="E193" s="2">
        <v>18</v>
      </c>
      <c r="F193">
        <v>2012</v>
      </c>
      <c r="G193" t="s">
        <v>12</v>
      </c>
    </row>
    <row r="194" spans="1:7" x14ac:dyDescent="0.25">
      <c r="A194" t="s">
        <v>512</v>
      </c>
      <c r="B194" t="s">
        <v>331</v>
      </c>
      <c r="C194">
        <v>4.8</v>
      </c>
      <c r="D194">
        <v>2091</v>
      </c>
      <c r="E194" s="2">
        <v>12</v>
      </c>
      <c r="F194">
        <v>2012</v>
      </c>
      <c r="G194" t="s">
        <v>12</v>
      </c>
    </row>
    <row r="195" spans="1:7" x14ac:dyDescent="0.25">
      <c r="A195" t="s">
        <v>522</v>
      </c>
      <c r="B195" t="s">
        <v>79</v>
      </c>
      <c r="C195">
        <v>4.7</v>
      </c>
      <c r="D195">
        <v>6377</v>
      </c>
      <c r="E195" s="2">
        <v>7</v>
      </c>
      <c r="F195">
        <v>2012</v>
      </c>
      <c r="G195" t="s">
        <v>12</v>
      </c>
    </row>
    <row r="196" spans="1:7" x14ac:dyDescent="0.25">
      <c r="A196" t="s">
        <v>545</v>
      </c>
      <c r="B196" t="s">
        <v>546</v>
      </c>
      <c r="C196">
        <v>4.5999999999999996</v>
      </c>
      <c r="D196">
        <v>11034</v>
      </c>
      <c r="E196" s="2">
        <v>19</v>
      </c>
      <c r="F196">
        <v>2012</v>
      </c>
      <c r="G196" t="s">
        <v>9</v>
      </c>
    </row>
    <row r="197" spans="1:7" x14ac:dyDescent="0.25">
      <c r="A197" t="s">
        <v>549</v>
      </c>
      <c r="B197" t="s">
        <v>550</v>
      </c>
      <c r="C197">
        <v>4.5</v>
      </c>
      <c r="D197">
        <v>1904</v>
      </c>
      <c r="E197" s="2">
        <v>23</v>
      </c>
      <c r="F197">
        <v>2012</v>
      </c>
      <c r="G197" t="s">
        <v>9</v>
      </c>
    </row>
    <row r="198" spans="1:7" x14ac:dyDescent="0.25">
      <c r="A198" t="s">
        <v>565</v>
      </c>
      <c r="B198" t="s">
        <v>566</v>
      </c>
      <c r="C198">
        <v>4.8</v>
      </c>
      <c r="D198">
        <v>29673</v>
      </c>
      <c r="E198" s="2">
        <v>16</v>
      </c>
      <c r="F198">
        <v>2012</v>
      </c>
      <c r="G198" t="s">
        <v>9</v>
      </c>
    </row>
    <row r="199" spans="1:7" x14ac:dyDescent="0.25">
      <c r="A199" t="s">
        <v>585</v>
      </c>
      <c r="B199" t="s">
        <v>586</v>
      </c>
      <c r="C199">
        <v>4.4000000000000004</v>
      </c>
      <c r="D199">
        <v>7497</v>
      </c>
      <c r="E199" s="2">
        <v>6</v>
      </c>
      <c r="F199">
        <v>2012</v>
      </c>
      <c r="G199" t="s">
        <v>9</v>
      </c>
    </row>
    <row r="200" spans="1:7" x14ac:dyDescent="0.25">
      <c r="A200" t="s">
        <v>595</v>
      </c>
      <c r="B200" t="s">
        <v>596</v>
      </c>
      <c r="C200">
        <v>4.4000000000000004</v>
      </c>
      <c r="D200">
        <v>17044</v>
      </c>
      <c r="E200" s="2">
        <v>18</v>
      </c>
      <c r="F200">
        <v>2012</v>
      </c>
      <c r="G200" t="s">
        <v>9</v>
      </c>
    </row>
    <row r="201" spans="1:7" x14ac:dyDescent="0.25">
      <c r="A201" t="s">
        <v>597</v>
      </c>
      <c r="B201" t="s">
        <v>598</v>
      </c>
      <c r="C201">
        <v>4.5</v>
      </c>
      <c r="D201">
        <v>10760</v>
      </c>
      <c r="E201" s="2">
        <v>15</v>
      </c>
      <c r="F201">
        <v>2012</v>
      </c>
      <c r="G201" t="s">
        <v>12</v>
      </c>
    </row>
    <row r="202" spans="1:7" x14ac:dyDescent="0.25">
      <c r="A202" t="s">
        <v>46</v>
      </c>
      <c r="B202" t="s">
        <v>47</v>
      </c>
      <c r="C202">
        <v>3.9</v>
      </c>
      <c r="D202">
        <v>6310</v>
      </c>
      <c r="E202" s="2">
        <v>13</v>
      </c>
      <c r="F202">
        <v>2013</v>
      </c>
      <c r="G202" t="s">
        <v>12</v>
      </c>
    </row>
    <row r="203" spans="1:7" x14ac:dyDescent="0.25">
      <c r="A203" t="s">
        <v>50</v>
      </c>
      <c r="B203" t="s">
        <v>51</v>
      </c>
      <c r="C203">
        <v>4.3</v>
      </c>
      <c r="D203">
        <v>12159</v>
      </c>
      <c r="E203" s="2">
        <v>13</v>
      </c>
      <c r="F203">
        <v>2013</v>
      </c>
      <c r="G203" t="s">
        <v>12</v>
      </c>
    </row>
    <row r="204" spans="1:7" x14ac:dyDescent="0.25">
      <c r="A204" t="s">
        <v>99</v>
      </c>
      <c r="B204" t="s">
        <v>100</v>
      </c>
      <c r="C204">
        <v>4.8</v>
      </c>
      <c r="D204">
        <v>1329</v>
      </c>
      <c r="E204" s="2">
        <v>10</v>
      </c>
      <c r="F204">
        <v>2013</v>
      </c>
      <c r="G204" t="s">
        <v>9</v>
      </c>
    </row>
    <row r="205" spans="1:7" x14ac:dyDescent="0.25">
      <c r="A205" t="s">
        <v>101</v>
      </c>
      <c r="B205" t="s">
        <v>102</v>
      </c>
      <c r="C205">
        <v>4.4000000000000004</v>
      </c>
      <c r="D205">
        <v>4642</v>
      </c>
      <c r="E205" s="2">
        <v>13</v>
      </c>
      <c r="F205">
        <v>2013</v>
      </c>
      <c r="G205" t="s">
        <v>9</v>
      </c>
    </row>
    <row r="206" spans="1:7" x14ac:dyDescent="0.25">
      <c r="A206" t="s">
        <v>113</v>
      </c>
      <c r="B206" t="s">
        <v>114</v>
      </c>
      <c r="C206">
        <v>4.5</v>
      </c>
      <c r="D206">
        <v>6679</v>
      </c>
      <c r="E206" s="2">
        <v>105</v>
      </c>
      <c r="F206">
        <v>2013</v>
      </c>
      <c r="G206" t="s">
        <v>9</v>
      </c>
    </row>
    <row r="207" spans="1:7" x14ac:dyDescent="0.25">
      <c r="A207" t="s">
        <v>115</v>
      </c>
      <c r="B207" t="s">
        <v>79</v>
      </c>
      <c r="C207">
        <v>4.8</v>
      </c>
      <c r="D207">
        <v>6812</v>
      </c>
      <c r="E207" s="2">
        <v>0</v>
      </c>
      <c r="F207">
        <v>2013</v>
      </c>
      <c r="G207" t="s">
        <v>12</v>
      </c>
    </row>
    <row r="208" spans="1:7" x14ac:dyDescent="0.25">
      <c r="A208" t="s">
        <v>120</v>
      </c>
      <c r="B208" t="s">
        <v>47</v>
      </c>
      <c r="C208">
        <v>4.5999999999999996</v>
      </c>
      <c r="D208">
        <v>27098</v>
      </c>
      <c r="E208" s="2">
        <v>15</v>
      </c>
      <c r="F208">
        <v>2013</v>
      </c>
      <c r="G208" t="s">
        <v>12</v>
      </c>
    </row>
    <row r="209" spans="1:7" x14ac:dyDescent="0.25">
      <c r="A209" t="s">
        <v>124</v>
      </c>
      <c r="B209" t="s">
        <v>11</v>
      </c>
      <c r="C209">
        <v>4.7</v>
      </c>
      <c r="D209">
        <v>15845</v>
      </c>
      <c r="E209" s="2">
        <v>13</v>
      </c>
      <c r="F209">
        <v>2013</v>
      </c>
      <c r="G209" t="s">
        <v>12</v>
      </c>
    </row>
    <row r="210" spans="1:7" x14ac:dyDescent="0.25">
      <c r="A210" t="s">
        <v>157</v>
      </c>
      <c r="B210" t="s">
        <v>155</v>
      </c>
      <c r="C210">
        <v>3.8</v>
      </c>
      <c r="D210">
        <v>47265</v>
      </c>
      <c r="E210" s="2">
        <v>14</v>
      </c>
      <c r="F210">
        <v>2013</v>
      </c>
      <c r="G210" t="s">
        <v>12</v>
      </c>
    </row>
    <row r="211" spans="1:7" x14ac:dyDescent="0.25">
      <c r="A211" t="s">
        <v>169</v>
      </c>
      <c r="B211" t="s">
        <v>170</v>
      </c>
      <c r="C211">
        <v>4.5999999999999996</v>
      </c>
      <c r="D211">
        <v>5594</v>
      </c>
      <c r="E211" s="2">
        <v>5</v>
      </c>
      <c r="F211">
        <v>2013</v>
      </c>
      <c r="G211" t="s">
        <v>12</v>
      </c>
    </row>
    <row r="212" spans="1:7" x14ac:dyDescent="0.25">
      <c r="A212" t="s">
        <v>173</v>
      </c>
      <c r="B212" t="s">
        <v>174</v>
      </c>
      <c r="C212">
        <v>4.5999999999999996</v>
      </c>
      <c r="D212">
        <v>4799</v>
      </c>
      <c r="E212" s="2">
        <v>16</v>
      </c>
      <c r="F212">
        <v>2013</v>
      </c>
      <c r="G212" t="s">
        <v>9</v>
      </c>
    </row>
    <row r="213" spans="1:7" x14ac:dyDescent="0.25">
      <c r="A213" t="s">
        <v>187</v>
      </c>
      <c r="B213" t="s">
        <v>188</v>
      </c>
      <c r="C213">
        <v>4</v>
      </c>
      <c r="D213">
        <v>57271</v>
      </c>
      <c r="E213" s="2">
        <v>10</v>
      </c>
      <c r="F213">
        <v>2013</v>
      </c>
      <c r="G213" t="s">
        <v>12</v>
      </c>
    </row>
    <row r="214" spans="1:7" x14ac:dyDescent="0.25">
      <c r="A214" t="s">
        <v>195</v>
      </c>
      <c r="B214" t="s">
        <v>196</v>
      </c>
      <c r="C214">
        <v>4.9000000000000004</v>
      </c>
      <c r="D214">
        <v>7038</v>
      </c>
      <c r="E214" s="2">
        <v>7</v>
      </c>
      <c r="F214">
        <v>2013</v>
      </c>
      <c r="G214" t="s">
        <v>12</v>
      </c>
    </row>
    <row r="215" spans="1:7" x14ac:dyDescent="0.25">
      <c r="A215" t="s">
        <v>204</v>
      </c>
      <c r="B215" t="s">
        <v>205</v>
      </c>
      <c r="C215">
        <v>4.8</v>
      </c>
      <c r="D215">
        <v>4148</v>
      </c>
      <c r="E215" s="2">
        <v>11</v>
      </c>
      <c r="F215">
        <v>2013</v>
      </c>
      <c r="G215" t="s">
        <v>9</v>
      </c>
    </row>
    <row r="216" spans="1:7" x14ac:dyDescent="0.25">
      <c r="A216" t="s">
        <v>227</v>
      </c>
      <c r="B216" t="s">
        <v>228</v>
      </c>
      <c r="C216">
        <v>4.8</v>
      </c>
      <c r="D216">
        <v>3490</v>
      </c>
      <c r="E216" s="2">
        <v>15</v>
      </c>
      <c r="F216">
        <v>2013</v>
      </c>
      <c r="G216" t="s">
        <v>9</v>
      </c>
    </row>
    <row r="217" spans="1:7" x14ac:dyDescent="0.25">
      <c r="A217" t="s">
        <v>230</v>
      </c>
      <c r="B217" t="s">
        <v>231</v>
      </c>
      <c r="C217">
        <v>4.7</v>
      </c>
      <c r="D217">
        <v>4896</v>
      </c>
      <c r="E217" s="2">
        <v>17</v>
      </c>
      <c r="F217">
        <v>2013</v>
      </c>
      <c r="G217" t="s">
        <v>9</v>
      </c>
    </row>
    <row r="218" spans="1:7" x14ac:dyDescent="0.25">
      <c r="A218" t="s">
        <v>242</v>
      </c>
      <c r="B218" t="s">
        <v>243</v>
      </c>
      <c r="C218">
        <v>4.0999999999999996</v>
      </c>
      <c r="D218">
        <v>29651</v>
      </c>
      <c r="E218" s="2">
        <v>14</v>
      </c>
      <c r="F218">
        <v>2013</v>
      </c>
      <c r="G218" t="s">
        <v>12</v>
      </c>
    </row>
    <row r="219" spans="1:7" x14ac:dyDescent="0.25">
      <c r="A219" t="s">
        <v>250</v>
      </c>
      <c r="B219" t="s">
        <v>251</v>
      </c>
      <c r="C219">
        <v>4.9000000000000004</v>
      </c>
      <c r="D219">
        <v>19576</v>
      </c>
      <c r="E219" s="2">
        <v>8</v>
      </c>
      <c r="F219">
        <v>2013</v>
      </c>
      <c r="G219" t="s">
        <v>9</v>
      </c>
    </row>
    <row r="220" spans="1:7" x14ac:dyDescent="0.25">
      <c r="A220" t="s">
        <v>253</v>
      </c>
      <c r="B220" t="s">
        <v>11</v>
      </c>
      <c r="C220">
        <v>4.5</v>
      </c>
      <c r="D220">
        <v>4748</v>
      </c>
      <c r="E220" s="2">
        <v>12</v>
      </c>
      <c r="F220">
        <v>2013</v>
      </c>
      <c r="G220" t="s">
        <v>12</v>
      </c>
    </row>
    <row r="221" spans="1:7" x14ac:dyDescent="0.25">
      <c r="A221" t="s">
        <v>256</v>
      </c>
      <c r="B221" t="s">
        <v>257</v>
      </c>
      <c r="C221">
        <v>4.5</v>
      </c>
      <c r="D221">
        <v>11391</v>
      </c>
      <c r="E221" s="2">
        <v>12</v>
      </c>
      <c r="F221">
        <v>2013</v>
      </c>
      <c r="G221" t="s">
        <v>9</v>
      </c>
    </row>
    <row r="222" spans="1:7" x14ac:dyDescent="0.25">
      <c r="A222" t="s">
        <v>265</v>
      </c>
      <c r="B222" t="s">
        <v>266</v>
      </c>
      <c r="C222">
        <v>4.5</v>
      </c>
      <c r="D222">
        <v>3673</v>
      </c>
      <c r="E222" s="2">
        <v>4</v>
      </c>
      <c r="F222">
        <v>2013</v>
      </c>
      <c r="G222" t="s">
        <v>9</v>
      </c>
    </row>
    <row r="223" spans="1:7" x14ac:dyDescent="0.25">
      <c r="A223" t="s">
        <v>269</v>
      </c>
      <c r="B223" t="s">
        <v>266</v>
      </c>
      <c r="C223">
        <v>4.5999999999999996</v>
      </c>
      <c r="D223">
        <v>6990</v>
      </c>
      <c r="E223" s="2">
        <v>4</v>
      </c>
      <c r="F223">
        <v>2013</v>
      </c>
      <c r="G223" t="s">
        <v>9</v>
      </c>
    </row>
    <row r="224" spans="1:7" x14ac:dyDescent="0.25">
      <c r="A224" t="s">
        <v>270</v>
      </c>
      <c r="B224" t="s">
        <v>271</v>
      </c>
      <c r="C224">
        <v>4.5</v>
      </c>
      <c r="D224">
        <v>6132</v>
      </c>
      <c r="E224" s="2">
        <v>13</v>
      </c>
      <c r="F224">
        <v>2013</v>
      </c>
      <c r="G224" t="s">
        <v>9</v>
      </c>
    </row>
    <row r="225" spans="1:7" x14ac:dyDescent="0.25">
      <c r="A225" t="s">
        <v>316</v>
      </c>
      <c r="B225" t="s">
        <v>317</v>
      </c>
      <c r="C225">
        <v>4.9000000000000004</v>
      </c>
      <c r="D225">
        <v>21834</v>
      </c>
      <c r="E225" s="2">
        <v>8</v>
      </c>
      <c r="F225">
        <v>2013</v>
      </c>
      <c r="G225" t="s">
        <v>12</v>
      </c>
    </row>
    <row r="226" spans="1:7" x14ac:dyDescent="0.25">
      <c r="A226" t="s">
        <v>335</v>
      </c>
      <c r="B226" t="s">
        <v>336</v>
      </c>
      <c r="C226">
        <v>4.3</v>
      </c>
      <c r="D226">
        <v>13616</v>
      </c>
      <c r="E226" s="2">
        <v>10</v>
      </c>
      <c r="F226">
        <v>2013</v>
      </c>
      <c r="G226" t="s">
        <v>9</v>
      </c>
    </row>
    <row r="227" spans="1:7" x14ac:dyDescent="0.25">
      <c r="A227" t="s">
        <v>337</v>
      </c>
      <c r="B227" t="s">
        <v>338</v>
      </c>
      <c r="C227">
        <v>4.5</v>
      </c>
      <c r="D227">
        <v>8580</v>
      </c>
      <c r="E227" s="2">
        <v>46</v>
      </c>
      <c r="F227">
        <v>2013</v>
      </c>
      <c r="G227" t="s">
        <v>9</v>
      </c>
    </row>
    <row r="228" spans="1:7" x14ac:dyDescent="0.25">
      <c r="A228" t="s">
        <v>341</v>
      </c>
      <c r="B228" t="s">
        <v>342</v>
      </c>
      <c r="C228">
        <v>4.5999999999999996</v>
      </c>
      <c r="D228">
        <v>10009</v>
      </c>
      <c r="E228" s="2">
        <v>7</v>
      </c>
      <c r="F228">
        <v>2013</v>
      </c>
      <c r="G228" t="s">
        <v>9</v>
      </c>
    </row>
    <row r="229" spans="1:7" x14ac:dyDescent="0.25">
      <c r="A229" t="s">
        <v>347</v>
      </c>
      <c r="B229" t="s">
        <v>348</v>
      </c>
      <c r="C229">
        <v>4.9000000000000004</v>
      </c>
      <c r="D229">
        <v>7150</v>
      </c>
      <c r="E229" s="2">
        <v>12</v>
      </c>
      <c r="F229">
        <v>2013</v>
      </c>
      <c r="G229" t="s">
        <v>12</v>
      </c>
    </row>
    <row r="230" spans="1:7" x14ac:dyDescent="0.25">
      <c r="A230" t="s">
        <v>361</v>
      </c>
      <c r="B230" t="s">
        <v>362</v>
      </c>
      <c r="C230">
        <v>4.0999999999999996</v>
      </c>
      <c r="D230">
        <v>2272</v>
      </c>
      <c r="E230" s="2">
        <v>6</v>
      </c>
      <c r="F230">
        <v>2013</v>
      </c>
      <c r="G230" t="s">
        <v>9</v>
      </c>
    </row>
    <row r="231" spans="1:7" x14ac:dyDescent="0.25">
      <c r="A231" t="s">
        <v>364</v>
      </c>
      <c r="B231" t="s">
        <v>123</v>
      </c>
      <c r="C231">
        <v>4.5999999999999996</v>
      </c>
      <c r="D231">
        <v>220</v>
      </c>
      <c r="E231" s="2">
        <v>17</v>
      </c>
      <c r="F231">
        <v>2013</v>
      </c>
      <c r="G231" t="s">
        <v>9</v>
      </c>
    </row>
    <row r="232" spans="1:7" x14ac:dyDescent="0.25">
      <c r="A232" t="s">
        <v>368</v>
      </c>
      <c r="B232" t="s">
        <v>369</v>
      </c>
      <c r="C232">
        <v>4</v>
      </c>
      <c r="D232">
        <v>5069</v>
      </c>
      <c r="E232" s="2">
        <v>17</v>
      </c>
      <c r="F232">
        <v>2013</v>
      </c>
      <c r="G232" t="s">
        <v>9</v>
      </c>
    </row>
    <row r="233" spans="1:7" x14ac:dyDescent="0.25">
      <c r="A233" t="s">
        <v>374</v>
      </c>
      <c r="B233" t="s">
        <v>375</v>
      </c>
      <c r="C233">
        <v>4.5</v>
      </c>
      <c r="D233">
        <v>23114</v>
      </c>
      <c r="E233" s="2">
        <v>18</v>
      </c>
      <c r="F233">
        <v>2013</v>
      </c>
      <c r="G233" t="s">
        <v>12</v>
      </c>
    </row>
    <row r="234" spans="1:7" x14ac:dyDescent="0.25">
      <c r="A234" t="s">
        <v>382</v>
      </c>
      <c r="B234" t="s">
        <v>383</v>
      </c>
      <c r="C234">
        <v>4.7</v>
      </c>
      <c r="D234">
        <v>3477</v>
      </c>
      <c r="E234" s="2">
        <v>28</v>
      </c>
      <c r="F234">
        <v>2013</v>
      </c>
      <c r="G234" t="s">
        <v>9</v>
      </c>
    </row>
    <row r="235" spans="1:7" x14ac:dyDescent="0.25">
      <c r="A235" t="s">
        <v>387</v>
      </c>
      <c r="B235" t="s">
        <v>388</v>
      </c>
      <c r="C235">
        <v>4.5999999999999996</v>
      </c>
      <c r="D235">
        <v>9325</v>
      </c>
      <c r="E235" s="2">
        <v>24</v>
      </c>
      <c r="F235">
        <v>2013</v>
      </c>
      <c r="G235" t="s">
        <v>9</v>
      </c>
    </row>
    <row r="236" spans="1:7" x14ac:dyDescent="0.25">
      <c r="A236" t="s">
        <v>404</v>
      </c>
      <c r="B236" t="s">
        <v>405</v>
      </c>
      <c r="C236">
        <v>4.5999999999999996</v>
      </c>
      <c r="D236">
        <v>23148</v>
      </c>
      <c r="E236" s="2">
        <v>6</v>
      </c>
      <c r="F236">
        <v>2013</v>
      </c>
      <c r="G236" t="s">
        <v>12</v>
      </c>
    </row>
    <row r="237" spans="1:7" x14ac:dyDescent="0.25">
      <c r="A237" t="s">
        <v>420</v>
      </c>
      <c r="B237" t="s">
        <v>421</v>
      </c>
      <c r="C237">
        <v>4.8</v>
      </c>
      <c r="D237">
        <v>8922</v>
      </c>
      <c r="E237" s="2">
        <v>9</v>
      </c>
      <c r="F237">
        <v>2013</v>
      </c>
      <c r="G237" t="s">
        <v>12</v>
      </c>
    </row>
    <row r="238" spans="1:7" x14ac:dyDescent="0.25">
      <c r="A238" t="s">
        <v>426</v>
      </c>
      <c r="B238" t="s">
        <v>287</v>
      </c>
      <c r="C238">
        <v>4.7</v>
      </c>
      <c r="D238">
        <v>50482</v>
      </c>
      <c r="E238" s="2">
        <v>13</v>
      </c>
      <c r="F238">
        <v>2013</v>
      </c>
      <c r="G238" t="s">
        <v>12</v>
      </c>
    </row>
    <row r="239" spans="1:7" x14ac:dyDescent="0.25">
      <c r="A239" t="s">
        <v>427</v>
      </c>
      <c r="B239" t="s">
        <v>428</v>
      </c>
      <c r="C239">
        <v>4.5999999999999996</v>
      </c>
      <c r="D239">
        <v>3207</v>
      </c>
      <c r="E239" s="2">
        <v>6</v>
      </c>
      <c r="F239">
        <v>2013</v>
      </c>
      <c r="G239" t="s">
        <v>9</v>
      </c>
    </row>
    <row r="240" spans="1:7" x14ac:dyDescent="0.25">
      <c r="A240" t="s">
        <v>430</v>
      </c>
      <c r="B240" t="s">
        <v>431</v>
      </c>
      <c r="C240">
        <v>4.7</v>
      </c>
      <c r="D240">
        <v>23308</v>
      </c>
      <c r="E240" s="2">
        <v>6</v>
      </c>
      <c r="F240">
        <v>2013</v>
      </c>
      <c r="G240" t="s">
        <v>9</v>
      </c>
    </row>
    <row r="241" spans="1:7" x14ac:dyDescent="0.25">
      <c r="A241" t="s">
        <v>442</v>
      </c>
      <c r="B241" t="s">
        <v>443</v>
      </c>
      <c r="C241">
        <v>3.9</v>
      </c>
      <c r="D241">
        <v>33844</v>
      </c>
      <c r="E241" s="2">
        <v>20</v>
      </c>
      <c r="F241">
        <v>2013</v>
      </c>
      <c r="G241" t="s">
        <v>12</v>
      </c>
    </row>
    <row r="242" spans="1:7" x14ac:dyDescent="0.25">
      <c r="A242" t="s">
        <v>444</v>
      </c>
      <c r="B242" t="s">
        <v>445</v>
      </c>
      <c r="C242">
        <v>4.4000000000000004</v>
      </c>
      <c r="D242">
        <v>11616</v>
      </c>
      <c r="E242" s="2">
        <v>7</v>
      </c>
      <c r="F242">
        <v>2013</v>
      </c>
      <c r="G242" t="s">
        <v>12</v>
      </c>
    </row>
    <row r="243" spans="1:7" x14ac:dyDescent="0.25">
      <c r="A243" t="s">
        <v>457</v>
      </c>
      <c r="B243" t="s">
        <v>331</v>
      </c>
      <c r="C243">
        <v>4.8</v>
      </c>
      <c r="D243">
        <v>6982</v>
      </c>
      <c r="E243" s="2">
        <v>14</v>
      </c>
      <c r="F243">
        <v>2013</v>
      </c>
      <c r="G243" t="s">
        <v>12</v>
      </c>
    </row>
    <row r="244" spans="1:7" x14ac:dyDescent="0.25">
      <c r="A244" t="s">
        <v>468</v>
      </c>
      <c r="B244" t="s">
        <v>469</v>
      </c>
      <c r="C244">
        <v>4.9000000000000004</v>
      </c>
      <c r="D244">
        <v>5396</v>
      </c>
      <c r="E244" s="2">
        <v>20</v>
      </c>
      <c r="F244">
        <v>2013</v>
      </c>
      <c r="G244" t="s">
        <v>12</v>
      </c>
    </row>
    <row r="245" spans="1:7" x14ac:dyDescent="0.25">
      <c r="A245" t="s">
        <v>491</v>
      </c>
      <c r="B245" t="s">
        <v>492</v>
      </c>
      <c r="C245">
        <v>4.4000000000000004</v>
      </c>
      <c r="D245">
        <v>1201</v>
      </c>
      <c r="E245" s="2">
        <v>40</v>
      </c>
      <c r="F245">
        <v>2013</v>
      </c>
      <c r="G245" t="s">
        <v>9</v>
      </c>
    </row>
    <row r="246" spans="1:7" x14ac:dyDescent="0.25">
      <c r="A246" t="s">
        <v>496</v>
      </c>
      <c r="B246" t="s">
        <v>497</v>
      </c>
      <c r="C246">
        <v>4.8</v>
      </c>
      <c r="D246">
        <v>2663</v>
      </c>
      <c r="E246" s="2">
        <v>17</v>
      </c>
      <c r="F246">
        <v>2013</v>
      </c>
      <c r="G246" t="s">
        <v>9</v>
      </c>
    </row>
    <row r="247" spans="1:7" x14ac:dyDescent="0.25">
      <c r="A247" t="s">
        <v>533</v>
      </c>
      <c r="B247" t="s">
        <v>534</v>
      </c>
      <c r="C247">
        <v>4.9000000000000004</v>
      </c>
      <c r="D247">
        <v>19546</v>
      </c>
      <c r="E247" s="2">
        <v>5</v>
      </c>
      <c r="F247">
        <v>2013</v>
      </c>
      <c r="G247" t="s">
        <v>12</v>
      </c>
    </row>
    <row r="248" spans="1:7" x14ac:dyDescent="0.25">
      <c r="A248" t="s">
        <v>543</v>
      </c>
      <c r="B248" t="s">
        <v>544</v>
      </c>
      <c r="C248">
        <v>4.7</v>
      </c>
      <c r="D248">
        <v>7034</v>
      </c>
      <c r="E248" s="2">
        <v>15</v>
      </c>
      <c r="F248">
        <v>2013</v>
      </c>
      <c r="G248" t="s">
        <v>9</v>
      </c>
    </row>
    <row r="249" spans="1:7" x14ac:dyDescent="0.25">
      <c r="A249" t="s">
        <v>557</v>
      </c>
      <c r="B249" t="s">
        <v>182</v>
      </c>
      <c r="C249">
        <v>4.8</v>
      </c>
      <c r="D249">
        <v>26234</v>
      </c>
      <c r="E249" s="2">
        <v>0</v>
      </c>
      <c r="F249">
        <v>2013</v>
      </c>
      <c r="G249" t="s">
        <v>12</v>
      </c>
    </row>
    <row r="250" spans="1:7" x14ac:dyDescent="0.25">
      <c r="A250" t="s">
        <v>585</v>
      </c>
      <c r="B250" t="s">
        <v>586</v>
      </c>
      <c r="C250">
        <v>4.4000000000000004</v>
      </c>
      <c r="D250">
        <v>7497</v>
      </c>
      <c r="E250" s="2">
        <v>6</v>
      </c>
      <c r="F250">
        <v>2013</v>
      </c>
      <c r="G250" t="s">
        <v>9</v>
      </c>
    </row>
    <row r="251" spans="1:7" x14ac:dyDescent="0.25">
      <c r="A251" t="s">
        <v>601</v>
      </c>
      <c r="B251" t="s">
        <v>602</v>
      </c>
      <c r="C251">
        <v>4.8</v>
      </c>
      <c r="D251">
        <v>21625</v>
      </c>
      <c r="E251" s="2">
        <v>9</v>
      </c>
      <c r="F251">
        <v>2013</v>
      </c>
      <c r="G251" t="s">
        <v>12</v>
      </c>
    </row>
    <row r="252" spans="1:7" x14ac:dyDescent="0.25">
      <c r="A252" t="s">
        <v>21</v>
      </c>
      <c r="B252" t="s">
        <v>20</v>
      </c>
      <c r="C252">
        <v>4.7</v>
      </c>
      <c r="D252">
        <v>19735</v>
      </c>
      <c r="E252" s="2">
        <v>30</v>
      </c>
      <c r="F252">
        <v>2014</v>
      </c>
      <c r="G252" t="s">
        <v>12</v>
      </c>
    </row>
    <row r="253" spans="1:7" x14ac:dyDescent="0.25">
      <c r="A253" t="s">
        <v>44</v>
      </c>
      <c r="B253" t="s">
        <v>45</v>
      </c>
      <c r="C253">
        <v>4.5999999999999996</v>
      </c>
      <c r="D253">
        <v>36348</v>
      </c>
      <c r="E253" s="2">
        <v>14</v>
      </c>
      <c r="F253">
        <v>2014</v>
      </c>
      <c r="G253" t="s">
        <v>12</v>
      </c>
    </row>
    <row r="254" spans="1:7" x14ac:dyDescent="0.25">
      <c r="A254" t="s">
        <v>84</v>
      </c>
      <c r="B254" t="s">
        <v>85</v>
      </c>
      <c r="C254">
        <v>4.5</v>
      </c>
      <c r="D254">
        <v>2884</v>
      </c>
      <c r="E254" s="2">
        <v>28</v>
      </c>
      <c r="F254">
        <v>2014</v>
      </c>
      <c r="G254" t="s">
        <v>9</v>
      </c>
    </row>
    <row r="255" spans="1:7" x14ac:dyDescent="0.25">
      <c r="A255" t="s">
        <v>113</v>
      </c>
      <c r="B255" t="s">
        <v>114</v>
      </c>
      <c r="C255">
        <v>4.5</v>
      </c>
      <c r="D255">
        <v>6679</v>
      </c>
      <c r="E255" s="2">
        <v>105</v>
      </c>
      <c r="F255">
        <v>2014</v>
      </c>
      <c r="G255" t="s">
        <v>9</v>
      </c>
    </row>
    <row r="256" spans="1:7" x14ac:dyDescent="0.25">
      <c r="A256" t="s">
        <v>117</v>
      </c>
      <c r="B256" t="s">
        <v>79</v>
      </c>
      <c r="C256">
        <v>4.8</v>
      </c>
      <c r="D256">
        <v>6540</v>
      </c>
      <c r="E256" s="2">
        <v>22</v>
      </c>
      <c r="F256">
        <v>2014</v>
      </c>
      <c r="G256" t="s">
        <v>12</v>
      </c>
    </row>
    <row r="257" spans="1:7" x14ac:dyDescent="0.25">
      <c r="A257" t="s">
        <v>120</v>
      </c>
      <c r="B257" t="s">
        <v>47</v>
      </c>
      <c r="C257">
        <v>4.5999999999999996</v>
      </c>
      <c r="D257">
        <v>27098</v>
      </c>
      <c r="E257" s="2">
        <v>15</v>
      </c>
      <c r="F257">
        <v>2014</v>
      </c>
      <c r="G257" t="s">
        <v>12</v>
      </c>
    </row>
    <row r="258" spans="1:7" x14ac:dyDescent="0.25">
      <c r="A258" t="s">
        <v>121</v>
      </c>
      <c r="B258" t="s">
        <v>47</v>
      </c>
      <c r="C258">
        <v>4.5</v>
      </c>
      <c r="D258">
        <v>17684</v>
      </c>
      <c r="E258" s="2">
        <v>6</v>
      </c>
      <c r="F258">
        <v>2014</v>
      </c>
      <c r="G258" t="s">
        <v>12</v>
      </c>
    </row>
    <row r="259" spans="1:7" x14ac:dyDescent="0.25">
      <c r="A259" t="s">
        <v>161</v>
      </c>
      <c r="B259" t="s">
        <v>162</v>
      </c>
      <c r="C259">
        <v>4.7</v>
      </c>
      <c r="D259">
        <v>17323</v>
      </c>
      <c r="E259" s="2">
        <v>4</v>
      </c>
      <c r="F259">
        <v>2014</v>
      </c>
      <c r="G259" t="s">
        <v>9</v>
      </c>
    </row>
    <row r="260" spans="1:7" x14ac:dyDescent="0.25">
      <c r="A260" t="s">
        <v>165</v>
      </c>
      <c r="B260" t="s">
        <v>166</v>
      </c>
      <c r="C260">
        <v>4.7</v>
      </c>
      <c r="D260">
        <v>3642</v>
      </c>
      <c r="E260" s="2">
        <v>0</v>
      </c>
      <c r="F260">
        <v>2014</v>
      </c>
      <c r="G260" t="s">
        <v>12</v>
      </c>
    </row>
    <row r="261" spans="1:7" x14ac:dyDescent="0.25">
      <c r="A261" t="s">
        <v>187</v>
      </c>
      <c r="B261" t="s">
        <v>188</v>
      </c>
      <c r="C261">
        <v>4</v>
      </c>
      <c r="D261">
        <v>57271</v>
      </c>
      <c r="E261" s="2">
        <v>9</v>
      </c>
      <c r="F261">
        <v>2014</v>
      </c>
      <c r="G261" t="s">
        <v>12</v>
      </c>
    </row>
    <row r="262" spans="1:7" x14ac:dyDescent="0.25">
      <c r="A262" t="s">
        <v>197</v>
      </c>
      <c r="B262" t="s">
        <v>198</v>
      </c>
      <c r="C262">
        <v>4.5999999999999996</v>
      </c>
      <c r="D262">
        <v>5972</v>
      </c>
      <c r="E262" s="2">
        <v>10</v>
      </c>
      <c r="F262">
        <v>2014</v>
      </c>
      <c r="G262" t="s">
        <v>9</v>
      </c>
    </row>
    <row r="263" spans="1:7" x14ac:dyDescent="0.25">
      <c r="A263" t="s">
        <v>223</v>
      </c>
      <c r="B263" t="s">
        <v>224</v>
      </c>
      <c r="C263">
        <v>4.7</v>
      </c>
      <c r="D263">
        <v>25001</v>
      </c>
      <c r="E263" s="2">
        <v>11</v>
      </c>
      <c r="F263">
        <v>2014</v>
      </c>
      <c r="G263" t="s">
        <v>9</v>
      </c>
    </row>
    <row r="264" spans="1:7" x14ac:dyDescent="0.25">
      <c r="A264" t="s">
        <v>227</v>
      </c>
      <c r="B264" t="s">
        <v>228</v>
      </c>
      <c r="C264">
        <v>4.8</v>
      </c>
      <c r="D264">
        <v>3490</v>
      </c>
      <c r="E264" s="2">
        <v>15</v>
      </c>
      <c r="F264">
        <v>2014</v>
      </c>
      <c r="G264" t="s">
        <v>9</v>
      </c>
    </row>
    <row r="265" spans="1:7" x14ac:dyDescent="0.25">
      <c r="A265" t="s">
        <v>238</v>
      </c>
      <c r="B265" t="s">
        <v>239</v>
      </c>
      <c r="C265">
        <v>4.3</v>
      </c>
      <c r="D265">
        <v>7153</v>
      </c>
      <c r="E265" s="2">
        <v>9</v>
      </c>
      <c r="F265">
        <v>2014</v>
      </c>
      <c r="G265" t="s">
        <v>12</v>
      </c>
    </row>
    <row r="266" spans="1:7" x14ac:dyDescent="0.25">
      <c r="A266" t="s">
        <v>250</v>
      </c>
      <c r="B266" t="s">
        <v>251</v>
      </c>
      <c r="C266">
        <v>4.9000000000000004</v>
      </c>
      <c r="D266">
        <v>19576</v>
      </c>
      <c r="E266" s="2">
        <v>8</v>
      </c>
      <c r="F266">
        <v>2014</v>
      </c>
      <c r="G266" t="s">
        <v>9</v>
      </c>
    </row>
    <row r="267" spans="1:7" x14ac:dyDescent="0.25">
      <c r="A267" t="s">
        <v>252</v>
      </c>
      <c r="B267" t="s">
        <v>166</v>
      </c>
      <c r="C267">
        <v>4.5999999999999996</v>
      </c>
      <c r="D267">
        <v>978</v>
      </c>
      <c r="E267" s="2">
        <v>0</v>
      </c>
      <c r="F267">
        <v>2014</v>
      </c>
      <c r="G267" t="s">
        <v>12</v>
      </c>
    </row>
    <row r="268" spans="1:7" x14ac:dyDescent="0.25">
      <c r="A268" t="s">
        <v>260</v>
      </c>
      <c r="B268" t="s">
        <v>257</v>
      </c>
      <c r="C268">
        <v>4.5999999999999996</v>
      </c>
      <c r="D268">
        <v>10927</v>
      </c>
      <c r="E268" s="2">
        <v>6</v>
      </c>
      <c r="F268">
        <v>2014</v>
      </c>
      <c r="G268" t="s">
        <v>9</v>
      </c>
    </row>
    <row r="269" spans="1:7" x14ac:dyDescent="0.25">
      <c r="A269" t="s">
        <v>265</v>
      </c>
      <c r="B269" t="s">
        <v>266</v>
      </c>
      <c r="C269">
        <v>4.5</v>
      </c>
      <c r="D269">
        <v>3673</v>
      </c>
      <c r="E269" s="2">
        <v>4</v>
      </c>
      <c r="F269">
        <v>2014</v>
      </c>
      <c r="G269" t="s">
        <v>9</v>
      </c>
    </row>
    <row r="270" spans="1:7" x14ac:dyDescent="0.25">
      <c r="A270" t="s">
        <v>269</v>
      </c>
      <c r="B270" t="s">
        <v>266</v>
      </c>
      <c r="C270">
        <v>4.5999999999999996</v>
      </c>
      <c r="D270">
        <v>6990</v>
      </c>
      <c r="E270" s="2">
        <v>4</v>
      </c>
      <c r="F270">
        <v>2014</v>
      </c>
      <c r="G270" t="s">
        <v>9</v>
      </c>
    </row>
    <row r="271" spans="1:7" x14ac:dyDescent="0.25">
      <c r="A271" t="s">
        <v>282</v>
      </c>
      <c r="B271" t="s">
        <v>283</v>
      </c>
      <c r="C271">
        <v>4.9000000000000004</v>
      </c>
      <c r="D271">
        <v>1884</v>
      </c>
      <c r="E271" s="2">
        <v>0</v>
      </c>
      <c r="F271">
        <v>2014</v>
      </c>
      <c r="G271" t="s">
        <v>12</v>
      </c>
    </row>
    <row r="272" spans="1:7" x14ac:dyDescent="0.25">
      <c r="A272" t="s">
        <v>286</v>
      </c>
      <c r="B272" t="s">
        <v>287</v>
      </c>
      <c r="C272">
        <v>4.5</v>
      </c>
      <c r="D272">
        <v>8491</v>
      </c>
      <c r="E272" s="2">
        <v>7</v>
      </c>
      <c r="F272">
        <v>2014</v>
      </c>
      <c r="G272" t="s">
        <v>12</v>
      </c>
    </row>
    <row r="273" spans="1:7" x14ac:dyDescent="0.25">
      <c r="A273" t="s">
        <v>290</v>
      </c>
      <c r="B273" t="s">
        <v>291</v>
      </c>
      <c r="C273">
        <v>4.8</v>
      </c>
      <c r="D273">
        <v>18613</v>
      </c>
      <c r="E273" s="2">
        <v>5</v>
      </c>
      <c r="F273">
        <v>2014</v>
      </c>
      <c r="G273" t="s">
        <v>12</v>
      </c>
    </row>
    <row r="274" spans="1:7" x14ac:dyDescent="0.25">
      <c r="A274" t="s">
        <v>293</v>
      </c>
      <c r="B274" t="s">
        <v>63</v>
      </c>
      <c r="C274">
        <v>4.5</v>
      </c>
      <c r="D274">
        <v>1386</v>
      </c>
      <c r="E274" s="2">
        <v>20</v>
      </c>
      <c r="F274">
        <v>2014</v>
      </c>
      <c r="G274" t="s">
        <v>9</v>
      </c>
    </row>
    <row r="275" spans="1:7" x14ac:dyDescent="0.25">
      <c r="A275" t="s">
        <v>302</v>
      </c>
      <c r="B275" t="s">
        <v>303</v>
      </c>
      <c r="C275">
        <v>4.5999999999999996</v>
      </c>
      <c r="D275">
        <v>5542</v>
      </c>
      <c r="E275" s="2">
        <v>10</v>
      </c>
      <c r="F275">
        <v>2014</v>
      </c>
      <c r="G275" t="s">
        <v>9</v>
      </c>
    </row>
    <row r="276" spans="1:7" x14ac:dyDescent="0.25">
      <c r="A276" t="s">
        <v>316</v>
      </c>
      <c r="B276" t="s">
        <v>317</v>
      </c>
      <c r="C276">
        <v>4.9000000000000004</v>
      </c>
      <c r="D276">
        <v>21834</v>
      </c>
      <c r="E276" s="2">
        <v>8</v>
      </c>
      <c r="F276">
        <v>2014</v>
      </c>
      <c r="G276" t="s">
        <v>12</v>
      </c>
    </row>
    <row r="277" spans="1:7" x14ac:dyDescent="0.25">
      <c r="A277" t="s">
        <v>325</v>
      </c>
      <c r="B277" t="s">
        <v>326</v>
      </c>
      <c r="C277">
        <v>4.5999999999999996</v>
      </c>
      <c r="D277">
        <v>21930</v>
      </c>
      <c r="E277" s="2">
        <v>11</v>
      </c>
      <c r="F277">
        <v>2014</v>
      </c>
      <c r="G277" t="s">
        <v>12</v>
      </c>
    </row>
    <row r="278" spans="1:7" x14ac:dyDescent="0.25">
      <c r="A278" t="s">
        <v>337</v>
      </c>
      <c r="B278" t="s">
        <v>338</v>
      </c>
      <c r="C278">
        <v>4.5</v>
      </c>
      <c r="D278">
        <v>8580</v>
      </c>
      <c r="E278" s="2">
        <v>46</v>
      </c>
      <c r="F278">
        <v>2014</v>
      </c>
      <c r="G278" t="s">
        <v>9</v>
      </c>
    </row>
    <row r="279" spans="1:7" x14ac:dyDescent="0.25">
      <c r="A279" t="s">
        <v>349</v>
      </c>
      <c r="B279" t="s">
        <v>348</v>
      </c>
      <c r="C279">
        <v>4.9000000000000004</v>
      </c>
      <c r="D279">
        <v>3836</v>
      </c>
      <c r="E279" s="2">
        <v>12</v>
      </c>
      <c r="F279">
        <v>2014</v>
      </c>
      <c r="G279" t="s">
        <v>12</v>
      </c>
    </row>
    <row r="280" spans="1:7" x14ac:dyDescent="0.25">
      <c r="A280" t="s">
        <v>368</v>
      </c>
      <c r="B280" t="s">
        <v>369</v>
      </c>
      <c r="C280">
        <v>4</v>
      </c>
      <c r="D280">
        <v>5069</v>
      </c>
      <c r="E280" s="2">
        <v>17</v>
      </c>
      <c r="F280">
        <v>2014</v>
      </c>
      <c r="G280" t="s">
        <v>9</v>
      </c>
    </row>
    <row r="281" spans="1:7" x14ac:dyDescent="0.25">
      <c r="A281" t="s">
        <v>382</v>
      </c>
      <c r="B281" t="s">
        <v>383</v>
      </c>
      <c r="C281">
        <v>4.7</v>
      </c>
      <c r="D281">
        <v>3477</v>
      </c>
      <c r="E281" s="2">
        <v>28</v>
      </c>
      <c r="F281">
        <v>2014</v>
      </c>
      <c r="G281" t="s">
        <v>9</v>
      </c>
    </row>
    <row r="282" spans="1:7" x14ac:dyDescent="0.25">
      <c r="A282" t="s">
        <v>389</v>
      </c>
      <c r="B282" t="s">
        <v>390</v>
      </c>
      <c r="C282">
        <v>4.7</v>
      </c>
      <c r="D282">
        <v>35799</v>
      </c>
      <c r="E282" s="2">
        <v>39</v>
      </c>
      <c r="F282">
        <v>2014</v>
      </c>
      <c r="G282" t="s">
        <v>12</v>
      </c>
    </row>
    <row r="283" spans="1:7" x14ac:dyDescent="0.25">
      <c r="A283" t="s">
        <v>397</v>
      </c>
      <c r="B283" t="s">
        <v>331</v>
      </c>
      <c r="C283">
        <v>4.8</v>
      </c>
      <c r="D283">
        <v>6600</v>
      </c>
      <c r="E283" s="2">
        <v>11</v>
      </c>
      <c r="F283">
        <v>2014</v>
      </c>
      <c r="G283" t="s">
        <v>12</v>
      </c>
    </row>
    <row r="284" spans="1:7" x14ac:dyDescent="0.25">
      <c r="A284" t="s">
        <v>404</v>
      </c>
      <c r="B284" t="s">
        <v>405</v>
      </c>
      <c r="C284">
        <v>4.5999999999999996</v>
      </c>
      <c r="D284">
        <v>23148</v>
      </c>
      <c r="E284" s="2">
        <v>6</v>
      </c>
      <c r="F284">
        <v>2014</v>
      </c>
      <c r="G284" t="s">
        <v>12</v>
      </c>
    </row>
    <row r="285" spans="1:7" x14ac:dyDescent="0.25">
      <c r="A285" t="s">
        <v>406</v>
      </c>
      <c r="B285" t="s">
        <v>407</v>
      </c>
      <c r="C285">
        <v>4.8</v>
      </c>
      <c r="D285">
        <v>8081</v>
      </c>
      <c r="E285" s="2">
        <v>8</v>
      </c>
      <c r="F285">
        <v>2014</v>
      </c>
      <c r="G285" t="s">
        <v>12</v>
      </c>
    </row>
    <row r="286" spans="1:7" x14ac:dyDescent="0.25">
      <c r="A286" t="s">
        <v>408</v>
      </c>
      <c r="B286" t="s">
        <v>409</v>
      </c>
      <c r="C286">
        <v>4.8</v>
      </c>
      <c r="D286">
        <v>23358</v>
      </c>
      <c r="E286" s="2">
        <v>12</v>
      </c>
      <c r="F286">
        <v>2014</v>
      </c>
      <c r="G286" t="s">
        <v>9</v>
      </c>
    </row>
    <row r="287" spans="1:7" x14ac:dyDescent="0.25">
      <c r="A287" t="s">
        <v>420</v>
      </c>
      <c r="B287" t="s">
        <v>421</v>
      </c>
      <c r="C287">
        <v>4.8</v>
      </c>
      <c r="D287">
        <v>8922</v>
      </c>
      <c r="E287" s="2">
        <v>9</v>
      </c>
      <c r="F287">
        <v>2014</v>
      </c>
      <c r="G287" t="s">
        <v>12</v>
      </c>
    </row>
    <row r="288" spans="1:7" x14ac:dyDescent="0.25">
      <c r="A288" t="s">
        <v>426</v>
      </c>
      <c r="B288" t="s">
        <v>287</v>
      </c>
      <c r="C288">
        <v>4.7</v>
      </c>
      <c r="D288">
        <v>50482</v>
      </c>
      <c r="E288" s="2">
        <v>7</v>
      </c>
      <c r="F288">
        <v>2014</v>
      </c>
      <c r="G288" t="s">
        <v>12</v>
      </c>
    </row>
    <row r="289" spans="1:7" x14ac:dyDescent="0.25">
      <c r="A289" t="s">
        <v>426</v>
      </c>
      <c r="B289" t="s">
        <v>287</v>
      </c>
      <c r="C289">
        <v>4.7</v>
      </c>
      <c r="D289">
        <v>50482</v>
      </c>
      <c r="E289" s="2">
        <v>13</v>
      </c>
      <c r="F289">
        <v>2014</v>
      </c>
      <c r="G289" t="s">
        <v>12</v>
      </c>
    </row>
    <row r="290" spans="1:7" x14ac:dyDescent="0.25">
      <c r="A290" t="s">
        <v>442</v>
      </c>
      <c r="B290" t="s">
        <v>443</v>
      </c>
      <c r="C290">
        <v>3.9</v>
      </c>
      <c r="D290">
        <v>33844</v>
      </c>
      <c r="E290" s="2">
        <v>20</v>
      </c>
      <c r="F290">
        <v>2014</v>
      </c>
      <c r="G290" t="s">
        <v>12</v>
      </c>
    </row>
    <row r="291" spans="1:7" x14ac:dyDescent="0.25">
      <c r="A291" t="s">
        <v>444</v>
      </c>
      <c r="B291" t="s">
        <v>445</v>
      </c>
      <c r="C291">
        <v>4.4000000000000004</v>
      </c>
      <c r="D291">
        <v>11616</v>
      </c>
      <c r="E291" s="2">
        <v>7</v>
      </c>
      <c r="F291">
        <v>2014</v>
      </c>
      <c r="G291" t="s">
        <v>12</v>
      </c>
    </row>
    <row r="292" spans="1:7" x14ac:dyDescent="0.25">
      <c r="A292" t="s">
        <v>484</v>
      </c>
      <c r="B292" t="s">
        <v>485</v>
      </c>
      <c r="C292">
        <v>4.5</v>
      </c>
      <c r="D292">
        <v>10101</v>
      </c>
      <c r="E292" s="2">
        <v>8</v>
      </c>
      <c r="F292">
        <v>2014</v>
      </c>
      <c r="G292" t="s">
        <v>12</v>
      </c>
    </row>
    <row r="293" spans="1:7" x14ac:dyDescent="0.25">
      <c r="A293" t="s">
        <v>491</v>
      </c>
      <c r="B293" t="s">
        <v>492</v>
      </c>
      <c r="C293">
        <v>4.4000000000000004</v>
      </c>
      <c r="D293">
        <v>1201</v>
      </c>
      <c r="E293" s="2">
        <v>40</v>
      </c>
      <c r="F293">
        <v>2014</v>
      </c>
      <c r="G293" t="s">
        <v>9</v>
      </c>
    </row>
    <row r="294" spans="1:7" x14ac:dyDescent="0.25">
      <c r="A294" t="s">
        <v>533</v>
      </c>
      <c r="B294" t="s">
        <v>534</v>
      </c>
      <c r="C294">
        <v>4.9000000000000004</v>
      </c>
      <c r="D294">
        <v>19546</v>
      </c>
      <c r="E294" s="2">
        <v>5</v>
      </c>
      <c r="F294">
        <v>2014</v>
      </c>
      <c r="G294" t="s">
        <v>12</v>
      </c>
    </row>
    <row r="295" spans="1:7" x14ac:dyDescent="0.25">
      <c r="A295" t="s">
        <v>553</v>
      </c>
      <c r="B295" t="s">
        <v>554</v>
      </c>
      <c r="C295">
        <v>4.5999999999999996</v>
      </c>
      <c r="D295">
        <v>11128</v>
      </c>
      <c r="E295" s="2">
        <v>23</v>
      </c>
      <c r="F295">
        <v>2014</v>
      </c>
      <c r="G295" t="s">
        <v>9</v>
      </c>
    </row>
    <row r="296" spans="1:7" x14ac:dyDescent="0.25">
      <c r="A296" t="s">
        <v>557</v>
      </c>
      <c r="B296" t="s">
        <v>182</v>
      </c>
      <c r="C296">
        <v>4.8</v>
      </c>
      <c r="D296">
        <v>26234</v>
      </c>
      <c r="E296" s="2">
        <v>0</v>
      </c>
      <c r="F296">
        <v>2014</v>
      </c>
      <c r="G296" t="s">
        <v>12</v>
      </c>
    </row>
    <row r="297" spans="1:7" x14ac:dyDescent="0.25">
      <c r="A297" t="s">
        <v>564</v>
      </c>
      <c r="B297" t="s">
        <v>59</v>
      </c>
      <c r="C297">
        <v>4.5</v>
      </c>
      <c r="D297">
        <v>2586</v>
      </c>
      <c r="E297" s="2">
        <v>5</v>
      </c>
      <c r="F297">
        <v>2014</v>
      </c>
      <c r="G297" t="s">
        <v>12</v>
      </c>
    </row>
    <row r="298" spans="1:7" x14ac:dyDescent="0.25">
      <c r="A298" t="s">
        <v>565</v>
      </c>
      <c r="B298" t="s">
        <v>566</v>
      </c>
      <c r="C298">
        <v>4.8</v>
      </c>
      <c r="D298">
        <v>29673</v>
      </c>
      <c r="E298" s="2">
        <v>13</v>
      </c>
      <c r="F298">
        <v>2014</v>
      </c>
      <c r="G298" t="s">
        <v>9</v>
      </c>
    </row>
    <row r="299" spans="1:7" x14ac:dyDescent="0.25">
      <c r="A299" t="s">
        <v>565</v>
      </c>
      <c r="B299" t="s">
        <v>566</v>
      </c>
      <c r="C299">
        <v>4.8</v>
      </c>
      <c r="D299">
        <v>29673</v>
      </c>
      <c r="E299" s="2">
        <v>16</v>
      </c>
      <c r="F299">
        <v>2014</v>
      </c>
      <c r="G299" t="s">
        <v>9</v>
      </c>
    </row>
    <row r="300" spans="1:7" x14ac:dyDescent="0.25">
      <c r="A300" t="s">
        <v>578</v>
      </c>
      <c r="B300" t="s">
        <v>579</v>
      </c>
      <c r="C300">
        <v>4.7</v>
      </c>
      <c r="D300">
        <v>9292</v>
      </c>
      <c r="E300" s="2">
        <v>17</v>
      </c>
      <c r="F300">
        <v>2014</v>
      </c>
      <c r="G300" t="s">
        <v>9</v>
      </c>
    </row>
    <row r="301" spans="1:7" x14ac:dyDescent="0.25">
      <c r="A301" t="s">
        <v>601</v>
      </c>
      <c r="B301" t="s">
        <v>602</v>
      </c>
      <c r="C301">
        <v>4.8</v>
      </c>
      <c r="D301">
        <v>21625</v>
      </c>
      <c r="E301" s="2">
        <v>9</v>
      </c>
      <c r="F301">
        <v>2014</v>
      </c>
      <c r="G301" t="s">
        <v>12</v>
      </c>
    </row>
    <row r="302" spans="1:7" x14ac:dyDescent="0.25">
      <c r="A302" t="s">
        <v>37</v>
      </c>
      <c r="B302" t="s">
        <v>38</v>
      </c>
      <c r="C302">
        <v>4.5999999999999996</v>
      </c>
      <c r="D302">
        <v>2925</v>
      </c>
      <c r="E302" s="2">
        <v>6</v>
      </c>
      <c r="F302">
        <v>2015</v>
      </c>
      <c r="G302" t="s">
        <v>9</v>
      </c>
    </row>
    <row r="303" spans="1:7" x14ac:dyDescent="0.25">
      <c r="A303" t="s">
        <v>39</v>
      </c>
      <c r="B303" t="s">
        <v>38</v>
      </c>
      <c r="C303">
        <v>4.4000000000000004</v>
      </c>
      <c r="D303">
        <v>2951</v>
      </c>
      <c r="E303" s="2">
        <v>6</v>
      </c>
      <c r="F303">
        <v>2015</v>
      </c>
      <c r="G303" t="s">
        <v>9</v>
      </c>
    </row>
    <row r="304" spans="1:7" x14ac:dyDescent="0.25">
      <c r="A304" t="s">
        <v>40</v>
      </c>
      <c r="B304" t="s">
        <v>41</v>
      </c>
      <c r="C304">
        <v>4.5</v>
      </c>
      <c r="D304">
        <v>2426</v>
      </c>
      <c r="E304" s="2">
        <v>8</v>
      </c>
      <c r="F304">
        <v>2015</v>
      </c>
      <c r="G304" t="s">
        <v>9</v>
      </c>
    </row>
    <row r="305" spans="1:7" x14ac:dyDescent="0.25">
      <c r="A305" t="s">
        <v>44</v>
      </c>
      <c r="B305" t="s">
        <v>45</v>
      </c>
      <c r="C305">
        <v>4.5999999999999996</v>
      </c>
      <c r="D305">
        <v>36348</v>
      </c>
      <c r="E305" s="2">
        <v>14</v>
      </c>
      <c r="F305">
        <v>2015</v>
      </c>
      <c r="G305" t="s">
        <v>12</v>
      </c>
    </row>
    <row r="306" spans="1:7" x14ac:dyDescent="0.25">
      <c r="A306" t="s">
        <v>48</v>
      </c>
      <c r="B306" t="s">
        <v>49</v>
      </c>
      <c r="C306">
        <v>4.5999999999999996</v>
      </c>
      <c r="D306">
        <v>15921</v>
      </c>
      <c r="E306" s="2">
        <v>9</v>
      </c>
      <c r="F306">
        <v>2015</v>
      </c>
      <c r="G306" t="s">
        <v>9</v>
      </c>
    </row>
    <row r="307" spans="1:7" x14ac:dyDescent="0.25">
      <c r="A307" t="s">
        <v>58</v>
      </c>
      <c r="B307" t="s">
        <v>59</v>
      </c>
      <c r="C307">
        <v>4.5999999999999996</v>
      </c>
      <c r="D307">
        <v>5360</v>
      </c>
      <c r="E307" s="2">
        <v>5</v>
      </c>
      <c r="F307">
        <v>2015</v>
      </c>
      <c r="G307" t="s">
        <v>9</v>
      </c>
    </row>
    <row r="308" spans="1:7" x14ac:dyDescent="0.25">
      <c r="A308" t="s">
        <v>60</v>
      </c>
      <c r="B308" t="s">
        <v>61</v>
      </c>
      <c r="C308">
        <v>4.5999999999999996</v>
      </c>
      <c r="D308">
        <v>1909</v>
      </c>
      <c r="E308" s="2">
        <v>11</v>
      </c>
      <c r="F308">
        <v>2015</v>
      </c>
      <c r="G308" t="s">
        <v>9</v>
      </c>
    </row>
    <row r="309" spans="1:7" x14ac:dyDescent="0.25">
      <c r="A309" t="s">
        <v>67</v>
      </c>
      <c r="B309" t="s">
        <v>68</v>
      </c>
      <c r="C309">
        <v>4.8</v>
      </c>
      <c r="D309">
        <v>11113</v>
      </c>
      <c r="E309" s="2">
        <v>15</v>
      </c>
      <c r="F309">
        <v>2015</v>
      </c>
      <c r="G309" t="s">
        <v>9</v>
      </c>
    </row>
    <row r="310" spans="1:7" x14ac:dyDescent="0.25">
      <c r="A310" t="s">
        <v>69</v>
      </c>
      <c r="B310" t="s">
        <v>70</v>
      </c>
      <c r="C310">
        <v>4.7</v>
      </c>
      <c r="D310">
        <v>10070</v>
      </c>
      <c r="E310" s="2">
        <v>13</v>
      </c>
      <c r="F310">
        <v>2015</v>
      </c>
      <c r="G310" t="s">
        <v>9</v>
      </c>
    </row>
    <row r="311" spans="1:7" x14ac:dyDescent="0.25">
      <c r="A311" t="s">
        <v>94</v>
      </c>
      <c r="B311" t="s">
        <v>95</v>
      </c>
      <c r="C311">
        <v>4.8</v>
      </c>
      <c r="D311">
        <v>4022</v>
      </c>
      <c r="E311" s="2">
        <v>4</v>
      </c>
      <c r="F311">
        <v>2015</v>
      </c>
      <c r="G311" t="s">
        <v>9</v>
      </c>
    </row>
    <row r="312" spans="1:7" x14ac:dyDescent="0.25">
      <c r="A312" t="s">
        <v>96</v>
      </c>
      <c r="B312" t="s">
        <v>95</v>
      </c>
      <c r="C312">
        <v>4.8</v>
      </c>
      <c r="D312">
        <v>3871</v>
      </c>
      <c r="E312" s="2">
        <v>5</v>
      </c>
      <c r="F312">
        <v>2015</v>
      </c>
      <c r="G312" t="s">
        <v>9</v>
      </c>
    </row>
    <row r="313" spans="1:7" x14ac:dyDescent="0.25">
      <c r="A313" t="s">
        <v>107</v>
      </c>
      <c r="B313" t="s">
        <v>108</v>
      </c>
      <c r="C313">
        <v>4.8</v>
      </c>
      <c r="D313">
        <v>10922</v>
      </c>
      <c r="E313" s="2">
        <v>5</v>
      </c>
      <c r="F313">
        <v>2015</v>
      </c>
      <c r="G313" t="s">
        <v>12</v>
      </c>
    </row>
    <row r="314" spans="1:7" x14ac:dyDescent="0.25">
      <c r="A314" t="s">
        <v>134</v>
      </c>
      <c r="B314" t="s">
        <v>135</v>
      </c>
      <c r="C314">
        <v>4.5999999999999996</v>
      </c>
      <c r="D314">
        <v>2134</v>
      </c>
      <c r="E314" s="2">
        <v>5</v>
      </c>
      <c r="F314">
        <v>2015</v>
      </c>
      <c r="G314" t="s">
        <v>9</v>
      </c>
    </row>
    <row r="315" spans="1:7" x14ac:dyDescent="0.25">
      <c r="A315" t="s">
        <v>147</v>
      </c>
      <c r="B315" t="s">
        <v>148</v>
      </c>
      <c r="C315">
        <v>4.7</v>
      </c>
      <c r="D315">
        <v>5413</v>
      </c>
      <c r="E315" s="2">
        <v>9</v>
      </c>
      <c r="F315">
        <v>2015</v>
      </c>
      <c r="G315" t="s">
        <v>9</v>
      </c>
    </row>
    <row r="316" spans="1:7" x14ac:dyDescent="0.25">
      <c r="A316" t="s">
        <v>161</v>
      </c>
      <c r="B316" t="s">
        <v>162</v>
      </c>
      <c r="C316">
        <v>4.7</v>
      </c>
      <c r="D316">
        <v>17323</v>
      </c>
      <c r="E316" s="2">
        <v>4</v>
      </c>
      <c r="F316">
        <v>2015</v>
      </c>
      <c r="G316" t="s">
        <v>9</v>
      </c>
    </row>
    <row r="317" spans="1:7" x14ac:dyDescent="0.25">
      <c r="A317" t="s">
        <v>175</v>
      </c>
      <c r="B317" t="s">
        <v>176</v>
      </c>
      <c r="C317">
        <v>4.8</v>
      </c>
      <c r="D317">
        <v>14038</v>
      </c>
      <c r="E317" s="2">
        <v>4</v>
      </c>
      <c r="F317">
        <v>2015</v>
      </c>
      <c r="G317" t="s">
        <v>12</v>
      </c>
    </row>
    <row r="318" spans="1:7" x14ac:dyDescent="0.25">
      <c r="A318" t="s">
        <v>181</v>
      </c>
      <c r="B318" t="s">
        <v>182</v>
      </c>
      <c r="C318">
        <v>3.6</v>
      </c>
      <c r="D318">
        <v>14982</v>
      </c>
      <c r="E318" s="2">
        <v>19</v>
      </c>
      <c r="F318">
        <v>2015</v>
      </c>
      <c r="G318" t="s">
        <v>12</v>
      </c>
    </row>
    <row r="319" spans="1:7" x14ac:dyDescent="0.25">
      <c r="A319" t="s">
        <v>199</v>
      </c>
      <c r="B319" t="s">
        <v>155</v>
      </c>
      <c r="C319">
        <v>4.4000000000000004</v>
      </c>
      <c r="D319">
        <v>25624</v>
      </c>
      <c r="E319" s="2">
        <v>14</v>
      </c>
      <c r="F319">
        <v>2015</v>
      </c>
      <c r="G319" t="s">
        <v>12</v>
      </c>
    </row>
    <row r="320" spans="1:7" x14ac:dyDescent="0.25">
      <c r="A320" t="s">
        <v>212</v>
      </c>
      <c r="B320" t="s">
        <v>213</v>
      </c>
      <c r="C320">
        <v>4.7</v>
      </c>
      <c r="D320">
        <v>3564</v>
      </c>
      <c r="E320" s="2">
        <v>9</v>
      </c>
      <c r="F320">
        <v>2015</v>
      </c>
      <c r="G320" t="s">
        <v>9</v>
      </c>
    </row>
    <row r="321" spans="1:7" x14ac:dyDescent="0.25">
      <c r="A321" t="s">
        <v>223</v>
      </c>
      <c r="B321" t="s">
        <v>224</v>
      </c>
      <c r="C321">
        <v>4.7</v>
      </c>
      <c r="D321">
        <v>25001</v>
      </c>
      <c r="E321" s="2">
        <v>11</v>
      </c>
      <c r="F321">
        <v>2015</v>
      </c>
      <c r="G321" t="s">
        <v>9</v>
      </c>
    </row>
    <row r="322" spans="1:7" x14ac:dyDescent="0.25">
      <c r="A322" t="s">
        <v>229</v>
      </c>
      <c r="B322" t="s">
        <v>228</v>
      </c>
      <c r="C322">
        <v>4.9000000000000004</v>
      </c>
      <c r="D322">
        <v>2812</v>
      </c>
      <c r="E322" s="2">
        <v>17</v>
      </c>
      <c r="F322">
        <v>2015</v>
      </c>
      <c r="G322" t="s">
        <v>9</v>
      </c>
    </row>
    <row r="323" spans="1:7" x14ac:dyDescent="0.25">
      <c r="A323" t="s">
        <v>250</v>
      </c>
      <c r="B323" t="s">
        <v>251</v>
      </c>
      <c r="C323">
        <v>4.9000000000000004</v>
      </c>
      <c r="D323">
        <v>19576</v>
      </c>
      <c r="E323" s="2">
        <v>8</v>
      </c>
      <c r="F323">
        <v>2015</v>
      </c>
      <c r="G323" t="s">
        <v>9</v>
      </c>
    </row>
    <row r="324" spans="1:7" x14ac:dyDescent="0.25">
      <c r="A324" t="s">
        <v>261</v>
      </c>
      <c r="B324" t="s">
        <v>257</v>
      </c>
      <c r="C324">
        <v>4.5999999999999996</v>
      </c>
      <c r="D324">
        <v>5235</v>
      </c>
      <c r="E324" s="2">
        <v>5</v>
      </c>
      <c r="F324">
        <v>2015</v>
      </c>
      <c r="G324" t="s">
        <v>9</v>
      </c>
    </row>
    <row r="325" spans="1:7" x14ac:dyDescent="0.25">
      <c r="A325" t="s">
        <v>265</v>
      </c>
      <c r="B325" t="s">
        <v>266</v>
      </c>
      <c r="C325">
        <v>4.5</v>
      </c>
      <c r="D325">
        <v>3673</v>
      </c>
      <c r="E325" s="2">
        <v>4</v>
      </c>
      <c r="F325">
        <v>2015</v>
      </c>
      <c r="G325" t="s">
        <v>9</v>
      </c>
    </row>
    <row r="326" spans="1:7" x14ac:dyDescent="0.25">
      <c r="A326" t="s">
        <v>269</v>
      </c>
      <c r="B326" t="s">
        <v>266</v>
      </c>
      <c r="C326">
        <v>4.5999999999999996</v>
      </c>
      <c r="D326">
        <v>6990</v>
      </c>
      <c r="E326" s="2">
        <v>4</v>
      </c>
      <c r="F326">
        <v>2015</v>
      </c>
      <c r="G326" t="s">
        <v>9</v>
      </c>
    </row>
    <row r="327" spans="1:7" x14ac:dyDescent="0.25">
      <c r="A327" t="s">
        <v>290</v>
      </c>
      <c r="B327" t="s">
        <v>291</v>
      </c>
      <c r="C327">
        <v>4.8</v>
      </c>
      <c r="D327">
        <v>18613</v>
      </c>
      <c r="E327" s="2">
        <v>5</v>
      </c>
      <c r="F327">
        <v>2015</v>
      </c>
      <c r="G327" t="s">
        <v>12</v>
      </c>
    </row>
    <row r="328" spans="1:7" x14ac:dyDescent="0.25">
      <c r="A328" t="s">
        <v>302</v>
      </c>
      <c r="B328" t="s">
        <v>303</v>
      </c>
      <c r="C328">
        <v>4.5999999999999996</v>
      </c>
      <c r="D328">
        <v>5542</v>
      </c>
      <c r="E328" s="2">
        <v>10</v>
      </c>
      <c r="F328">
        <v>2015</v>
      </c>
      <c r="G328" t="s">
        <v>9</v>
      </c>
    </row>
    <row r="329" spans="1:7" x14ac:dyDescent="0.25">
      <c r="A329" t="s">
        <v>316</v>
      </c>
      <c r="B329" t="s">
        <v>317</v>
      </c>
      <c r="C329">
        <v>4.9000000000000004</v>
      </c>
      <c r="D329">
        <v>21834</v>
      </c>
      <c r="E329" s="2">
        <v>8</v>
      </c>
      <c r="F329">
        <v>2015</v>
      </c>
      <c r="G329" t="s">
        <v>12</v>
      </c>
    </row>
    <row r="330" spans="1:7" x14ac:dyDescent="0.25">
      <c r="A330" t="s">
        <v>318</v>
      </c>
      <c r="B330" t="s">
        <v>79</v>
      </c>
      <c r="C330">
        <v>4.8</v>
      </c>
      <c r="D330">
        <v>6169</v>
      </c>
      <c r="E330" s="2">
        <v>7</v>
      </c>
      <c r="F330">
        <v>2015</v>
      </c>
      <c r="G330" t="s">
        <v>12</v>
      </c>
    </row>
    <row r="331" spans="1:7" x14ac:dyDescent="0.25">
      <c r="A331" t="s">
        <v>337</v>
      </c>
      <c r="B331" t="s">
        <v>338</v>
      </c>
      <c r="C331">
        <v>4.5</v>
      </c>
      <c r="D331">
        <v>8580</v>
      </c>
      <c r="E331" s="2">
        <v>46</v>
      </c>
      <c r="F331">
        <v>2015</v>
      </c>
      <c r="G331" t="s">
        <v>9</v>
      </c>
    </row>
    <row r="332" spans="1:7" x14ac:dyDescent="0.25">
      <c r="A332" t="s">
        <v>356</v>
      </c>
      <c r="B332" t="s">
        <v>148</v>
      </c>
      <c r="C332">
        <v>4.7</v>
      </c>
      <c r="D332">
        <v>9366</v>
      </c>
      <c r="E332" s="2">
        <v>9</v>
      </c>
      <c r="F332">
        <v>2015</v>
      </c>
      <c r="G332" t="s">
        <v>9</v>
      </c>
    </row>
    <row r="333" spans="1:7" x14ac:dyDescent="0.25">
      <c r="A333" t="s">
        <v>368</v>
      </c>
      <c r="B333" t="s">
        <v>369</v>
      </c>
      <c r="C333">
        <v>4</v>
      </c>
      <c r="D333">
        <v>5069</v>
      </c>
      <c r="E333" s="2">
        <v>17</v>
      </c>
      <c r="F333">
        <v>2015</v>
      </c>
      <c r="G333" t="s">
        <v>9</v>
      </c>
    </row>
    <row r="334" spans="1:7" x14ac:dyDescent="0.25">
      <c r="A334" t="s">
        <v>384</v>
      </c>
      <c r="B334" t="s">
        <v>383</v>
      </c>
      <c r="C334">
        <v>4.8</v>
      </c>
      <c r="D334">
        <v>25554</v>
      </c>
      <c r="E334" s="2">
        <v>8</v>
      </c>
      <c r="F334">
        <v>2015</v>
      </c>
      <c r="G334" t="s">
        <v>9</v>
      </c>
    </row>
    <row r="335" spans="1:7" x14ac:dyDescent="0.25">
      <c r="A335" t="s">
        <v>387</v>
      </c>
      <c r="B335" t="s">
        <v>388</v>
      </c>
      <c r="C335">
        <v>4.7</v>
      </c>
      <c r="D335">
        <v>4725</v>
      </c>
      <c r="E335" s="2">
        <v>16</v>
      </c>
      <c r="F335">
        <v>2015</v>
      </c>
      <c r="G335" t="s">
        <v>9</v>
      </c>
    </row>
    <row r="336" spans="1:7" x14ac:dyDescent="0.25">
      <c r="A336" t="s">
        <v>406</v>
      </c>
      <c r="B336" t="s">
        <v>407</v>
      </c>
      <c r="C336">
        <v>4.8</v>
      </c>
      <c r="D336">
        <v>8081</v>
      </c>
      <c r="E336" s="2">
        <v>8</v>
      </c>
      <c r="F336">
        <v>2015</v>
      </c>
      <c r="G336" t="s">
        <v>12</v>
      </c>
    </row>
    <row r="337" spans="1:7" x14ac:dyDescent="0.25">
      <c r="A337" t="s">
        <v>408</v>
      </c>
      <c r="B337" t="s">
        <v>409</v>
      </c>
      <c r="C337">
        <v>4.8</v>
      </c>
      <c r="D337">
        <v>23358</v>
      </c>
      <c r="E337" s="2">
        <v>12</v>
      </c>
      <c r="F337">
        <v>2015</v>
      </c>
      <c r="G337" t="s">
        <v>9</v>
      </c>
    </row>
    <row r="338" spans="1:7" x14ac:dyDescent="0.25">
      <c r="A338" t="s">
        <v>420</v>
      </c>
      <c r="B338" t="s">
        <v>421</v>
      </c>
      <c r="C338">
        <v>4.8</v>
      </c>
      <c r="D338">
        <v>8922</v>
      </c>
      <c r="E338" s="2">
        <v>9</v>
      </c>
      <c r="F338">
        <v>2015</v>
      </c>
      <c r="G338" t="s">
        <v>12</v>
      </c>
    </row>
    <row r="339" spans="1:7" x14ac:dyDescent="0.25">
      <c r="A339" t="s">
        <v>430</v>
      </c>
      <c r="B339" t="s">
        <v>431</v>
      </c>
      <c r="C339">
        <v>4.7</v>
      </c>
      <c r="D339">
        <v>23308</v>
      </c>
      <c r="E339" s="2">
        <v>6</v>
      </c>
      <c r="F339">
        <v>2015</v>
      </c>
      <c r="G339" t="s">
        <v>9</v>
      </c>
    </row>
    <row r="340" spans="1:7" x14ac:dyDescent="0.25">
      <c r="A340" t="s">
        <v>433</v>
      </c>
      <c r="B340" t="s">
        <v>434</v>
      </c>
      <c r="C340">
        <v>4.0999999999999996</v>
      </c>
      <c r="D340">
        <v>79446</v>
      </c>
      <c r="E340" s="2">
        <v>18</v>
      </c>
      <c r="F340">
        <v>2015</v>
      </c>
      <c r="G340" t="s">
        <v>12</v>
      </c>
    </row>
    <row r="341" spans="1:7" x14ac:dyDescent="0.25">
      <c r="A341" t="s">
        <v>472</v>
      </c>
      <c r="B341" t="s">
        <v>473</v>
      </c>
      <c r="C341">
        <v>4.5</v>
      </c>
      <c r="D341">
        <v>22641</v>
      </c>
      <c r="E341" s="2">
        <v>11</v>
      </c>
      <c r="F341">
        <v>2015</v>
      </c>
      <c r="G341" t="s">
        <v>9</v>
      </c>
    </row>
    <row r="342" spans="1:7" x14ac:dyDescent="0.25">
      <c r="A342" t="s">
        <v>482</v>
      </c>
      <c r="B342" t="s">
        <v>483</v>
      </c>
      <c r="C342">
        <v>4.7</v>
      </c>
      <c r="D342">
        <v>39459</v>
      </c>
      <c r="E342" s="2">
        <v>9</v>
      </c>
      <c r="F342">
        <v>2015</v>
      </c>
      <c r="G342" t="s">
        <v>12</v>
      </c>
    </row>
    <row r="343" spans="1:7" x14ac:dyDescent="0.25">
      <c r="A343" t="s">
        <v>489</v>
      </c>
      <c r="B343" t="s">
        <v>490</v>
      </c>
      <c r="C343">
        <v>4.8</v>
      </c>
      <c r="D343">
        <v>49288</v>
      </c>
      <c r="E343" s="2">
        <v>11</v>
      </c>
      <c r="F343">
        <v>2015</v>
      </c>
      <c r="G343" t="s">
        <v>12</v>
      </c>
    </row>
    <row r="344" spans="1:7" x14ac:dyDescent="0.25">
      <c r="A344" t="s">
        <v>498</v>
      </c>
      <c r="B344" t="s">
        <v>497</v>
      </c>
      <c r="C344">
        <v>4.8</v>
      </c>
      <c r="D344">
        <v>3428</v>
      </c>
      <c r="E344" s="2">
        <v>14</v>
      </c>
      <c r="F344">
        <v>2015</v>
      </c>
      <c r="G344" t="s">
        <v>9</v>
      </c>
    </row>
    <row r="345" spans="1:7" x14ac:dyDescent="0.25">
      <c r="A345" t="s">
        <v>533</v>
      </c>
      <c r="B345" t="s">
        <v>534</v>
      </c>
      <c r="C345">
        <v>4.9000000000000004</v>
      </c>
      <c r="D345">
        <v>19546</v>
      </c>
      <c r="E345" s="2">
        <v>5</v>
      </c>
      <c r="F345">
        <v>2015</v>
      </c>
      <c r="G345" t="s">
        <v>12</v>
      </c>
    </row>
    <row r="346" spans="1:7" x14ac:dyDescent="0.25">
      <c r="A346" t="s">
        <v>535</v>
      </c>
      <c r="B346" t="s">
        <v>536</v>
      </c>
      <c r="C346">
        <v>4.5999999999999996</v>
      </c>
      <c r="D346">
        <v>7508</v>
      </c>
      <c r="E346" s="2">
        <v>16</v>
      </c>
      <c r="F346">
        <v>2015</v>
      </c>
      <c r="G346" t="s">
        <v>9</v>
      </c>
    </row>
    <row r="347" spans="1:7" x14ac:dyDescent="0.25">
      <c r="A347" t="s">
        <v>541</v>
      </c>
      <c r="B347" t="s">
        <v>542</v>
      </c>
      <c r="C347">
        <v>4.7</v>
      </c>
      <c r="D347">
        <v>6169</v>
      </c>
      <c r="E347" s="2">
        <v>16</v>
      </c>
      <c r="F347">
        <v>2015</v>
      </c>
      <c r="G347" t="s">
        <v>9</v>
      </c>
    </row>
    <row r="348" spans="1:7" x14ac:dyDescent="0.25">
      <c r="A348" t="s">
        <v>553</v>
      </c>
      <c r="B348" t="s">
        <v>554</v>
      </c>
      <c r="C348">
        <v>4.5999999999999996</v>
      </c>
      <c r="D348">
        <v>11128</v>
      </c>
      <c r="E348" s="2">
        <v>23</v>
      </c>
      <c r="F348">
        <v>2015</v>
      </c>
      <c r="G348" t="s">
        <v>9</v>
      </c>
    </row>
    <row r="349" spans="1:7" x14ac:dyDescent="0.25">
      <c r="A349" t="s">
        <v>557</v>
      </c>
      <c r="B349" t="s">
        <v>182</v>
      </c>
      <c r="C349">
        <v>4.8</v>
      </c>
      <c r="D349">
        <v>26234</v>
      </c>
      <c r="E349" s="2">
        <v>0</v>
      </c>
      <c r="F349">
        <v>2015</v>
      </c>
      <c r="G349" t="s">
        <v>12</v>
      </c>
    </row>
    <row r="350" spans="1:7" x14ac:dyDescent="0.25">
      <c r="A350" t="s">
        <v>580</v>
      </c>
      <c r="B350" t="s">
        <v>317</v>
      </c>
      <c r="C350">
        <v>4.7</v>
      </c>
      <c r="D350">
        <v>1873</v>
      </c>
      <c r="E350" s="2">
        <v>14</v>
      </c>
      <c r="F350">
        <v>2015</v>
      </c>
      <c r="G350" t="s">
        <v>12</v>
      </c>
    </row>
    <row r="351" spans="1:7" x14ac:dyDescent="0.25">
      <c r="A351" t="s">
        <v>601</v>
      </c>
      <c r="B351" t="s">
        <v>602</v>
      </c>
      <c r="C351">
        <v>4.8</v>
      </c>
      <c r="D351">
        <v>21625</v>
      </c>
      <c r="E351" s="2">
        <v>9</v>
      </c>
      <c r="F351">
        <v>2015</v>
      </c>
      <c r="G351" t="s">
        <v>12</v>
      </c>
    </row>
    <row r="352" spans="1:7" x14ac:dyDescent="0.25">
      <c r="A352" t="s">
        <v>7</v>
      </c>
      <c r="B352" t="s">
        <v>8</v>
      </c>
      <c r="C352">
        <v>4.7</v>
      </c>
      <c r="D352">
        <v>17350</v>
      </c>
      <c r="E352" s="2">
        <v>8</v>
      </c>
      <c r="F352">
        <v>2016</v>
      </c>
      <c r="G352" t="s">
        <v>9</v>
      </c>
    </row>
    <row r="353" spans="1:7" x14ac:dyDescent="0.25">
      <c r="A353" t="s">
        <v>25</v>
      </c>
      <c r="B353" t="s">
        <v>26</v>
      </c>
      <c r="C353">
        <v>4.5999999999999996</v>
      </c>
      <c r="D353">
        <v>23848</v>
      </c>
      <c r="E353" s="2">
        <v>8</v>
      </c>
      <c r="F353">
        <v>2016</v>
      </c>
      <c r="G353" t="s">
        <v>12</v>
      </c>
    </row>
    <row r="354" spans="1:7" x14ac:dyDescent="0.25">
      <c r="A354" t="s">
        <v>35</v>
      </c>
      <c r="B354" t="s">
        <v>36</v>
      </c>
      <c r="C354">
        <v>4.5</v>
      </c>
      <c r="D354">
        <v>2313</v>
      </c>
      <c r="E354" s="2">
        <v>4</v>
      </c>
      <c r="F354">
        <v>2016</v>
      </c>
      <c r="G354" t="s">
        <v>9</v>
      </c>
    </row>
    <row r="355" spans="1:7" x14ac:dyDescent="0.25">
      <c r="A355" t="s">
        <v>42</v>
      </c>
      <c r="B355" t="s">
        <v>43</v>
      </c>
      <c r="C355">
        <v>4.8</v>
      </c>
      <c r="D355">
        <v>9198</v>
      </c>
      <c r="E355" s="2">
        <v>13</v>
      </c>
      <c r="F355">
        <v>2016</v>
      </c>
      <c r="G355" t="s">
        <v>9</v>
      </c>
    </row>
    <row r="356" spans="1:7" x14ac:dyDescent="0.25">
      <c r="A356" t="s">
        <v>69</v>
      </c>
      <c r="B356" t="s">
        <v>70</v>
      </c>
      <c r="C356">
        <v>4.7</v>
      </c>
      <c r="D356">
        <v>10070</v>
      </c>
      <c r="E356" s="2">
        <v>13</v>
      </c>
      <c r="F356">
        <v>2016</v>
      </c>
      <c r="G356" t="s">
        <v>9</v>
      </c>
    </row>
    <row r="357" spans="1:7" x14ac:dyDescent="0.25">
      <c r="A357" t="s">
        <v>71</v>
      </c>
      <c r="B357" t="s">
        <v>72</v>
      </c>
      <c r="C357">
        <v>4.7</v>
      </c>
      <c r="D357">
        <v>3729</v>
      </c>
      <c r="E357" s="2">
        <v>18</v>
      </c>
      <c r="F357">
        <v>2016</v>
      </c>
      <c r="G357" t="s">
        <v>9</v>
      </c>
    </row>
    <row r="358" spans="1:7" x14ac:dyDescent="0.25">
      <c r="A358" t="s">
        <v>80</v>
      </c>
      <c r="B358" t="s">
        <v>81</v>
      </c>
      <c r="C358">
        <v>4.5999999999999996</v>
      </c>
      <c r="D358">
        <v>10369</v>
      </c>
      <c r="E358" s="2">
        <v>4</v>
      </c>
      <c r="F358">
        <v>2016</v>
      </c>
      <c r="G358" t="s">
        <v>9</v>
      </c>
    </row>
    <row r="359" spans="1:7" x14ac:dyDescent="0.25">
      <c r="A359" t="s">
        <v>88</v>
      </c>
      <c r="B359" t="s">
        <v>89</v>
      </c>
      <c r="C359">
        <v>4.7</v>
      </c>
      <c r="D359">
        <v>4761</v>
      </c>
      <c r="E359" s="2">
        <v>16</v>
      </c>
      <c r="F359">
        <v>2016</v>
      </c>
      <c r="G359" t="s">
        <v>9</v>
      </c>
    </row>
    <row r="360" spans="1:7" x14ac:dyDescent="0.25">
      <c r="A360" t="s">
        <v>107</v>
      </c>
      <c r="B360" t="s">
        <v>108</v>
      </c>
      <c r="C360">
        <v>4.8</v>
      </c>
      <c r="D360">
        <v>10922</v>
      </c>
      <c r="E360" s="2">
        <v>5</v>
      </c>
      <c r="F360">
        <v>2016</v>
      </c>
      <c r="G360" t="s">
        <v>12</v>
      </c>
    </row>
    <row r="361" spans="1:7" x14ac:dyDescent="0.25">
      <c r="A361" t="s">
        <v>133</v>
      </c>
      <c r="B361" t="s">
        <v>79</v>
      </c>
      <c r="C361">
        <v>4.8</v>
      </c>
      <c r="D361">
        <v>5118</v>
      </c>
      <c r="E361" s="2">
        <v>20</v>
      </c>
      <c r="F361">
        <v>2016</v>
      </c>
      <c r="G361" t="s">
        <v>12</v>
      </c>
    </row>
    <row r="362" spans="1:7" x14ac:dyDescent="0.25">
      <c r="A362" t="s">
        <v>149</v>
      </c>
      <c r="B362" t="s">
        <v>150</v>
      </c>
      <c r="C362">
        <v>4.5999999999999996</v>
      </c>
      <c r="D362">
        <v>10721</v>
      </c>
      <c r="E362" s="2">
        <v>8</v>
      </c>
      <c r="F362">
        <v>2016</v>
      </c>
      <c r="G362" t="s">
        <v>12</v>
      </c>
    </row>
    <row r="363" spans="1:7" x14ac:dyDescent="0.25">
      <c r="A363" t="s">
        <v>151</v>
      </c>
      <c r="B363" t="s">
        <v>606</v>
      </c>
      <c r="C363">
        <v>4.7</v>
      </c>
      <c r="D363">
        <v>4370</v>
      </c>
      <c r="E363" s="2">
        <v>15</v>
      </c>
      <c r="F363">
        <v>2016</v>
      </c>
      <c r="G363" t="s">
        <v>12</v>
      </c>
    </row>
    <row r="364" spans="1:7" x14ac:dyDescent="0.25">
      <c r="A364" t="s">
        <v>161</v>
      </c>
      <c r="B364" t="s">
        <v>162</v>
      </c>
      <c r="C364">
        <v>4.7</v>
      </c>
      <c r="D364">
        <v>17323</v>
      </c>
      <c r="E364" s="2">
        <v>4</v>
      </c>
      <c r="F364">
        <v>2016</v>
      </c>
      <c r="G364" t="s">
        <v>9</v>
      </c>
    </row>
    <row r="365" spans="1:7" x14ac:dyDescent="0.25">
      <c r="A365" t="s">
        <v>175</v>
      </c>
      <c r="B365" t="s">
        <v>176</v>
      </c>
      <c r="C365">
        <v>4.8</v>
      </c>
      <c r="D365">
        <v>14038</v>
      </c>
      <c r="E365" s="2">
        <v>4</v>
      </c>
      <c r="F365">
        <v>2016</v>
      </c>
      <c r="G365" t="s">
        <v>12</v>
      </c>
    </row>
    <row r="366" spans="1:7" x14ac:dyDescent="0.25">
      <c r="A366" t="s">
        <v>202</v>
      </c>
      <c r="B366" t="s">
        <v>203</v>
      </c>
      <c r="C366">
        <v>4.9000000000000004</v>
      </c>
      <c r="D366">
        <v>5867</v>
      </c>
      <c r="E366" s="2">
        <v>54</v>
      </c>
      <c r="F366">
        <v>2016</v>
      </c>
      <c r="G366" t="s">
        <v>9</v>
      </c>
    </row>
    <row r="367" spans="1:7" x14ac:dyDescent="0.25">
      <c r="A367" t="s">
        <v>206</v>
      </c>
      <c r="B367" t="s">
        <v>606</v>
      </c>
      <c r="C367">
        <v>4.9000000000000004</v>
      </c>
      <c r="D367">
        <v>19622</v>
      </c>
      <c r="E367" s="2">
        <v>30</v>
      </c>
      <c r="F367">
        <v>2016</v>
      </c>
      <c r="G367" t="s">
        <v>12</v>
      </c>
    </row>
    <row r="368" spans="1:7" x14ac:dyDescent="0.25">
      <c r="A368" t="s">
        <v>207</v>
      </c>
      <c r="B368" t="s">
        <v>606</v>
      </c>
      <c r="C368">
        <v>4</v>
      </c>
      <c r="D368">
        <v>23973</v>
      </c>
      <c r="E368" s="2">
        <v>12</v>
      </c>
      <c r="F368">
        <v>2016</v>
      </c>
      <c r="G368" t="s">
        <v>12</v>
      </c>
    </row>
    <row r="369" spans="1:7" x14ac:dyDescent="0.25">
      <c r="A369" t="s">
        <v>211</v>
      </c>
      <c r="B369" t="s">
        <v>606</v>
      </c>
      <c r="C369">
        <v>4.9000000000000004</v>
      </c>
      <c r="D369">
        <v>10052</v>
      </c>
      <c r="E369" s="2">
        <v>22</v>
      </c>
      <c r="F369">
        <v>2016</v>
      </c>
      <c r="G369" t="s">
        <v>12</v>
      </c>
    </row>
    <row r="370" spans="1:7" x14ac:dyDescent="0.25">
      <c r="A370" t="s">
        <v>214</v>
      </c>
      <c r="B370" t="s">
        <v>209</v>
      </c>
      <c r="C370">
        <v>4.8</v>
      </c>
      <c r="D370">
        <v>13471</v>
      </c>
      <c r="E370" s="2">
        <v>52</v>
      </c>
      <c r="F370">
        <v>2016</v>
      </c>
      <c r="G370" t="s">
        <v>12</v>
      </c>
    </row>
    <row r="371" spans="1:7" x14ac:dyDescent="0.25">
      <c r="A371" t="s">
        <v>219</v>
      </c>
      <c r="B371" t="s">
        <v>220</v>
      </c>
      <c r="C371">
        <v>4.4000000000000004</v>
      </c>
      <c r="D371">
        <v>15526</v>
      </c>
      <c r="E371" s="2">
        <v>14</v>
      </c>
      <c r="F371">
        <v>2016</v>
      </c>
      <c r="G371" t="s">
        <v>9</v>
      </c>
    </row>
    <row r="372" spans="1:7" x14ac:dyDescent="0.25">
      <c r="A372" t="s">
        <v>223</v>
      </c>
      <c r="B372" t="s">
        <v>224</v>
      </c>
      <c r="C372">
        <v>4.7</v>
      </c>
      <c r="D372">
        <v>25001</v>
      </c>
      <c r="E372" s="2">
        <v>11</v>
      </c>
      <c r="F372">
        <v>2016</v>
      </c>
      <c r="G372" t="s">
        <v>9</v>
      </c>
    </row>
    <row r="373" spans="1:7" x14ac:dyDescent="0.25">
      <c r="A373" t="s">
        <v>250</v>
      </c>
      <c r="B373" t="s">
        <v>251</v>
      </c>
      <c r="C373">
        <v>4.9000000000000004</v>
      </c>
      <c r="D373">
        <v>19576</v>
      </c>
      <c r="E373" s="2">
        <v>8</v>
      </c>
      <c r="F373">
        <v>2016</v>
      </c>
      <c r="G373" t="s">
        <v>9</v>
      </c>
    </row>
    <row r="374" spans="1:7" x14ac:dyDescent="0.25">
      <c r="A374" t="s">
        <v>262</v>
      </c>
      <c r="B374" t="s">
        <v>257</v>
      </c>
      <c r="C374">
        <v>4.8</v>
      </c>
      <c r="D374">
        <v>8916</v>
      </c>
      <c r="E374" s="2">
        <v>6</v>
      </c>
      <c r="F374">
        <v>2016</v>
      </c>
      <c r="G374" t="s">
        <v>9</v>
      </c>
    </row>
    <row r="375" spans="1:7" x14ac:dyDescent="0.25">
      <c r="A375" t="s">
        <v>269</v>
      </c>
      <c r="B375" t="s">
        <v>266</v>
      </c>
      <c r="C375">
        <v>4.5999999999999996</v>
      </c>
      <c r="D375">
        <v>6990</v>
      </c>
      <c r="E375" s="2">
        <v>4</v>
      </c>
      <c r="F375">
        <v>2016</v>
      </c>
      <c r="G375" t="s">
        <v>9</v>
      </c>
    </row>
    <row r="376" spans="1:7" x14ac:dyDescent="0.25">
      <c r="A376" t="s">
        <v>298</v>
      </c>
      <c r="B376" t="s">
        <v>299</v>
      </c>
      <c r="C376">
        <v>4.7</v>
      </c>
      <c r="D376">
        <v>17739</v>
      </c>
      <c r="E376" s="2">
        <v>8</v>
      </c>
      <c r="F376">
        <v>2016</v>
      </c>
      <c r="G376" t="s">
        <v>9</v>
      </c>
    </row>
    <row r="377" spans="1:7" x14ac:dyDescent="0.25">
      <c r="A377" t="s">
        <v>302</v>
      </c>
      <c r="B377" t="s">
        <v>303</v>
      </c>
      <c r="C377">
        <v>4.5999999999999996</v>
      </c>
      <c r="D377">
        <v>5542</v>
      </c>
      <c r="E377" s="2">
        <v>10</v>
      </c>
      <c r="F377">
        <v>2016</v>
      </c>
      <c r="G377" t="s">
        <v>9</v>
      </c>
    </row>
    <row r="378" spans="1:7" x14ac:dyDescent="0.25">
      <c r="A378" t="s">
        <v>310</v>
      </c>
      <c r="B378" t="s">
        <v>311</v>
      </c>
      <c r="C378">
        <v>4.7</v>
      </c>
      <c r="D378">
        <v>5178</v>
      </c>
      <c r="E378" s="2">
        <v>9</v>
      </c>
      <c r="F378">
        <v>2016</v>
      </c>
      <c r="G378" t="s">
        <v>9</v>
      </c>
    </row>
    <row r="379" spans="1:7" x14ac:dyDescent="0.25">
      <c r="A379" t="s">
        <v>316</v>
      </c>
      <c r="B379" t="s">
        <v>317</v>
      </c>
      <c r="C379">
        <v>4.9000000000000004</v>
      </c>
      <c r="D379">
        <v>21834</v>
      </c>
      <c r="E379" s="2">
        <v>8</v>
      </c>
      <c r="F379">
        <v>2016</v>
      </c>
      <c r="G379" t="s">
        <v>12</v>
      </c>
    </row>
    <row r="380" spans="1:7" x14ac:dyDescent="0.25">
      <c r="A380" t="s">
        <v>334</v>
      </c>
      <c r="B380" t="s">
        <v>213</v>
      </c>
      <c r="C380">
        <v>4.7</v>
      </c>
      <c r="D380">
        <v>3503</v>
      </c>
      <c r="E380" s="2">
        <v>9</v>
      </c>
      <c r="F380">
        <v>2016</v>
      </c>
      <c r="G380" t="s">
        <v>12</v>
      </c>
    </row>
    <row r="381" spans="1:7" x14ac:dyDescent="0.25">
      <c r="A381" t="s">
        <v>337</v>
      </c>
      <c r="B381" t="s">
        <v>338</v>
      </c>
      <c r="C381">
        <v>4.5</v>
      </c>
      <c r="D381">
        <v>8580</v>
      </c>
      <c r="E381" s="2">
        <v>46</v>
      </c>
      <c r="F381">
        <v>2016</v>
      </c>
      <c r="G381" t="s">
        <v>9</v>
      </c>
    </row>
    <row r="382" spans="1:7" x14ac:dyDescent="0.25">
      <c r="A382" t="s">
        <v>368</v>
      </c>
      <c r="B382" t="s">
        <v>369</v>
      </c>
      <c r="C382">
        <v>4</v>
      </c>
      <c r="D382">
        <v>5069</v>
      </c>
      <c r="E382" s="2">
        <v>17</v>
      </c>
      <c r="F382">
        <v>2016</v>
      </c>
      <c r="G382" t="s">
        <v>9</v>
      </c>
    </row>
    <row r="383" spans="1:7" x14ac:dyDescent="0.25">
      <c r="A383" t="s">
        <v>384</v>
      </c>
      <c r="B383" t="s">
        <v>383</v>
      </c>
      <c r="C383">
        <v>4.8</v>
      </c>
      <c r="D383">
        <v>25554</v>
      </c>
      <c r="E383" s="2">
        <v>8</v>
      </c>
      <c r="F383">
        <v>2016</v>
      </c>
      <c r="G383" t="s">
        <v>9</v>
      </c>
    </row>
    <row r="384" spans="1:7" x14ac:dyDescent="0.25">
      <c r="A384" t="s">
        <v>387</v>
      </c>
      <c r="B384" t="s">
        <v>388</v>
      </c>
      <c r="C384">
        <v>4.7</v>
      </c>
      <c r="D384">
        <v>4725</v>
      </c>
      <c r="E384" s="2">
        <v>16</v>
      </c>
      <c r="F384">
        <v>2016</v>
      </c>
      <c r="G384" t="s">
        <v>9</v>
      </c>
    </row>
    <row r="385" spans="1:7" x14ac:dyDescent="0.25">
      <c r="A385" t="s">
        <v>416</v>
      </c>
      <c r="B385" t="s">
        <v>417</v>
      </c>
      <c r="C385">
        <v>4.8</v>
      </c>
      <c r="D385">
        <v>2774</v>
      </c>
      <c r="E385" s="2">
        <v>0</v>
      </c>
      <c r="F385">
        <v>2016</v>
      </c>
      <c r="G385" t="s">
        <v>9</v>
      </c>
    </row>
    <row r="386" spans="1:7" x14ac:dyDescent="0.25">
      <c r="A386" t="s">
        <v>430</v>
      </c>
      <c r="B386" t="s">
        <v>431</v>
      </c>
      <c r="C386">
        <v>4.7</v>
      </c>
      <c r="D386">
        <v>23308</v>
      </c>
      <c r="E386" s="2">
        <v>6</v>
      </c>
      <c r="F386">
        <v>2016</v>
      </c>
      <c r="G386" t="s">
        <v>9</v>
      </c>
    </row>
    <row r="387" spans="1:7" x14ac:dyDescent="0.25">
      <c r="A387" t="s">
        <v>433</v>
      </c>
      <c r="B387" t="s">
        <v>434</v>
      </c>
      <c r="C387">
        <v>4.0999999999999996</v>
      </c>
      <c r="D387">
        <v>79446</v>
      </c>
      <c r="E387" s="2">
        <v>7</v>
      </c>
      <c r="F387">
        <v>2016</v>
      </c>
      <c r="G387" t="s">
        <v>12</v>
      </c>
    </row>
    <row r="388" spans="1:7" x14ac:dyDescent="0.25">
      <c r="A388" t="s">
        <v>440</v>
      </c>
      <c r="B388" t="s">
        <v>441</v>
      </c>
      <c r="C388">
        <v>4.8</v>
      </c>
      <c r="D388">
        <v>5249</v>
      </c>
      <c r="E388" s="2">
        <v>5</v>
      </c>
      <c r="F388">
        <v>2016</v>
      </c>
      <c r="G388" t="s">
        <v>12</v>
      </c>
    </row>
    <row r="389" spans="1:7" x14ac:dyDescent="0.25">
      <c r="A389" t="s">
        <v>472</v>
      </c>
      <c r="B389" t="s">
        <v>473</v>
      </c>
      <c r="C389">
        <v>4.5</v>
      </c>
      <c r="D389">
        <v>22641</v>
      </c>
      <c r="E389" s="2">
        <v>11</v>
      </c>
      <c r="F389">
        <v>2016</v>
      </c>
      <c r="G389" t="s">
        <v>9</v>
      </c>
    </row>
    <row r="390" spans="1:7" x14ac:dyDescent="0.25">
      <c r="A390" t="s">
        <v>479</v>
      </c>
      <c r="B390" t="s">
        <v>480</v>
      </c>
      <c r="C390">
        <v>4.9000000000000004</v>
      </c>
      <c r="D390">
        <v>7861</v>
      </c>
      <c r="E390" s="2">
        <v>5</v>
      </c>
      <c r="F390">
        <v>2016</v>
      </c>
      <c r="G390" t="s">
        <v>9</v>
      </c>
    </row>
    <row r="391" spans="1:7" x14ac:dyDescent="0.25">
      <c r="A391" t="s">
        <v>489</v>
      </c>
      <c r="B391" t="s">
        <v>490</v>
      </c>
      <c r="C391">
        <v>4.8</v>
      </c>
      <c r="D391">
        <v>49288</v>
      </c>
      <c r="E391" s="2">
        <v>11</v>
      </c>
      <c r="F391">
        <v>2016</v>
      </c>
      <c r="G391" t="s">
        <v>12</v>
      </c>
    </row>
    <row r="392" spans="1:7" x14ac:dyDescent="0.25">
      <c r="A392" t="s">
        <v>493</v>
      </c>
      <c r="B392" t="s">
        <v>492</v>
      </c>
      <c r="C392">
        <v>4.3</v>
      </c>
      <c r="D392">
        <v>807</v>
      </c>
      <c r="E392" s="2">
        <v>36</v>
      </c>
      <c r="F392">
        <v>2016</v>
      </c>
      <c r="G392" t="s">
        <v>9</v>
      </c>
    </row>
    <row r="393" spans="1:7" x14ac:dyDescent="0.25">
      <c r="A393" t="s">
        <v>533</v>
      </c>
      <c r="B393" t="s">
        <v>534</v>
      </c>
      <c r="C393">
        <v>4.9000000000000004</v>
      </c>
      <c r="D393">
        <v>19546</v>
      </c>
      <c r="E393" s="2">
        <v>5</v>
      </c>
      <c r="F393">
        <v>2016</v>
      </c>
      <c r="G393" t="s">
        <v>12</v>
      </c>
    </row>
    <row r="394" spans="1:7" x14ac:dyDescent="0.25">
      <c r="A394" t="s">
        <v>535</v>
      </c>
      <c r="B394" t="s">
        <v>536</v>
      </c>
      <c r="C394">
        <v>4.5999999999999996</v>
      </c>
      <c r="D394">
        <v>7508</v>
      </c>
      <c r="E394" s="2">
        <v>16</v>
      </c>
      <c r="F394">
        <v>2016</v>
      </c>
      <c r="G394" t="s">
        <v>9</v>
      </c>
    </row>
    <row r="395" spans="1:7" x14ac:dyDescent="0.25">
      <c r="A395" t="s">
        <v>537</v>
      </c>
      <c r="B395" t="s">
        <v>538</v>
      </c>
      <c r="C395">
        <v>4.9000000000000004</v>
      </c>
      <c r="D395">
        <v>8842</v>
      </c>
      <c r="E395" s="2">
        <v>10</v>
      </c>
      <c r="F395">
        <v>2016</v>
      </c>
      <c r="G395" t="s">
        <v>12</v>
      </c>
    </row>
    <row r="396" spans="1:7" x14ac:dyDescent="0.25">
      <c r="A396" t="s">
        <v>553</v>
      </c>
      <c r="B396" t="s">
        <v>554</v>
      </c>
      <c r="C396">
        <v>4.5999999999999996</v>
      </c>
      <c r="D396">
        <v>11128</v>
      </c>
      <c r="E396" s="2">
        <v>23</v>
      </c>
      <c r="F396">
        <v>2016</v>
      </c>
      <c r="G396" t="s">
        <v>9</v>
      </c>
    </row>
    <row r="397" spans="1:7" x14ac:dyDescent="0.25">
      <c r="A397" t="s">
        <v>557</v>
      </c>
      <c r="B397" t="s">
        <v>182</v>
      </c>
      <c r="C397">
        <v>4.8</v>
      </c>
      <c r="D397">
        <v>26234</v>
      </c>
      <c r="E397" s="2">
        <v>0</v>
      </c>
      <c r="F397">
        <v>2016</v>
      </c>
      <c r="G397" t="s">
        <v>12</v>
      </c>
    </row>
    <row r="398" spans="1:7" x14ac:dyDescent="0.25">
      <c r="A398" t="s">
        <v>571</v>
      </c>
      <c r="B398" t="s">
        <v>249</v>
      </c>
      <c r="C398">
        <v>4.7</v>
      </c>
      <c r="D398">
        <v>4585</v>
      </c>
      <c r="E398" s="2">
        <v>9</v>
      </c>
      <c r="F398">
        <v>2016</v>
      </c>
      <c r="G398" t="s">
        <v>9</v>
      </c>
    </row>
    <row r="399" spans="1:7" x14ac:dyDescent="0.25">
      <c r="A399" t="s">
        <v>587</v>
      </c>
      <c r="B399" t="s">
        <v>588</v>
      </c>
      <c r="C399">
        <v>4.8</v>
      </c>
      <c r="D399">
        <v>13779</v>
      </c>
      <c r="E399" s="2">
        <v>14</v>
      </c>
      <c r="F399">
        <v>2016</v>
      </c>
      <c r="G399" t="s">
        <v>9</v>
      </c>
    </row>
    <row r="400" spans="1:7" x14ac:dyDescent="0.25">
      <c r="A400" t="s">
        <v>601</v>
      </c>
      <c r="B400" t="s">
        <v>602</v>
      </c>
      <c r="C400">
        <v>4.8</v>
      </c>
      <c r="D400">
        <v>21625</v>
      </c>
      <c r="E400" s="2">
        <v>9</v>
      </c>
      <c r="F400">
        <v>2016</v>
      </c>
      <c r="G400" t="s">
        <v>12</v>
      </c>
    </row>
    <row r="401" spans="1:7" x14ac:dyDescent="0.25">
      <c r="A401" t="s">
        <v>604</v>
      </c>
      <c r="B401" t="s">
        <v>605</v>
      </c>
      <c r="C401">
        <v>4.7</v>
      </c>
      <c r="D401">
        <v>14331</v>
      </c>
      <c r="E401" s="2">
        <v>8</v>
      </c>
      <c r="F401">
        <v>2016</v>
      </c>
      <c r="G401" t="s">
        <v>9</v>
      </c>
    </row>
    <row r="402" spans="1:7" x14ac:dyDescent="0.25">
      <c r="A402" t="s">
        <v>15</v>
      </c>
      <c r="B402" t="s">
        <v>16</v>
      </c>
      <c r="C402">
        <v>4.7</v>
      </c>
      <c r="D402">
        <v>21424</v>
      </c>
      <c r="E402" s="2">
        <v>6</v>
      </c>
      <c r="F402">
        <v>2017</v>
      </c>
      <c r="G402" t="s">
        <v>12</v>
      </c>
    </row>
    <row r="403" spans="1:7" x14ac:dyDescent="0.25">
      <c r="A403" t="s">
        <v>22</v>
      </c>
      <c r="B403" t="s">
        <v>23</v>
      </c>
      <c r="C403">
        <v>4.7</v>
      </c>
      <c r="D403">
        <v>19699</v>
      </c>
      <c r="E403" s="2">
        <v>15</v>
      </c>
      <c r="F403">
        <v>2017</v>
      </c>
      <c r="G403" t="s">
        <v>12</v>
      </c>
    </row>
    <row r="404" spans="1:7" x14ac:dyDescent="0.25">
      <c r="A404" t="s">
        <v>25</v>
      </c>
      <c r="B404" t="s">
        <v>26</v>
      </c>
      <c r="C404">
        <v>4.5999999999999996</v>
      </c>
      <c r="D404">
        <v>23848</v>
      </c>
      <c r="E404" s="2">
        <v>8</v>
      </c>
      <c r="F404">
        <v>2017</v>
      </c>
      <c r="G404" t="s">
        <v>12</v>
      </c>
    </row>
    <row r="405" spans="1:7" x14ac:dyDescent="0.25">
      <c r="A405" t="s">
        <v>54</v>
      </c>
      <c r="B405" t="s">
        <v>55</v>
      </c>
      <c r="C405">
        <v>4.7</v>
      </c>
      <c r="D405">
        <v>9374</v>
      </c>
      <c r="E405" s="2">
        <v>9</v>
      </c>
      <c r="F405">
        <v>2017</v>
      </c>
      <c r="G405" t="s">
        <v>9</v>
      </c>
    </row>
    <row r="406" spans="1:7" x14ac:dyDescent="0.25">
      <c r="A406" t="s">
        <v>76</v>
      </c>
      <c r="B406" t="s">
        <v>77</v>
      </c>
      <c r="C406">
        <v>4.9000000000000004</v>
      </c>
      <c r="D406">
        <v>14344</v>
      </c>
      <c r="E406" s="2">
        <v>5</v>
      </c>
      <c r="F406">
        <v>2017</v>
      </c>
      <c r="G406" t="s">
        <v>12</v>
      </c>
    </row>
    <row r="407" spans="1:7" x14ac:dyDescent="0.25">
      <c r="A407" t="s">
        <v>107</v>
      </c>
      <c r="B407" t="s">
        <v>108</v>
      </c>
      <c r="C407">
        <v>4.8</v>
      </c>
      <c r="D407">
        <v>10922</v>
      </c>
      <c r="E407" s="2">
        <v>5</v>
      </c>
      <c r="F407">
        <v>2017</v>
      </c>
      <c r="G407" t="s">
        <v>12</v>
      </c>
    </row>
    <row r="408" spans="1:7" x14ac:dyDescent="0.25">
      <c r="A408" t="s">
        <v>128</v>
      </c>
      <c r="B408" t="s">
        <v>127</v>
      </c>
      <c r="C408">
        <v>4.9000000000000004</v>
      </c>
      <c r="D408">
        <v>4786</v>
      </c>
      <c r="E408" s="2">
        <v>8</v>
      </c>
      <c r="F408">
        <v>2017</v>
      </c>
      <c r="G408" t="s">
        <v>12</v>
      </c>
    </row>
    <row r="409" spans="1:7" x14ac:dyDescent="0.25">
      <c r="A409" t="s">
        <v>161</v>
      </c>
      <c r="B409" t="s">
        <v>162</v>
      </c>
      <c r="C409">
        <v>4.7</v>
      </c>
      <c r="D409">
        <v>17323</v>
      </c>
      <c r="E409" s="2">
        <v>4</v>
      </c>
      <c r="F409">
        <v>2017</v>
      </c>
      <c r="G409" t="s">
        <v>9</v>
      </c>
    </row>
    <row r="410" spans="1:7" x14ac:dyDescent="0.25">
      <c r="A410" t="s">
        <v>175</v>
      </c>
      <c r="B410" t="s">
        <v>176</v>
      </c>
      <c r="C410">
        <v>4.8</v>
      </c>
      <c r="D410">
        <v>14038</v>
      </c>
      <c r="E410" s="2">
        <v>4</v>
      </c>
      <c r="F410">
        <v>2017</v>
      </c>
      <c r="G410" t="s">
        <v>12</v>
      </c>
    </row>
    <row r="411" spans="1:7" x14ac:dyDescent="0.25">
      <c r="A411" t="s">
        <v>193</v>
      </c>
      <c r="B411" t="s">
        <v>194</v>
      </c>
      <c r="C411">
        <v>4.8</v>
      </c>
      <c r="D411">
        <v>8837</v>
      </c>
      <c r="E411" s="2">
        <v>5</v>
      </c>
      <c r="F411">
        <v>2017</v>
      </c>
      <c r="G411" t="s">
        <v>12</v>
      </c>
    </row>
    <row r="412" spans="1:7" x14ac:dyDescent="0.25">
      <c r="A412" t="s">
        <v>210</v>
      </c>
      <c r="B412" t="s">
        <v>606</v>
      </c>
      <c r="C412">
        <v>4.9000000000000004</v>
      </c>
      <c r="D412">
        <v>3146</v>
      </c>
      <c r="E412" s="2">
        <v>30</v>
      </c>
      <c r="F412">
        <v>2017</v>
      </c>
      <c r="G412" t="s">
        <v>12</v>
      </c>
    </row>
    <row r="413" spans="1:7" x14ac:dyDescent="0.25">
      <c r="A413" t="s">
        <v>219</v>
      </c>
      <c r="B413" t="s">
        <v>220</v>
      </c>
      <c r="C413">
        <v>4.4000000000000004</v>
      </c>
      <c r="D413">
        <v>15526</v>
      </c>
      <c r="E413" s="2">
        <v>14</v>
      </c>
      <c r="F413">
        <v>2017</v>
      </c>
      <c r="G413" t="s">
        <v>9</v>
      </c>
    </row>
    <row r="414" spans="1:7" x14ac:dyDescent="0.25">
      <c r="A414" t="s">
        <v>223</v>
      </c>
      <c r="B414" t="s">
        <v>224</v>
      </c>
      <c r="C414">
        <v>4.7</v>
      </c>
      <c r="D414">
        <v>25001</v>
      </c>
      <c r="E414" s="2">
        <v>11</v>
      </c>
      <c r="F414">
        <v>2017</v>
      </c>
      <c r="G414" t="s">
        <v>9</v>
      </c>
    </row>
    <row r="415" spans="1:7" x14ac:dyDescent="0.25">
      <c r="A415" t="s">
        <v>236</v>
      </c>
      <c r="B415" t="s">
        <v>237</v>
      </c>
      <c r="C415">
        <v>4.8</v>
      </c>
      <c r="D415">
        <v>16643</v>
      </c>
      <c r="E415" s="2">
        <v>4</v>
      </c>
      <c r="F415">
        <v>2017</v>
      </c>
      <c r="G415" t="s">
        <v>12</v>
      </c>
    </row>
    <row r="416" spans="1:7" x14ac:dyDescent="0.25">
      <c r="A416" t="s">
        <v>254</v>
      </c>
      <c r="B416" t="s">
        <v>255</v>
      </c>
      <c r="C416">
        <v>4.5999999999999996</v>
      </c>
      <c r="D416">
        <v>8393</v>
      </c>
      <c r="E416" s="2">
        <v>17</v>
      </c>
      <c r="F416">
        <v>2017</v>
      </c>
      <c r="G416" t="s">
        <v>9</v>
      </c>
    </row>
    <row r="417" spans="1:7" x14ac:dyDescent="0.25">
      <c r="A417" t="s">
        <v>269</v>
      </c>
      <c r="B417" t="s">
        <v>266</v>
      </c>
      <c r="C417">
        <v>4.5999999999999996</v>
      </c>
      <c r="D417">
        <v>6990</v>
      </c>
      <c r="E417" s="2">
        <v>4</v>
      </c>
      <c r="F417">
        <v>2017</v>
      </c>
      <c r="G417" t="s">
        <v>9</v>
      </c>
    </row>
    <row r="418" spans="1:7" x14ac:dyDescent="0.25">
      <c r="A418" t="s">
        <v>272</v>
      </c>
      <c r="B418" t="s">
        <v>273</v>
      </c>
      <c r="C418">
        <v>4.5</v>
      </c>
      <c r="D418">
        <v>3014</v>
      </c>
      <c r="E418" s="2">
        <v>21</v>
      </c>
      <c r="F418">
        <v>2017</v>
      </c>
      <c r="G418" t="s">
        <v>9</v>
      </c>
    </row>
    <row r="419" spans="1:7" x14ac:dyDescent="0.25">
      <c r="A419" t="s">
        <v>294</v>
      </c>
      <c r="B419" t="s">
        <v>295</v>
      </c>
      <c r="C419">
        <v>4.7</v>
      </c>
      <c r="D419">
        <v>10199</v>
      </c>
      <c r="E419" s="2">
        <v>11</v>
      </c>
      <c r="F419">
        <v>2017</v>
      </c>
      <c r="G419" t="s">
        <v>9</v>
      </c>
    </row>
    <row r="420" spans="1:7" x14ac:dyDescent="0.25">
      <c r="A420" t="s">
        <v>298</v>
      </c>
      <c r="B420" t="s">
        <v>299</v>
      </c>
      <c r="C420">
        <v>4.7</v>
      </c>
      <c r="D420">
        <v>17739</v>
      </c>
      <c r="E420" s="2">
        <v>8</v>
      </c>
      <c r="F420">
        <v>2017</v>
      </c>
      <c r="G420" t="s">
        <v>9</v>
      </c>
    </row>
    <row r="421" spans="1:7" x14ac:dyDescent="0.25">
      <c r="A421" t="s">
        <v>300</v>
      </c>
      <c r="B421" t="s">
        <v>301</v>
      </c>
      <c r="C421">
        <v>4.4000000000000004</v>
      </c>
      <c r="D421">
        <v>3113</v>
      </c>
      <c r="E421" s="2">
        <v>6</v>
      </c>
      <c r="F421">
        <v>2017</v>
      </c>
      <c r="G421" t="s">
        <v>9</v>
      </c>
    </row>
    <row r="422" spans="1:7" x14ac:dyDescent="0.25">
      <c r="A422" t="s">
        <v>314</v>
      </c>
      <c r="B422" t="s">
        <v>315</v>
      </c>
      <c r="C422">
        <v>4.9000000000000004</v>
      </c>
      <c r="D422">
        <v>3192</v>
      </c>
      <c r="E422" s="2">
        <v>22</v>
      </c>
      <c r="F422">
        <v>2017</v>
      </c>
      <c r="G422" t="s">
        <v>9</v>
      </c>
    </row>
    <row r="423" spans="1:7" x14ac:dyDescent="0.25">
      <c r="A423" t="s">
        <v>316</v>
      </c>
      <c r="B423" t="s">
        <v>317</v>
      </c>
      <c r="C423">
        <v>4.9000000000000004</v>
      </c>
      <c r="D423">
        <v>21834</v>
      </c>
      <c r="E423" s="2">
        <v>8</v>
      </c>
      <c r="F423">
        <v>2017</v>
      </c>
      <c r="G423" t="s">
        <v>12</v>
      </c>
    </row>
    <row r="424" spans="1:7" x14ac:dyDescent="0.25">
      <c r="A424" t="s">
        <v>323</v>
      </c>
      <c r="B424" t="s">
        <v>271</v>
      </c>
      <c r="C424">
        <v>4.5</v>
      </c>
      <c r="D424">
        <v>1831</v>
      </c>
      <c r="E424" s="2">
        <v>9</v>
      </c>
      <c r="F424">
        <v>2017</v>
      </c>
      <c r="G424" t="s">
        <v>9</v>
      </c>
    </row>
    <row r="425" spans="1:7" x14ac:dyDescent="0.25">
      <c r="A425" t="s">
        <v>324</v>
      </c>
      <c r="B425" t="s">
        <v>243</v>
      </c>
      <c r="C425">
        <v>4.3</v>
      </c>
      <c r="D425">
        <v>18904</v>
      </c>
      <c r="E425" s="2">
        <v>13</v>
      </c>
      <c r="F425">
        <v>2017</v>
      </c>
      <c r="G425" t="s">
        <v>12</v>
      </c>
    </row>
    <row r="426" spans="1:7" x14ac:dyDescent="0.25">
      <c r="A426" t="s">
        <v>332</v>
      </c>
      <c r="B426" t="s">
        <v>333</v>
      </c>
      <c r="C426">
        <v>4.8</v>
      </c>
      <c r="D426">
        <v>16990</v>
      </c>
      <c r="E426" s="2">
        <v>27</v>
      </c>
      <c r="F426">
        <v>2017</v>
      </c>
      <c r="G426" t="s">
        <v>12</v>
      </c>
    </row>
    <row r="427" spans="1:7" x14ac:dyDescent="0.25">
      <c r="A427" t="s">
        <v>337</v>
      </c>
      <c r="B427" t="s">
        <v>338</v>
      </c>
      <c r="C427">
        <v>4.5</v>
      </c>
      <c r="D427">
        <v>8580</v>
      </c>
      <c r="E427" s="2">
        <v>46</v>
      </c>
      <c r="F427">
        <v>2017</v>
      </c>
      <c r="G427" t="s">
        <v>9</v>
      </c>
    </row>
    <row r="428" spans="1:7" x14ac:dyDescent="0.25">
      <c r="A428" t="s">
        <v>339</v>
      </c>
      <c r="B428" t="s">
        <v>340</v>
      </c>
      <c r="C428">
        <v>4.8</v>
      </c>
      <c r="D428">
        <v>4757</v>
      </c>
      <c r="E428" s="2">
        <v>4</v>
      </c>
      <c r="F428">
        <v>2017</v>
      </c>
      <c r="G428" t="s">
        <v>12</v>
      </c>
    </row>
    <row r="429" spans="1:7" x14ac:dyDescent="0.25">
      <c r="A429" t="s">
        <v>345</v>
      </c>
      <c r="B429" t="s">
        <v>346</v>
      </c>
      <c r="C429">
        <v>4.5999999999999996</v>
      </c>
      <c r="D429">
        <v>22536</v>
      </c>
      <c r="E429" s="2">
        <v>12</v>
      </c>
      <c r="F429">
        <v>2017</v>
      </c>
      <c r="G429" t="s">
        <v>12</v>
      </c>
    </row>
    <row r="430" spans="1:7" x14ac:dyDescent="0.25">
      <c r="A430" t="s">
        <v>368</v>
      </c>
      <c r="B430" t="s">
        <v>369</v>
      </c>
      <c r="C430">
        <v>4</v>
      </c>
      <c r="D430">
        <v>5069</v>
      </c>
      <c r="E430" s="2">
        <v>17</v>
      </c>
      <c r="F430">
        <v>2017</v>
      </c>
      <c r="G430" t="s">
        <v>9</v>
      </c>
    </row>
    <row r="431" spans="1:7" x14ac:dyDescent="0.25">
      <c r="A431" t="s">
        <v>384</v>
      </c>
      <c r="B431" t="s">
        <v>383</v>
      </c>
      <c r="C431">
        <v>4.8</v>
      </c>
      <c r="D431">
        <v>25554</v>
      </c>
      <c r="E431" s="2">
        <v>8</v>
      </c>
      <c r="F431">
        <v>2017</v>
      </c>
      <c r="G431" t="s">
        <v>9</v>
      </c>
    </row>
    <row r="432" spans="1:7" x14ac:dyDescent="0.25">
      <c r="A432" t="s">
        <v>387</v>
      </c>
      <c r="B432" t="s">
        <v>388</v>
      </c>
      <c r="C432">
        <v>4.7</v>
      </c>
      <c r="D432">
        <v>4725</v>
      </c>
      <c r="E432" s="2">
        <v>16</v>
      </c>
      <c r="F432">
        <v>2017</v>
      </c>
      <c r="G432" t="s">
        <v>9</v>
      </c>
    </row>
    <row r="433" spans="1:7" x14ac:dyDescent="0.25">
      <c r="A433" t="s">
        <v>430</v>
      </c>
      <c r="B433" t="s">
        <v>431</v>
      </c>
      <c r="C433">
        <v>4.7</v>
      </c>
      <c r="D433">
        <v>23308</v>
      </c>
      <c r="E433" s="2">
        <v>6</v>
      </c>
      <c r="F433">
        <v>2017</v>
      </c>
      <c r="G433" t="s">
        <v>9</v>
      </c>
    </row>
    <row r="434" spans="1:7" x14ac:dyDescent="0.25">
      <c r="A434" t="s">
        <v>432</v>
      </c>
      <c r="B434" t="s">
        <v>79</v>
      </c>
      <c r="C434">
        <v>4.8</v>
      </c>
      <c r="D434">
        <v>5836</v>
      </c>
      <c r="E434" s="2">
        <v>0</v>
      </c>
      <c r="F434">
        <v>2017</v>
      </c>
      <c r="G434" t="s">
        <v>12</v>
      </c>
    </row>
    <row r="435" spans="1:7" x14ac:dyDescent="0.25">
      <c r="A435" t="s">
        <v>440</v>
      </c>
      <c r="B435" t="s">
        <v>441</v>
      </c>
      <c r="C435">
        <v>4.8</v>
      </c>
      <c r="D435">
        <v>5249</v>
      </c>
      <c r="E435" s="2">
        <v>5</v>
      </c>
      <c r="F435">
        <v>2017</v>
      </c>
      <c r="G435" t="s">
        <v>12</v>
      </c>
    </row>
    <row r="436" spans="1:7" x14ac:dyDescent="0.25">
      <c r="A436" t="s">
        <v>449</v>
      </c>
      <c r="B436" t="s">
        <v>450</v>
      </c>
      <c r="C436">
        <v>4.3</v>
      </c>
      <c r="D436">
        <v>29442</v>
      </c>
      <c r="E436" s="2">
        <v>7</v>
      </c>
      <c r="F436">
        <v>2017</v>
      </c>
      <c r="G436" t="s">
        <v>12</v>
      </c>
    </row>
    <row r="437" spans="1:7" x14ac:dyDescent="0.25">
      <c r="A437" t="s">
        <v>463</v>
      </c>
      <c r="B437" t="s">
        <v>464</v>
      </c>
      <c r="C437">
        <v>4.3</v>
      </c>
      <c r="D437">
        <v>7368</v>
      </c>
      <c r="E437" s="2">
        <v>7</v>
      </c>
      <c r="F437">
        <v>2017</v>
      </c>
      <c r="G437" t="s">
        <v>9</v>
      </c>
    </row>
    <row r="438" spans="1:7" x14ac:dyDescent="0.25">
      <c r="A438" t="s">
        <v>472</v>
      </c>
      <c r="B438" t="s">
        <v>473</v>
      </c>
      <c r="C438">
        <v>4.5</v>
      </c>
      <c r="D438">
        <v>22641</v>
      </c>
      <c r="E438" s="2">
        <v>11</v>
      </c>
      <c r="F438">
        <v>2017</v>
      </c>
      <c r="G438" t="s">
        <v>9</v>
      </c>
    </row>
    <row r="439" spans="1:7" x14ac:dyDescent="0.25">
      <c r="A439" t="s">
        <v>503</v>
      </c>
      <c r="B439" t="s">
        <v>504</v>
      </c>
      <c r="C439">
        <v>4.8</v>
      </c>
      <c r="D439">
        <v>9784</v>
      </c>
      <c r="E439" s="2">
        <v>5</v>
      </c>
      <c r="F439">
        <v>2017</v>
      </c>
      <c r="G439" t="s">
        <v>12</v>
      </c>
    </row>
    <row r="440" spans="1:7" x14ac:dyDescent="0.25">
      <c r="A440" t="s">
        <v>513</v>
      </c>
      <c r="B440" t="s">
        <v>514</v>
      </c>
      <c r="C440">
        <v>4.5999999999999996</v>
      </c>
      <c r="D440">
        <v>19720</v>
      </c>
      <c r="E440" s="2">
        <v>8</v>
      </c>
      <c r="F440">
        <v>2017</v>
      </c>
      <c r="G440" t="s">
        <v>12</v>
      </c>
    </row>
    <row r="441" spans="1:7" x14ac:dyDescent="0.25">
      <c r="A441" t="s">
        <v>519</v>
      </c>
      <c r="B441" t="s">
        <v>520</v>
      </c>
      <c r="C441">
        <v>4.5999999999999996</v>
      </c>
      <c r="D441">
        <v>26490</v>
      </c>
      <c r="E441" s="2">
        <v>15</v>
      </c>
      <c r="F441">
        <v>2017</v>
      </c>
      <c r="G441" t="s">
        <v>9</v>
      </c>
    </row>
    <row r="442" spans="1:7" x14ac:dyDescent="0.25">
      <c r="A442" t="s">
        <v>521</v>
      </c>
      <c r="B442" t="s">
        <v>299</v>
      </c>
      <c r="C442">
        <v>4.7</v>
      </c>
      <c r="D442">
        <v>5487</v>
      </c>
      <c r="E442" s="2">
        <v>9</v>
      </c>
      <c r="F442">
        <v>2017</v>
      </c>
      <c r="G442" t="s">
        <v>9</v>
      </c>
    </row>
    <row r="443" spans="1:7" x14ac:dyDescent="0.25">
      <c r="A443" t="s">
        <v>533</v>
      </c>
      <c r="B443" t="s">
        <v>534</v>
      </c>
      <c r="C443">
        <v>4.9000000000000004</v>
      </c>
      <c r="D443">
        <v>19546</v>
      </c>
      <c r="E443" s="2">
        <v>5</v>
      </c>
      <c r="F443">
        <v>2017</v>
      </c>
      <c r="G443" t="s">
        <v>12</v>
      </c>
    </row>
    <row r="444" spans="1:7" x14ac:dyDescent="0.25">
      <c r="A444" t="s">
        <v>535</v>
      </c>
      <c r="B444" t="s">
        <v>536</v>
      </c>
      <c r="C444">
        <v>4.5999999999999996</v>
      </c>
      <c r="D444">
        <v>7508</v>
      </c>
      <c r="E444" s="2">
        <v>16</v>
      </c>
      <c r="F444">
        <v>2017</v>
      </c>
      <c r="G444" t="s">
        <v>9</v>
      </c>
    </row>
    <row r="445" spans="1:7" x14ac:dyDescent="0.25">
      <c r="A445" t="s">
        <v>537</v>
      </c>
      <c r="B445" t="s">
        <v>538</v>
      </c>
      <c r="C445">
        <v>4.9000000000000004</v>
      </c>
      <c r="D445">
        <v>8842</v>
      </c>
      <c r="E445" s="2">
        <v>10</v>
      </c>
      <c r="F445">
        <v>2017</v>
      </c>
      <c r="G445" t="s">
        <v>12</v>
      </c>
    </row>
    <row r="446" spans="1:7" x14ac:dyDescent="0.25">
      <c r="A446" t="s">
        <v>547</v>
      </c>
      <c r="B446" t="s">
        <v>548</v>
      </c>
      <c r="C446">
        <v>4.5</v>
      </c>
      <c r="D446">
        <v>7932</v>
      </c>
      <c r="E446" s="2">
        <v>9</v>
      </c>
      <c r="F446">
        <v>2017</v>
      </c>
      <c r="G446" t="s">
        <v>12</v>
      </c>
    </row>
    <row r="447" spans="1:7" x14ac:dyDescent="0.25">
      <c r="A447" t="s">
        <v>553</v>
      </c>
      <c r="B447" t="s">
        <v>554</v>
      </c>
      <c r="C447">
        <v>4.5999999999999996</v>
      </c>
      <c r="D447">
        <v>11128</v>
      </c>
      <c r="E447" s="2">
        <v>23</v>
      </c>
      <c r="F447">
        <v>2017</v>
      </c>
      <c r="G447" t="s">
        <v>9</v>
      </c>
    </row>
    <row r="448" spans="1:7" x14ac:dyDescent="0.25">
      <c r="A448" t="s">
        <v>558</v>
      </c>
      <c r="B448" t="s">
        <v>381</v>
      </c>
      <c r="C448">
        <v>4.5999999999999996</v>
      </c>
      <c r="D448">
        <v>4360</v>
      </c>
      <c r="E448" s="2">
        <v>21</v>
      </c>
      <c r="F448">
        <v>2017</v>
      </c>
      <c r="G448" t="s">
        <v>9</v>
      </c>
    </row>
    <row r="449" spans="1:7" x14ac:dyDescent="0.25">
      <c r="A449" t="s">
        <v>576</v>
      </c>
      <c r="B449" t="s">
        <v>577</v>
      </c>
      <c r="C449">
        <v>4.5999999999999996</v>
      </c>
      <c r="D449">
        <v>5492</v>
      </c>
      <c r="E449" s="2">
        <v>18</v>
      </c>
      <c r="F449">
        <v>2017</v>
      </c>
      <c r="G449" t="s">
        <v>9</v>
      </c>
    </row>
    <row r="450" spans="1:7" x14ac:dyDescent="0.25">
      <c r="A450" t="s">
        <v>601</v>
      </c>
      <c r="B450" t="s">
        <v>602</v>
      </c>
      <c r="C450">
        <v>4.8</v>
      </c>
      <c r="D450">
        <v>21625</v>
      </c>
      <c r="E450" s="2">
        <v>9</v>
      </c>
      <c r="F450">
        <v>2017</v>
      </c>
      <c r="G450" t="s">
        <v>12</v>
      </c>
    </row>
    <row r="451" spans="1:7" x14ac:dyDescent="0.25">
      <c r="A451" t="s">
        <v>604</v>
      </c>
      <c r="B451" t="s">
        <v>605</v>
      </c>
      <c r="C451">
        <v>4.7</v>
      </c>
      <c r="D451">
        <v>14331</v>
      </c>
      <c r="E451" s="2">
        <v>8</v>
      </c>
      <c r="F451">
        <v>2017</v>
      </c>
      <c r="G451" t="s">
        <v>9</v>
      </c>
    </row>
    <row r="452" spans="1:7" x14ac:dyDescent="0.25">
      <c r="A452" t="s">
        <v>13</v>
      </c>
      <c r="B452" t="s">
        <v>14</v>
      </c>
      <c r="C452">
        <v>4.7</v>
      </c>
      <c r="D452">
        <v>18979</v>
      </c>
      <c r="E452" s="2">
        <v>15</v>
      </c>
      <c r="F452">
        <v>2018</v>
      </c>
      <c r="G452" t="s">
        <v>9</v>
      </c>
    </row>
    <row r="453" spans="1:7" x14ac:dyDescent="0.25">
      <c r="A453">
        <v>0</v>
      </c>
      <c r="B453" t="s">
        <v>24</v>
      </c>
      <c r="C453">
        <v>4.7</v>
      </c>
      <c r="D453">
        <v>5983</v>
      </c>
      <c r="E453" s="2">
        <v>3</v>
      </c>
      <c r="F453">
        <v>2018</v>
      </c>
      <c r="G453" t="s">
        <v>9</v>
      </c>
    </row>
    <row r="454" spans="1:7" x14ac:dyDescent="0.25">
      <c r="A454" t="s">
        <v>31</v>
      </c>
      <c r="B454" t="s">
        <v>32</v>
      </c>
      <c r="C454">
        <v>4.5</v>
      </c>
      <c r="D454">
        <v>5153</v>
      </c>
      <c r="E454" s="2">
        <v>5</v>
      </c>
      <c r="F454">
        <v>2018</v>
      </c>
      <c r="G454" t="s">
        <v>12</v>
      </c>
    </row>
    <row r="455" spans="1:7" x14ac:dyDescent="0.25">
      <c r="A455" t="s">
        <v>65</v>
      </c>
      <c r="B455" t="s">
        <v>66</v>
      </c>
      <c r="C455">
        <v>4.8</v>
      </c>
      <c r="D455">
        <v>61133</v>
      </c>
      <c r="E455" s="2">
        <v>11</v>
      </c>
      <c r="F455">
        <v>2018</v>
      </c>
      <c r="G455" t="s">
        <v>9</v>
      </c>
    </row>
    <row r="456" spans="1:7" x14ac:dyDescent="0.25">
      <c r="A456" t="s">
        <v>92</v>
      </c>
      <c r="B456" t="s">
        <v>93</v>
      </c>
      <c r="C456">
        <v>4.3</v>
      </c>
      <c r="D456">
        <v>6143</v>
      </c>
      <c r="E456" s="2">
        <v>8</v>
      </c>
      <c r="F456">
        <v>2018</v>
      </c>
      <c r="G456" t="s">
        <v>12</v>
      </c>
    </row>
    <row r="457" spans="1:7" x14ac:dyDescent="0.25">
      <c r="A457" t="s">
        <v>107</v>
      </c>
      <c r="B457" t="s">
        <v>108</v>
      </c>
      <c r="C457">
        <v>4.8</v>
      </c>
      <c r="D457">
        <v>10922</v>
      </c>
      <c r="E457" s="2">
        <v>5</v>
      </c>
      <c r="F457">
        <v>2018</v>
      </c>
      <c r="G457" t="s">
        <v>12</v>
      </c>
    </row>
    <row r="458" spans="1:7" x14ac:dyDescent="0.25">
      <c r="A458" t="s">
        <v>126</v>
      </c>
      <c r="B458" t="s">
        <v>127</v>
      </c>
      <c r="C458">
        <v>4.9000000000000004</v>
      </c>
      <c r="D458">
        <v>5062</v>
      </c>
      <c r="E458" s="2">
        <v>6</v>
      </c>
      <c r="F458">
        <v>2018</v>
      </c>
      <c r="G458" t="s">
        <v>12</v>
      </c>
    </row>
    <row r="459" spans="1:7" x14ac:dyDescent="0.25">
      <c r="A459" t="s">
        <v>129</v>
      </c>
      <c r="B459" t="s">
        <v>127</v>
      </c>
      <c r="C459">
        <v>4.9000000000000004</v>
      </c>
      <c r="D459">
        <v>7235</v>
      </c>
      <c r="E459" s="2">
        <v>4</v>
      </c>
      <c r="F459">
        <v>2018</v>
      </c>
      <c r="G459" t="s">
        <v>12</v>
      </c>
    </row>
    <row r="460" spans="1:7" x14ac:dyDescent="0.25">
      <c r="A460" t="s">
        <v>132</v>
      </c>
      <c r="B460" t="s">
        <v>127</v>
      </c>
      <c r="C460">
        <v>4.9000000000000004</v>
      </c>
      <c r="D460">
        <v>5470</v>
      </c>
      <c r="E460" s="2">
        <v>6</v>
      </c>
      <c r="F460">
        <v>2018</v>
      </c>
      <c r="G460" t="s">
        <v>12</v>
      </c>
    </row>
    <row r="461" spans="1:7" x14ac:dyDescent="0.25">
      <c r="A461" t="s">
        <v>145</v>
      </c>
      <c r="B461" t="s">
        <v>146</v>
      </c>
      <c r="C461">
        <v>4.7</v>
      </c>
      <c r="D461">
        <v>28729</v>
      </c>
      <c r="E461" s="2">
        <v>15</v>
      </c>
      <c r="F461">
        <v>2018</v>
      </c>
      <c r="G461" t="s">
        <v>9</v>
      </c>
    </row>
    <row r="462" spans="1:7" x14ac:dyDescent="0.25">
      <c r="A462" t="s">
        <v>149</v>
      </c>
      <c r="B462" t="s">
        <v>150</v>
      </c>
      <c r="C462">
        <v>4.5999999999999996</v>
      </c>
      <c r="D462">
        <v>10721</v>
      </c>
      <c r="E462" s="2">
        <v>8</v>
      </c>
      <c r="F462">
        <v>2018</v>
      </c>
      <c r="G462" t="s">
        <v>12</v>
      </c>
    </row>
    <row r="463" spans="1:7" x14ac:dyDescent="0.25">
      <c r="A463" t="s">
        <v>152</v>
      </c>
      <c r="B463" t="s">
        <v>153</v>
      </c>
      <c r="C463">
        <v>4.4000000000000004</v>
      </c>
      <c r="D463">
        <v>6042</v>
      </c>
      <c r="E463" s="2">
        <v>2</v>
      </c>
      <c r="F463">
        <v>2018</v>
      </c>
      <c r="G463" t="s">
        <v>9</v>
      </c>
    </row>
    <row r="464" spans="1:7" x14ac:dyDescent="0.25">
      <c r="A464" t="s">
        <v>159</v>
      </c>
      <c r="B464" t="s">
        <v>160</v>
      </c>
      <c r="C464">
        <v>4.2</v>
      </c>
      <c r="D464">
        <v>13677</v>
      </c>
      <c r="E464" s="2">
        <v>6</v>
      </c>
      <c r="F464">
        <v>2018</v>
      </c>
      <c r="G464" t="s">
        <v>9</v>
      </c>
    </row>
    <row r="465" spans="1:7" x14ac:dyDescent="0.25">
      <c r="A465" t="s">
        <v>161</v>
      </c>
      <c r="B465" t="s">
        <v>162</v>
      </c>
      <c r="C465">
        <v>4.7</v>
      </c>
      <c r="D465">
        <v>17323</v>
      </c>
      <c r="E465" s="2">
        <v>4</v>
      </c>
      <c r="F465">
        <v>2018</v>
      </c>
      <c r="G465" t="s">
        <v>9</v>
      </c>
    </row>
    <row r="466" spans="1:7" x14ac:dyDescent="0.25">
      <c r="A466" t="s">
        <v>175</v>
      </c>
      <c r="B466" t="s">
        <v>176</v>
      </c>
      <c r="C466">
        <v>4.8</v>
      </c>
      <c r="D466">
        <v>14038</v>
      </c>
      <c r="E466" s="2">
        <v>4</v>
      </c>
      <c r="F466">
        <v>2018</v>
      </c>
      <c r="G466" t="s">
        <v>12</v>
      </c>
    </row>
    <row r="467" spans="1:7" x14ac:dyDescent="0.25">
      <c r="A467" t="s">
        <v>179</v>
      </c>
      <c r="B467" t="s">
        <v>178</v>
      </c>
      <c r="C467">
        <v>4.5999999999999996</v>
      </c>
      <c r="D467">
        <v>22288</v>
      </c>
      <c r="E467" s="2">
        <v>12</v>
      </c>
      <c r="F467">
        <v>2018</v>
      </c>
      <c r="G467" t="s">
        <v>9</v>
      </c>
    </row>
    <row r="468" spans="1:7" x14ac:dyDescent="0.25">
      <c r="A468" t="s">
        <v>193</v>
      </c>
      <c r="B468" t="s">
        <v>194</v>
      </c>
      <c r="C468">
        <v>4.8</v>
      </c>
      <c r="D468">
        <v>8837</v>
      </c>
      <c r="E468" s="2">
        <v>5</v>
      </c>
      <c r="F468">
        <v>2018</v>
      </c>
      <c r="G468" t="s">
        <v>12</v>
      </c>
    </row>
    <row r="469" spans="1:7" x14ac:dyDescent="0.25">
      <c r="A469" t="s">
        <v>221</v>
      </c>
      <c r="B469" t="s">
        <v>222</v>
      </c>
      <c r="C469">
        <v>4.8</v>
      </c>
      <c r="D469">
        <v>3776</v>
      </c>
      <c r="E469" s="2">
        <v>22</v>
      </c>
      <c r="F469">
        <v>2018</v>
      </c>
      <c r="G469" t="s">
        <v>9</v>
      </c>
    </row>
    <row r="470" spans="1:7" x14ac:dyDescent="0.25">
      <c r="A470" t="s">
        <v>223</v>
      </c>
      <c r="B470" t="s">
        <v>224</v>
      </c>
      <c r="C470">
        <v>4.7</v>
      </c>
      <c r="D470">
        <v>25001</v>
      </c>
      <c r="E470" s="2">
        <v>11</v>
      </c>
      <c r="F470">
        <v>2018</v>
      </c>
      <c r="G470" t="s">
        <v>9</v>
      </c>
    </row>
    <row r="471" spans="1:7" x14ac:dyDescent="0.25">
      <c r="A471" t="s">
        <v>246</v>
      </c>
      <c r="B471" t="s">
        <v>247</v>
      </c>
      <c r="C471">
        <v>4.4000000000000004</v>
      </c>
      <c r="D471">
        <v>7396</v>
      </c>
      <c r="E471" s="2">
        <v>13</v>
      </c>
      <c r="F471">
        <v>2018</v>
      </c>
      <c r="G471" t="s">
        <v>9</v>
      </c>
    </row>
    <row r="472" spans="1:7" x14ac:dyDescent="0.25">
      <c r="A472" t="s">
        <v>263</v>
      </c>
      <c r="B472" t="s">
        <v>264</v>
      </c>
      <c r="C472">
        <v>4.8</v>
      </c>
      <c r="D472">
        <v>2507</v>
      </c>
      <c r="E472" s="2">
        <v>8</v>
      </c>
      <c r="F472">
        <v>2018</v>
      </c>
      <c r="G472" t="s">
        <v>9</v>
      </c>
    </row>
    <row r="473" spans="1:7" x14ac:dyDescent="0.25">
      <c r="A473" t="s">
        <v>267</v>
      </c>
      <c r="B473" t="s">
        <v>268</v>
      </c>
      <c r="C473">
        <v>4.9000000000000004</v>
      </c>
      <c r="D473">
        <v>11881</v>
      </c>
      <c r="E473" s="2">
        <v>13</v>
      </c>
      <c r="F473">
        <v>2018</v>
      </c>
      <c r="G473" t="s">
        <v>12</v>
      </c>
    </row>
    <row r="474" spans="1:7" x14ac:dyDescent="0.25">
      <c r="A474" t="s">
        <v>274</v>
      </c>
      <c r="B474" t="s">
        <v>275</v>
      </c>
      <c r="C474">
        <v>4.4000000000000004</v>
      </c>
      <c r="D474">
        <v>7550</v>
      </c>
      <c r="E474" s="2">
        <v>6</v>
      </c>
      <c r="F474">
        <v>2018</v>
      </c>
      <c r="G474" t="s">
        <v>9</v>
      </c>
    </row>
    <row r="475" spans="1:7" x14ac:dyDescent="0.25">
      <c r="A475" t="s">
        <v>284</v>
      </c>
      <c r="B475" t="s">
        <v>285</v>
      </c>
      <c r="C475">
        <v>4.5</v>
      </c>
      <c r="D475">
        <v>25706</v>
      </c>
      <c r="E475" s="2">
        <v>12</v>
      </c>
      <c r="F475">
        <v>2018</v>
      </c>
      <c r="G475" t="s">
        <v>12</v>
      </c>
    </row>
    <row r="476" spans="1:7" x14ac:dyDescent="0.25">
      <c r="A476" t="s">
        <v>292</v>
      </c>
      <c r="B476" t="s">
        <v>222</v>
      </c>
      <c r="C476">
        <v>4.8</v>
      </c>
      <c r="D476">
        <v>9867</v>
      </c>
      <c r="E476" s="2">
        <v>16</v>
      </c>
      <c r="F476">
        <v>2018</v>
      </c>
      <c r="G476" t="s">
        <v>9</v>
      </c>
    </row>
    <row r="477" spans="1:7" x14ac:dyDescent="0.25">
      <c r="A477" t="s">
        <v>298</v>
      </c>
      <c r="B477" t="s">
        <v>299</v>
      </c>
      <c r="C477">
        <v>4.7</v>
      </c>
      <c r="D477">
        <v>17739</v>
      </c>
      <c r="E477" s="2">
        <v>8</v>
      </c>
      <c r="F477">
        <v>2018</v>
      </c>
      <c r="G477" t="s">
        <v>9</v>
      </c>
    </row>
    <row r="478" spans="1:7" x14ac:dyDescent="0.25">
      <c r="A478" t="s">
        <v>316</v>
      </c>
      <c r="B478" t="s">
        <v>317</v>
      </c>
      <c r="C478">
        <v>4.9000000000000004</v>
      </c>
      <c r="D478">
        <v>21834</v>
      </c>
      <c r="E478" s="2">
        <v>8</v>
      </c>
      <c r="F478">
        <v>2018</v>
      </c>
      <c r="G478" t="s">
        <v>12</v>
      </c>
    </row>
    <row r="479" spans="1:7" x14ac:dyDescent="0.25">
      <c r="A479" t="s">
        <v>328</v>
      </c>
      <c r="B479" t="s">
        <v>329</v>
      </c>
      <c r="C479">
        <v>4.7</v>
      </c>
      <c r="D479">
        <v>10820</v>
      </c>
      <c r="E479" s="2">
        <v>5</v>
      </c>
      <c r="F479">
        <v>2018</v>
      </c>
      <c r="G479" t="s">
        <v>9</v>
      </c>
    </row>
    <row r="480" spans="1:7" x14ac:dyDescent="0.25">
      <c r="A480" t="s">
        <v>332</v>
      </c>
      <c r="B480" t="s">
        <v>333</v>
      </c>
      <c r="C480">
        <v>4.8</v>
      </c>
      <c r="D480">
        <v>16990</v>
      </c>
      <c r="E480" s="2">
        <v>27</v>
      </c>
      <c r="F480">
        <v>2018</v>
      </c>
      <c r="G480" t="s">
        <v>12</v>
      </c>
    </row>
    <row r="481" spans="1:7" x14ac:dyDescent="0.25">
      <c r="A481" t="s">
        <v>337</v>
      </c>
      <c r="B481" t="s">
        <v>338</v>
      </c>
      <c r="C481">
        <v>4.5</v>
      </c>
      <c r="D481">
        <v>8580</v>
      </c>
      <c r="E481" s="2">
        <v>46</v>
      </c>
      <c r="F481">
        <v>2018</v>
      </c>
      <c r="G481" t="s">
        <v>9</v>
      </c>
    </row>
    <row r="482" spans="1:7" x14ac:dyDescent="0.25">
      <c r="A482" t="s">
        <v>345</v>
      </c>
      <c r="B482" t="s">
        <v>346</v>
      </c>
      <c r="C482">
        <v>4.5999999999999996</v>
      </c>
      <c r="D482">
        <v>22536</v>
      </c>
      <c r="E482" s="2">
        <v>12</v>
      </c>
      <c r="F482">
        <v>2018</v>
      </c>
      <c r="G482" t="s">
        <v>12</v>
      </c>
    </row>
    <row r="483" spans="1:7" x14ac:dyDescent="0.25">
      <c r="A483" t="s">
        <v>350</v>
      </c>
      <c r="B483" t="s">
        <v>351</v>
      </c>
      <c r="C483">
        <v>4.8</v>
      </c>
      <c r="D483">
        <v>7802</v>
      </c>
      <c r="E483" s="2">
        <v>20</v>
      </c>
      <c r="F483">
        <v>2018</v>
      </c>
      <c r="G483" t="s">
        <v>9</v>
      </c>
    </row>
    <row r="484" spans="1:7" x14ac:dyDescent="0.25">
      <c r="A484" t="s">
        <v>354</v>
      </c>
      <c r="B484" t="s">
        <v>355</v>
      </c>
      <c r="C484">
        <v>4.8</v>
      </c>
      <c r="D484">
        <v>23047</v>
      </c>
      <c r="E484" s="2">
        <v>6</v>
      </c>
      <c r="F484">
        <v>2018</v>
      </c>
      <c r="G484" t="s">
        <v>9</v>
      </c>
    </row>
    <row r="485" spans="1:7" x14ac:dyDescent="0.25">
      <c r="A485" t="s">
        <v>359</v>
      </c>
      <c r="B485" t="s">
        <v>360</v>
      </c>
      <c r="C485">
        <v>4.8</v>
      </c>
      <c r="D485">
        <v>3923</v>
      </c>
      <c r="E485" s="2">
        <v>16</v>
      </c>
      <c r="F485">
        <v>2018</v>
      </c>
      <c r="G485" t="s">
        <v>9</v>
      </c>
    </row>
    <row r="486" spans="1:7" x14ac:dyDescent="0.25">
      <c r="A486" t="s">
        <v>384</v>
      </c>
      <c r="B486" t="s">
        <v>383</v>
      </c>
      <c r="C486">
        <v>4.8</v>
      </c>
      <c r="D486">
        <v>25554</v>
      </c>
      <c r="E486" s="2">
        <v>8</v>
      </c>
      <c r="F486">
        <v>2018</v>
      </c>
      <c r="G486" t="s">
        <v>9</v>
      </c>
    </row>
    <row r="487" spans="1:7" x14ac:dyDescent="0.25">
      <c r="A487" t="s">
        <v>413</v>
      </c>
      <c r="B487" t="s">
        <v>414</v>
      </c>
      <c r="C487">
        <v>4.3</v>
      </c>
      <c r="D487">
        <v>13061</v>
      </c>
      <c r="E487" s="2">
        <v>6</v>
      </c>
      <c r="F487">
        <v>2018</v>
      </c>
      <c r="G487" t="s">
        <v>9</v>
      </c>
    </row>
    <row r="488" spans="1:7" x14ac:dyDescent="0.25">
      <c r="A488" t="s">
        <v>430</v>
      </c>
      <c r="B488" t="s">
        <v>431</v>
      </c>
      <c r="C488">
        <v>4.7</v>
      </c>
      <c r="D488">
        <v>23308</v>
      </c>
      <c r="E488" s="2">
        <v>6</v>
      </c>
      <c r="F488">
        <v>2018</v>
      </c>
      <c r="G488" t="s">
        <v>9</v>
      </c>
    </row>
    <row r="489" spans="1:7" x14ac:dyDescent="0.25">
      <c r="A489" t="s">
        <v>453</v>
      </c>
      <c r="B489" t="s">
        <v>454</v>
      </c>
      <c r="C489">
        <v>4.8</v>
      </c>
      <c r="D489">
        <v>9947</v>
      </c>
      <c r="E489" s="2">
        <v>11</v>
      </c>
      <c r="F489">
        <v>2018</v>
      </c>
      <c r="G489" t="s">
        <v>12</v>
      </c>
    </row>
    <row r="490" spans="1:7" x14ac:dyDescent="0.25">
      <c r="A490" t="s">
        <v>463</v>
      </c>
      <c r="B490" t="s">
        <v>464</v>
      </c>
      <c r="C490">
        <v>4.3</v>
      </c>
      <c r="D490">
        <v>7368</v>
      </c>
      <c r="E490" s="2">
        <v>7</v>
      </c>
      <c r="F490">
        <v>2018</v>
      </c>
      <c r="G490" t="s">
        <v>9</v>
      </c>
    </row>
    <row r="491" spans="1:7" x14ac:dyDescent="0.25">
      <c r="A491" t="s">
        <v>486</v>
      </c>
      <c r="B491" t="s">
        <v>79</v>
      </c>
      <c r="C491">
        <v>4.8</v>
      </c>
      <c r="D491">
        <v>5898</v>
      </c>
      <c r="E491" s="2">
        <v>8</v>
      </c>
      <c r="F491">
        <v>2018</v>
      </c>
      <c r="G491" t="s">
        <v>12</v>
      </c>
    </row>
    <row r="492" spans="1:7" x14ac:dyDescent="0.25">
      <c r="A492" t="s">
        <v>500</v>
      </c>
      <c r="B492" t="s">
        <v>501</v>
      </c>
      <c r="C492">
        <v>4.5</v>
      </c>
      <c r="D492">
        <v>3601</v>
      </c>
      <c r="E492" s="2">
        <v>18</v>
      </c>
      <c r="F492">
        <v>2018</v>
      </c>
      <c r="G492" t="s">
        <v>9</v>
      </c>
    </row>
    <row r="493" spans="1:7" x14ac:dyDescent="0.25">
      <c r="A493" t="s">
        <v>502</v>
      </c>
      <c r="B493" t="s">
        <v>501</v>
      </c>
      <c r="C493">
        <v>4.4000000000000004</v>
      </c>
      <c r="D493">
        <v>7058</v>
      </c>
      <c r="E493" s="2">
        <v>17</v>
      </c>
      <c r="F493">
        <v>2018</v>
      </c>
      <c r="G493" t="s">
        <v>9</v>
      </c>
    </row>
    <row r="494" spans="1:7" x14ac:dyDescent="0.25">
      <c r="A494" t="s">
        <v>503</v>
      </c>
      <c r="B494" t="s">
        <v>504</v>
      </c>
      <c r="C494">
        <v>4.8</v>
      </c>
      <c r="D494">
        <v>9784</v>
      </c>
      <c r="E494" s="2">
        <v>5</v>
      </c>
      <c r="F494">
        <v>2018</v>
      </c>
      <c r="G494" t="s">
        <v>12</v>
      </c>
    </row>
    <row r="495" spans="1:7" x14ac:dyDescent="0.25">
      <c r="A495" t="s">
        <v>507</v>
      </c>
      <c r="B495" t="s">
        <v>235</v>
      </c>
      <c r="C495">
        <v>4.3</v>
      </c>
      <c r="D495">
        <v>10191</v>
      </c>
      <c r="E495" s="2">
        <v>18</v>
      </c>
      <c r="F495">
        <v>2018</v>
      </c>
      <c r="G495" t="s">
        <v>12</v>
      </c>
    </row>
    <row r="496" spans="1:7" x14ac:dyDescent="0.25">
      <c r="A496" t="s">
        <v>519</v>
      </c>
      <c r="B496" t="s">
        <v>520</v>
      </c>
      <c r="C496">
        <v>4.5999999999999996</v>
      </c>
      <c r="D496">
        <v>26490</v>
      </c>
      <c r="E496" s="2">
        <v>15</v>
      </c>
      <c r="F496">
        <v>2018</v>
      </c>
      <c r="G496" t="s">
        <v>9</v>
      </c>
    </row>
    <row r="497" spans="1:7" x14ac:dyDescent="0.25">
      <c r="A497" t="s">
        <v>533</v>
      </c>
      <c r="B497" t="s">
        <v>534</v>
      </c>
      <c r="C497">
        <v>4.9000000000000004</v>
      </c>
      <c r="D497">
        <v>19546</v>
      </c>
      <c r="E497" s="2">
        <v>5</v>
      </c>
      <c r="F497">
        <v>2018</v>
      </c>
      <c r="G497" t="s">
        <v>12</v>
      </c>
    </row>
    <row r="498" spans="1:7" x14ac:dyDescent="0.25">
      <c r="A498" t="s">
        <v>537</v>
      </c>
      <c r="B498" t="s">
        <v>538</v>
      </c>
      <c r="C498">
        <v>4.9000000000000004</v>
      </c>
      <c r="D498">
        <v>8842</v>
      </c>
      <c r="E498" s="2">
        <v>10</v>
      </c>
      <c r="F498">
        <v>2018</v>
      </c>
      <c r="G498" t="s">
        <v>12</v>
      </c>
    </row>
    <row r="499" spans="1:7" x14ac:dyDescent="0.25">
      <c r="A499" t="s">
        <v>539</v>
      </c>
      <c r="B499" t="s">
        <v>540</v>
      </c>
      <c r="C499">
        <v>4.8</v>
      </c>
      <c r="D499">
        <v>30183</v>
      </c>
      <c r="E499" s="2">
        <v>4</v>
      </c>
      <c r="F499">
        <v>2018</v>
      </c>
      <c r="G499" t="s">
        <v>12</v>
      </c>
    </row>
    <row r="500" spans="1:7" x14ac:dyDescent="0.25">
      <c r="A500" t="s">
        <v>593</v>
      </c>
      <c r="B500" t="s">
        <v>594</v>
      </c>
      <c r="C500">
        <v>4.5999999999999996</v>
      </c>
      <c r="D500">
        <v>6669</v>
      </c>
      <c r="E500" s="2">
        <v>12</v>
      </c>
      <c r="F500">
        <v>2018</v>
      </c>
      <c r="G500" t="s">
        <v>9</v>
      </c>
    </row>
    <row r="501" spans="1:7" x14ac:dyDescent="0.25">
      <c r="A501" t="s">
        <v>604</v>
      </c>
      <c r="B501" t="s">
        <v>605</v>
      </c>
      <c r="C501">
        <v>4.7</v>
      </c>
      <c r="D501">
        <v>14331</v>
      </c>
      <c r="E501" s="2">
        <v>8</v>
      </c>
      <c r="F501">
        <v>2018</v>
      </c>
      <c r="G501" t="s">
        <v>9</v>
      </c>
    </row>
    <row r="502" spans="1:7" x14ac:dyDescent="0.25">
      <c r="A502" t="s">
        <v>17</v>
      </c>
      <c r="B502" t="s">
        <v>18</v>
      </c>
      <c r="C502">
        <v>4.8</v>
      </c>
      <c r="D502">
        <v>7665</v>
      </c>
      <c r="E502" s="2">
        <v>12</v>
      </c>
      <c r="F502">
        <v>2019</v>
      </c>
      <c r="G502" t="s">
        <v>9</v>
      </c>
    </row>
    <row r="503" spans="1:7" x14ac:dyDescent="0.25">
      <c r="A503" t="s">
        <v>65</v>
      </c>
      <c r="B503" t="s">
        <v>66</v>
      </c>
      <c r="C503">
        <v>4.8</v>
      </c>
      <c r="D503">
        <v>61133</v>
      </c>
      <c r="E503" s="2">
        <v>11</v>
      </c>
      <c r="F503">
        <v>2019</v>
      </c>
      <c r="G503" t="s">
        <v>9</v>
      </c>
    </row>
    <row r="504" spans="1:7" x14ac:dyDescent="0.25">
      <c r="A504" t="s">
        <v>76</v>
      </c>
      <c r="B504" t="s">
        <v>77</v>
      </c>
      <c r="C504">
        <v>4.9000000000000004</v>
      </c>
      <c r="D504">
        <v>14344</v>
      </c>
      <c r="E504" s="2">
        <v>5</v>
      </c>
      <c r="F504">
        <v>2019</v>
      </c>
      <c r="G504" t="s">
        <v>12</v>
      </c>
    </row>
    <row r="505" spans="1:7" x14ac:dyDescent="0.25">
      <c r="A505" t="s">
        <v>82</v>
      </c>
      <c r="B505" t="s">
        <v>83</v>
      </c>
      <c r="C505">
        <v>4.8</v>
      </c>
      <c r="D505">
        <v>16244</v>
      </c>
      <c r="E505" s="2">
        <v>18</v>
      </c>
      <c r="F505">
        <v>2019</v>
      </c>
      <c r="G505" t="s">
        <v>9</v>
      </c>
    </row>
    <row r="506" spans="1:7" x14ac:dyDescent="0.25">
      <c r="A506" t="s">
        <v>118</v>
      </c>
      <c r="B506" t="s">
        <v>119</v>
      </c>
      <c r="C506">
        <v>4.5999999999999996</v>
      </c>
      <c r="D506">
        <v>7955</v>
      </c>
      <c r="E506" s="2">
        <v>5</v>
      </c>
      <c r="F506">
        <v>2019</v>
      </c>
      <c r="G506" t="s">
        <v>9</v>
      </c>
    </row>
    <row r="507" spans="1:7" x14ac:dyDescent="0.25">
      <c r="A507" t="s">
        <v>129</v>
      </c>
      <c r="B507" t="s">
        <v>127</v>
      </c>
      <c r="C507">
        <v>4.9000000000000004</v>
      </c>
      <c r="D507">
        <v>7235</v>
      </c>
      <c r="E507" s="2">
        <v>4</v>
      </c>
      <c r="F507">
        <v>2019</v>
      </c>
      <c r="G507" t="s">
        <v>12</v>
      </c>
    </row>
    <row r="508" spans="1:7" x14ac:dyDescent="0.25">
      <c r="A508" t="s">
        <v>130</v>
      </c>
      <c r="B508" t="s">
        <v>127</v>
      </c>
      <c r="C508">
        <v>4.9000000000000004</v>
      </c>
      <c r="D508">
        <v>12619</v>
      </c>
      <c r="E508" s="2">
        <v>8</v>
      </c>
      <c r="F508">
        <v>2019</v>
      </c>
      <c r="G508" t="s">
        <v>12</v>
      </c>
    </row>
    <row r="509" spans="1:7" x14ac:dyDescent="0.25">
      <c r="A509" t="s">
        <v>131</v>
      </c>
      <c r="B509" t="s">
        <v>127</v>
      </c>
      <c r="C509">
        <v>4.9000000000000004</v>
      </c>
      <c r="D509">
        <v>9089</v>
      </c>
      <c r="E509" s="2">
        <v>8</v>
      </c>
      <c r="F509">
        <v>2019</v>
      </c>
      <c r="G509" t="s">
        <v>12</v>
      </c>
    </row>
    <row r="510" spans="1:7" x14ac:dyDescent="0.25">
      <c r="A510" t="s">
        <v>145</v>
      </c>
      <c r="B510" t="s">
        <v>146</v>
      </c>
      <c r="C510">
        <v>4.7</v>
      </c>
      <c r="D510">
        <v>28729</v>
      </c>
      <c r="E510" s="2">
        <v>15</v>
      </c>
      <c r="F510">
        <v>2019</v>
      </c>
      <c r="G510" t="s">
        <v>9</v>
      </c>
    </row>
    <row r="511" spans="1:7" x14ac:dyDescent="0.25">
      <c r="A511" t="s">
        <v>175</v>
      </c>
      <c r="B511" t="s">
        <v>176</v>
      </c>
      <c r="C511">
        <v>4.8</v>
      </c>
      <c r="D511">
        <v>14038</v>
      </c>
      <c r="E511" s="2">
        <v>4</v>
      </c>
      <c r="F511">
        <v>2019</v>
      </c>
      <c r="G511" t="s">
        <v>12</v>
      </c>
    </row>
    <row r="512" spans="1:7" x14ac:dyDescent="0.25">
      <c r="A512" t="s">
        <v>177</v>
      </c>
      <c r="B512" t="s">
        <v>178</v>
      </c>
      <c r="C512">
        <v>4.5999999999999996</v>
      </c>
      <c r="D512">
        <v>7660</v>
      </c>
      <c r="E512" s="2">
        <v>12</v>
      </c>
      <c r="F512">
        <v>2019</v>
      </c>
      <c r="G512" t="s">
        <v>9</v>
      </c>
    </row>
    <row r="513" spans="1:7" x14ac:dyDescent="0.25">
      <c r="A513" t="s">
        <v>179</v>
      </c>
      <c r="B513" t="s">
        <v>178</v>
      </c>
      <c r="C513">
        <v>4.5999999999999996</v>
      </c>
      <c r="D513">
        <v>22288</v>
      </c>
      <c r="E513" s="2">
        <v>12</v>
      </c>
      <c r="F513">
        <v>2019</v>
      </c>
      <c r="G513" t="s">
        <v>9</v>
      </c>
    </row>
    <row r="514" spans="1:7" x14ac:dyDescent="0.25">
      <c r="A514" t="s">
        <v>189</v>
      </c>
      <c r="B514" t="s">
        <v>190</v>
      </c>
      <c r="C514">
        <v>4.5999999999999996</v>
      </c>
      <c r="D514">
        <v>10141</v>
      </c>
      <c r="E514" s="2">
        <v>6</v>
      </c>
      <c r="F514">
        <v>2019</v>
      </c>
      <c r="G514" t="s">
        <v>9</v>
      </c>
    </row>
    <row r="515" spans="1:7" x14ac:dyDescent="0.25">
      <c r="A515" t="s">
        <v>193</v>
      </c>
      <c r="B515" t="s">
        <v>194</v>
      </c>
      <c r="C515">
        <v>4.8</v>
      </c>
      <c r="D515">
        <v>8837</v>
      </c>
      <c r="E515" s="2">
        <v>5</v>
      </c>
      <c r="F515">
        <v>2019</v>
      </c>
      <c r="G515" t="s">
        <v>12</v>
      </c>
    </row>
    <row r="516" spans="1:7" x14ac:dyDescent="0.25">
      <c r="A516" t="s">
        <v>200</v>
      </c>
      <c r="B516" t="s">
        <v>201</v>
      </c>
      <c r="C516">
        <v>4.8</v>
      </c>
      <c r="D516">
        <v>5476</v>
      </c>
      <c r="E516" s="2">
        <v>7</v>
      </c>
      <c r="F516">
        <v>2019</v>
      </c>
      <c r="G516" t="s">
        <v>9</v>
      </c>
    </row>
    <row r="517" spans="1:7" x14ac:dyDescent="0.25">
      <c r="A517" t="s">
        <v>208</v>
      </c>
      <c r="B517" t="s">
        <v>209</v>
      </c>
      <c r="C517">
        <v>4.9000000000000004</v>
      </c>
      <c r="D517">
        <v>7758</v>
      </c>
      <c r="E517" s="2">
        <v>18</v>
      </c>
      <c r="F517">
        <v>2019</v>
      </c>
      <c r="G517" t="s">
        <v>12</v>
      </c>
    </row>
    <row r="518" spans="1:7" x14ac:dyDescent="0.25">
      <c r="A518" t="s">
        <v>225</v>
      </c>
      <c r="B518" t="s">
        <v>226</v>
      </c>
      <c r="C518">
        <v>4.3</v>
      </c>
      <c r="D518">
        <v>5272</v>
      </c>
      <c r="E518" s="2">
        <v>16</v>
      </c>
      <c r="F518">
        <v>2019</v>
      </c>
      <c r="G518" t="s">
        <v>9</v>
      </c>
    </row>
    <row r="519" spans="1:7" x14ac:dyDescent="0.25">
      <c r="A519" t="s">
        <v>232</v>
      </c>
      <c r="B519" t="s">
        <v>233</v>
      </c>
      <c r="C519">
        <v>4.8</v>
      </c>
      <c r="D519">
        <v>9737</v>
      </c>
      <c r="E519" s="2">
        <v>7</v>
      </c>
      <c r="F519">
        <v>2019</v>
      </c>
      <c r="G519" t="s">
        <v>9</v>
      </c>
    </row>
    <row r="520" spans="1:7" x14ac:dyDescent="0.25">
      <c r="A520" t="s">
        <v>236</v>
      </c>
      <c r="B520" t="s">
        <v>237</v>
      </c>
      <c r="C520">
        <v>4.8</v>
      </c>
      <c r="D520">
        <v>16643</v>
      </c>
      <c r="E520" s="2">
        <v>4</v>
      </c>
      <c r="F520">
        <v>2019</v>
      </c>
      <c r="G520" t="s">
        <v>12</v>
      </c>
    </row>
    <row r="521" spans="1:7" x14ac:dyDescent="0.25">
      <c r="A521" t="s">
        <v>246</v>
      </c>
      <c r="B521" t="s">
        <v>247</v>
      </c>
      <c r="C521">
        <v>4.4000000000000004</v>
      </c>
      <c r="D521">
        <v>7396</v>
      </c>
      <c r="E521" s="2">
        <v>13</v>
      </c>
      <c r="F521">
        <v>2019</v>
      </c>
      <c r="G521" t="s">
        <v>9</v>
      </c>
    </row>
    <row r="522" spans="1:7" x14ac:dyDescent="0.25">
      <c r="A522" t="s">
        <v>248</v>
      </c>
      <c r="B522" t="s">
        <v>249</v>
      </c>
      <c r="C522">
        <v>4.8</v>
      </c>
      <c r="D522">
        <v>7062</v>
      </c>
      <c r="E522" s="2">
        <v>12</v>
      </c>
      <c r="F522">
        <v>2019</v>
      </c>
      <c r="G522" t="s">
        <v>9</v>
      </c>
    </row>
    <row r="523" spans="1:7" x14ac:dyDescent="0.25">
      <c r="A523" t="s">
        <v>305</v>
      </c>
      <c r="B523" t="s">
        <v>306</v>
      </c>
      <c r="C523">
        <v>4.8</v>
      </c>
      <c r="D523">
        <v>5347</v>
      </c>
      <c r="E523" s="2">
        <v>16</v>
      </c>
      <c r="F523">
        <v>2019</v>
      </c>
      <c r="G523" t="s">
        <v>9</v>
      </c>
    </row>
    <row r="524" spans="1:7" x14ac:dyDescent="0.25">
      <c r="A524" t="s">
        <v>307</v>
      </c>
      <c r="B524" t="s">
        <v>308</v>
      </c>
      <c r="C524">
        <v>4.8</v>
      </c>
      <c r="D524">
        <v>7866</v>
      </c>
      <c r="E524" s="2">
        <v>11</v>
      </c>
      <c r="F524">
        <v>2019</v>
      </c>
      <c r="G524" t="s">
        <v>9</v>
      </c>
    </row>
    <row r="525" spans="1:7" x14ac:dyDescent="0.25">
      <c r="A525" t="s">
        <v>316</v>
      </c>
      <c r="B525" t="s">
        <v>317</v>
      </c>
      <c r="C525">
        <v>4.9000000000000004</v>
      </c>
      <c r="D525">
        <v>21834</v>
      </c>
      <c r="E525" s="2">
        <v>8</v>
      </c>
      <c r="F525">
        <v>2019</v>
      </c>
      <c r="G525" t="s">
        <v>12</v>
      </c>
    </row>
    <row r="526" spans="1:7" x14ac:dyDescent="0.25">
      <c r="A526" t="s">
        <v>328</v>
      </c>
      <c r="B526" t="s">
        <v>329</v>
      </c>
      <c r="C526">
        <v>4.7</v>
      </c>
      <c r="D526">
        <v>10820</v>
      </c>
      <c r="E526" s="2">
        <v>5</v>
      </c>
      <c r="F526">
        <v>2019</v>
      </c>
      <c r="G526" t="s">
        <v>9</v>
      </c>
    </row>
    <row r="527" spans="1:7" x14ac:dyDescent="0.25">
      <c r="A527" t="s">
        <v>332</v>
      </c>
      <c r="B527" t="s">
        <v>333</v>
      </c>
      <c r="C527">
        <v>4.8</v>
      </c>
      <c r="D527">
        <v>16990</v>
      </c>
      <c r="E527" s="2">
        <v>27</v>
      </c>
      <c r="F527">
        <v>2019</v>
      </c>
      <c r="G527" t="s">
        <v>12</v>
      </c>
    </row>
    <row r="528" spans="1:7" x14ac:dyDescent="0.25">
      <c r="A528" t="s">
        <v>350</v>
      </c>
      <c r="B528" t="s">
        <v>351</v>
      </c>
      <c r="C528">
        <v>4.8</v>
      </c>
      <c r="D528">
        <v>7802</v>
      </c>
      <c r="E528" s="2">
        <v>20</v>
      </c>
      <c r="F528">
        <v>2019</v>
      </c>
      <c r="G528" t="s">
        <v>9</v>
      </c>
    </row>
    <row r="529" spans="1:7" x14ac:dyDescent="0.25">
      <c r="A529" t="s">
        <v>354</v>
      </c>
      <c r="B529" t="s">
        <v>355</v>
      </c>
      <c r="C529">
        <v>4.8</v>
      </c>
      <c r="D529">
        <v>23047</v>
      </c>
      <c r="E529" s="2">
        <v>6</v>
      </c>
      <c r="F529">
        <v>2019</v>
      </c>
      <c r="G529" t="s">
        <v>9</v>
      </c>
    </row>
    <row r="530" spans="1:7" x14ac:dyDescent="0.25">
      <c r="A530" t="s">
        <v>366</v>
      </c>
      <c r="B530" t="s">
        <v>367</v>
      </c>
      <c r="C530">
        <v>4.9000000000000004</v>
      </c>
      <c r="D530">
        <v>9382</v>
      </c>
      <c r="E530" s="2">
        <v>6</v>
      </c>
      <c r="F530">
        <v>2019</v>
      </c>
      <c r="G530" t="s">
        <v>12</v>
      </c>
    </row>
    <row r="531" spans="1:7" x14ac:dyDescent="0.25">
      <c r="A531" t="s">
        <v>384</v>
      </c>
      <c r="B531" t="s">
        <v>383</v>
      </c>
      <c r="C531">
        <v>4.8</v>
      </c>
      <c r="D531">
        <v>25554</v>
      </c>
      <c r="E531" s="2">
        <v>8</v>
      </c>
      <c r="F531">
        <v>2019</v>
      </c>
      <c r="G531" t="s">
        <v>9</v>
      </c>
    </row>
    <row r="532" spans="1:7" x14ac:dyDescent="0.25">
      <c r="A532" t="s">
        <v>400</v>
      </c>
      <c r="B532" t="s">
        <v>401</v>
      </c>
      <c r="C532">
        <v>4.8</v>
      </c>
      <c r="D532">
        <v>12361</v>
      </c>
      <c r="E532" s="2">
        <v>12</v>
      </c>
      <c r="F532">
        <v>2019</v>
      </c>
      <c r="G532" t="s">
        <v>9</v>
      </c>
    </row>
    <row r="533" spans="1:7" x14ac:dyDescent="0.25">
      <c r="A533" t="s">
        <v>413</v>
      </c>
      <c r="B533" t="s">
        <v>414</v>
      </c>
      <c r="C533">
        <v>4.3</v>
      </c>
      <c r="D533">
        <v>13061</v>
      </c>
      <c r="E533" s="2">
        <v>6</v>
      </c>
      <c r="F533">
        <v>2019</v>
      </c>
      <c r="G533" t="s">
        <v>9</v>
      </c>
    </row>
    <row r="534" spans="1:7" x14ac:dyDescent="0.25">
      <c r="A534" t="s">
        <v>430</v>
      </c>
      <c r="B534" t="s">
        <v>431</v>
      </c>
      <c r="C534">
        <v>4.7</v>
      </c>
      <c r="D534">
        <v>23308</v>
      </c>
      <c r="E534" s="2">
        <v>6</v>
      </c>
      <c r="F534">
        <v>2019</v>
      </c>
      <c r="G534" t="s">
        <v>9</v>
      </c>
    </row>
    <row r="535" spans="1:7" x14ac:dyDescent="0.25">
      <c r="A535" t="s">
        <v>446</v>
      </c>
      <c r="B535" t="s">
        <v>375</v>
      </c>
      <c r="C535">
        <v>4.5</v>
      </c>
      <c r="D535">
        <v>13609</v>
      </c>
      <c r="E535" s="2">
        <v>14</v>
      </c>
      <c r="F535">
        <v>2019</v>
      </c>
      <c r="G535" t="s">
        <v>12</v>
      </c>
    </row>
    <row r="536" spans="1:7" x14ac:dyDescent="0.25">
      <c r="A536" t="s">
        <v>472</v>
      </c>
      <c r="B536" t="s">
        <v>473</v>
      </c>
      <c r="C536">
        <v>4.5</v>
      </c>
      <c r="D536">
        <v>22641</v>
      </c>
      <c r="E536" s="2">
        <v>11</v>
      </c>
      <c r="F536">
        <v>2019</v>
      </c>
      <c r="G536" t="s">
        <v>9</v>
      </c>
    </row>
    <row r="537" spans="1:7" x14ac:dyDescent="0.25">
      <c r="A537" t="s">
        <v>487</v>
      </c>
      <c r="B537" t="s">
        <v>488</v>
      </c>
      <c r="C537">
        <v>4.5999999999999996</v>
      </c>
      <c r="D537">
        <v>2744</v>
      </c>
      <c r="E537" s="2">
        <v>12</v>
      </c>
      <c r="F537">
        <v>2019</v>
      </c>
      <c r="G537" t="s">
        <v>9</v>
      </c>
    </row>
    <row r="538" spans="1:7" x14ac:dyDescent="0.25">
      <c r="A538" t="s">
        <v>516</v>
      </c>
      <c r="B538" t="s">
        <v>517</v>
      </c>
      <c r="C538">
        <v>4.5</v>
      </c>
      <c r="D538">
        <v>27536</v>
      </c>
      <c r="E538" s="2">
        <v>14</v>
      </c>
      <c r="F538">
        <v>2019</v>
      </c>
      <c r="G538" t="s">
        <v>12</v>
      </c>
    </row>
    <row r="539" spans="1:7" x14ac:dyDescent="0.25">
      <c r="A539" t="s">
        <v>519</v>
      </c>
      <c r="B539" t="s">
        <v>520</v>
      </c>
      <c r="C539">
        <v>4.5999999999999996</v>
      </c>
      <c r="D539">
        <v>26490</v>
      </c>
      <c r="E539" s="2">
        <v>15</v>
      </c>
      <c r="F539">
        <v>2019</v>
      </c>
      <c r="G539" t="s">
        <v>9</v>
      </c>
    </row>
    <row r="540" spans="1:7" x14ac:dyDescent="0.25">
      <c r="A540" t="s">
        <v>527</v>
      </c>
      <c r="B540" t="s">
        <v>528</v>
      </c>
      <c r="C540">
        <v>4.7</v>
      </c>
      <c r="D540">
        <v>11550</v>
      </c>
      <c r="E540" s="2">
        <v>10</v>
      </c>
      <c r="F540">
        <v>2019</v>
      </c>
      <c r="G540" t="s">
        <v>9</v>
      </c>
    </row>
    <row r="541" spans="1:7" x14ac:dyDescent="0.25">
      <c r="A541" t="s">
        <v>531</v>
      </c>
      <c r="B541" t="s">
        <v>532</v>
      </c>
      <c r="C541">
        <v>4.7</v>
      </c>
      <c r="D541">
        <v>9030</v>
      </c>
      <c r="E541" s="2">
        <v>10</v>
      </c>
      <c r="F541">
        <v>2019</v>
      </c>
      <c r="G541" t="s">
        <v>9</v>
      </c>
    </row>
    <row r="542" spans="1:7" x14ac:dyDescent="0.25">
      <c r="A542" t="s">
        <v>533</v>
      </c>
      <c r="B542" t="s">
        <v>534</v>
      </c>
      <c r="C542">
        <v>4.9000000000000004</v>
      </c>
      <c r="D542">
        <v>19546</v>
      </c>
      <c r="E542" s="2">
        <v>5</v>
      </c>
      <c r="F542">
        <v>2019</v>
      </c>
      <c r="G542" t="s">
        <v>12</v>
      </c>
    </row>
    <row r="543" spans="1:7" x14ac:dyDescent="0.25">
      <c r="A543" t="s">
        <v>537</v>
      </c>
      <c r="B543" t="s">
        <v>538</v>
      </c>
      <c r="C543">
        <v>4.9000000000000004</v>
      </c>
      <c r="D543">
        <v>8842</v>
      </c>
      <c r="E543" s="2">
        <v>10</v>
      </c>
      <c r="F543">
        <v>2019</v>
      </c>
      <c r="G543" t="s">
        <v>12</v>
      </c>
    </row>
    <row r="544" spans="1:7" x14ac:dyDescent="0.25">
      <c r="A544" t="s">
        <v>539</v>
      </c>
      <c r="B544" t="s">
        <v>540</v>
      </c>
      <c r="C544">
        <v>4.8</v>
      </c>
      <c r="D544">
        <v>30183</v>
      </c>
      <c r="E544" s="2">
        <v>4</v>
      </c>
      <c r="F544">
        <v>2019</v>
      </c>
      <c r="G544" t="s">
        <v>12</v>
      </c>
    </row>
    <row r="545" spans="1:7" x14ac:dyDescent="0.25">
      <c r="A545" t="s">
        <v>557</v>
      </c>
      <c r="B545" t="s">
        <v>182</v>
      </c>
      <c r="C545">
        <v>4.8</v>
      </c>
      <c r="D545">
        <v>26234</v>
      </c>
      <c r="E545" s="2">
        <v>7</v>
      </c>
      <c r="F545">
        <v>2019</v>
      </c>
      <c r="G545" t="s">
        <v>12</v>
      </c>
    </row>
    <row r="546" spans="1:7" x14ac:dyDescent="0.25">
      <c r="A546" t="s">
        <v>568</v>
      </c>
      <c r="B546" t="s">
        <v>277</v>
      </c>
      <c r="C546">
        <v>4.9000000000000004</v>
      </c>
      <c r="D546">
        <v>5956</v>
      </c>
      <c r="E546" s="2">
        <v>11</v>
      </c>
      <c r="F546">
        <v>2019</v>
      </c>
      <c r="G546" t="s">
        <v>9</v>
      </c>
    </row>
    <row r="547" spans="1:7" x14ac:dyDescent="0.25">
      <c r="A547" t="s">
        <v>569</v>
      </c>
      <c r="B547" t="s">
        <v>570</v>
      </c>
      <c r="C547">
        <v>4.8</v>
      </c>
      <c r="D547">
        <v>6108</v>
      </c>
      <c r="E547" s="2">
        <v>4</v>
      </c>
      <c r="F547">
        <v>2019</v>
      </c>
      <c r="G547" t="s">
        <v>9</v>
      </c>
    </row>
    <row r="548" spans="1:7" x14ac:dyDescent="0.25">
      <c r="A548" t="s">
        <v>581</v>
      </c>
      <c r="B548" t="s">
        <v>582</v>
      </c>
      <c r="C548">
        <v>4.8</v>
      </c>
      <c r="D548">
        <v>8170</v>
      </c>
      <c r="E548" s="2">
        <v>13</v>
      </c>
      <c r="F548">
        <v>2019</v>
      </c>
      <c r="G548" t="s">
        <v>12</v>
      </c>
    </row>
    <row r="549" spans="1:7" x14ac:dyDescent="0.25">
      <c r="A549" t="s">
        <v>589</v>
      </c>
      <c r="B549" t="s">
        <v>590</v>
      </c>
      <c r="C549">
        <v>4.8</v>
      </c>
      <c r="D549">
        <v>87841</v>
      </c>
      <c r="E549" s="2">
        <v>15</v>
      </c>
      <c r="F549">
        <v>2019</v>
      </c>
      <c r="G549" t="s">
        <v>12</v>
      </c>
    </row>
    <row r="550" spans="1:7" x14ac:dyDescent="0.25">
      <c r="A550" t="s">
        <v>603</v>
      </c>
      <c r="B550" t="s">
        <v>79</v>
      </c>
      <c r="C550">
        <v>4.9000000000000004</v>
      </c>
      <c r="D550">
        <v>9413</v>
      </c>
      <c r="E550" s="2">
        <v>8</v>
      </c>
      <c r="F550">
        <v>2019</v>
      </c>
      <c r="G550" t="s">
        <v>12</v>
      </c>
    </row>
    <row r="551" spans="1:7" x14ac:dyDescent="0.25">
      <c r="A551" t="s">
        <v>604</v>
      </c>
      <c r="B551" t="s">
        <v>605</v>
      </c>
      <c r="C551">
        <v>4.7</v>
      </c>
      <c r="D551">
        <v>14331</v>
      </c>
      <c r="E551" s="2">
        <v>8</v>
      </c>
      <c r="F551">
        <v>2019</v>
      </c>
      <c r="G551" t="s">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96C0-ECD4-477B-8941-DAEE906EAE15}">
  <dimension ref="A1:M52"/>
  <sheetViews>
    <sheetView topLeftCell="I22" zoomScale="85" zoomScaleNormal="85" workbookViewId="0">
      <selection activeCell="I6" sqref="I6"/>
    </sheetView>
  </sheetViews>
  <sheetFormatPr defaultRowHeight="15" x14ac:dyDescent="0.25"/>
  <cols>
    <col min="1" max="2" width="10.85546875" customWidth="1"/>
    <col min="3" max="3" width="16" customWidth="1"/>
    <col min="4" max="4" width="12.140625" customWidth="1"/>
    <col min="5" max="5" width="38.7109375" customWidth="1"/>
    <col min="6" max="6" width="25.42578125" customWidth="1"/>
    <col min="7" max="7" width="21.42578125" customWidth="1"/>
    <col min="8" max="8" width="31" customWidth="1"/>
    <col min="9" max="9" width="39.42578125" customWidth="1"/>
    <col min="10" max="12" width="18.140625" customWidth="1"/>
    <col min="13" max="13" width="19.140625" customWidth="1"/>
  </cols>
  <sheetData>
    <row r="1" spans="1:13" ht="28.5" x14ac:dyDescent="0.25">
      <c r="A1" s="54" t="s">
        <v>607</v>
      </c>
      <c r="B1" s="54"/>
      <c r="C1" s="54"/>
      <c r="D1" s="54"/>
      <c r="E1" s="54"/>
      <c r="F1" s="54"/>
      <c r="H1" s="56" t="s">
        <v>640</v>
      </c>
      <c r="I1" s="57"/>
      <c r="J1" s="57"/>
      <c r="K1" s="57"/>
      <c r="L1" s="57"/>
      <c r="M1" s="57"/>
    </row>
    <row r="2" spans="1:13" ht="21" x14ac:dyDescent="0.25">
      <c r="A2" s="10" t="s">
        <v>4</v>
      </c>
      <c r="B2" s="10" t="s">
        <v>5</v>
      </c>
      <c r="C2" s="9" t="s">
        <v>3</v>
      </c>
      <c r="E2" s="55" t="s">
        <v>608</v>
      </c>
      <c r="F2" s="55"/>
      <c r="H2" s="58" t="s">
        <v>641</v>
      </c>
      <c r="I2" s="58"/>
      <c r="K2" s="59" t="s">
        <v>642</v>
      </c>
      <c r="L2" s="60"/>
      <c r="M2" s="61"/>
    </row>
    <row r="3" spans="1:13" x14ac:dyDescent="0.25">
      <c r="A3" s="3">
        <v>15</v>
      </c>
      <c r="B3" s="3">
        <v>2019</v>
      </c>
      <c r="C3" s="3">
        <v>7665</v>
      </c>
      <c r="E3" s="4" t="s">
        <v>609</v>
      </c>
      <c r="F3" s="5">
        <f>COUNT(A3:A52)</f>
        <v>50</v>
      </c>
      <c r="H3" s="48" t="s">
        <v>653</v>
      </c>
      <c r="I3" s="48" t="s">
        <v>735</v>
      </c>
      <c r="J3" s="8"/>
      <c r="K3" s="11" t="s">
        <v>644</v>
      </c>
      <c r="L3" s="11" t="s">
        <v>645</v>
      </c>
      <c r="M3" s="11" t="s">
        <v>646</v>
      </c>
    </row>
    <row r="4" spans="1:13" x14ac:dyDescent="0.25">
      <c r="A4" s="3">
        <v>11</v>
      </c>
      <c r="B4" s="3">
        <v>2019</v>
      </c>
      <c r="C4" s="3">
        <v>61133</v>
      </c>
      <c r="E4" s="4" t="s">
        <v>610</v>
      </c>
      <c r="F4" s="5">
        <f>SUM(A3:A52)</f>
        <v>504</v>
      </c>
      <c r="H4" s="49"/>
      <c r="I4" s="49"/>
      <c r="J4" s="8"/>
      <c r="K4" s="7">
        <f>INTERCEPT(C3:C52,A3:A52)</f>
        <v>12389.584165477889</v>
      </c>
      <c r="L4" s="7">
        <f>SLOPE(C3:C52,A3:A52)</f>
        <v>348.0908565994157</v>
      </c>
      <c r="M4" s="7">
        <f>H5^2</f>
        <v>1.412799852869503E-2</v>
      </c>
    </row>
    <row r="5" spans="1:13" x14ac:dyDescent="0.25">
      <c r="A5" s="3">
        <v>4</v>
      </c>
      <c r="B5" s="3">
        <v>2019</v>
      </c>
      <c r="C5" s="3">
        <v>14344</v>
      </c>
      <c r="E5" s="4" t="s">
        <v>611</v>
      </c>
      <c r="F5" s="5">
        <f>F4/F3</f>
        <v>10.08</v>
      </c>
      <c r="H5" s="5">
        <f>CORREL(A3:A52,C3:C52)</f>
        <v>0.11886125747565954</v>
      </c>
      <c r="I5" s="5">
        <f>K10</f>
        <v>0.41099817224106727</v>
      </c>
      <c r="K5" s="62" t="s">
        <v>654</v>
      </c>
      <c r="L5" s="63"/>
      <c r="M5" s="63"/>
    </row>
    <row r="6" spans="1:13" x14ac:dyDescent="0.25">
      <c r="A6" s="3">
        <v>15</v>
      </c>
      <c r="B6" s="3">
        <v>2019</v>
      </c>
      <c r="C6" s="3">
        <v>16244</v>
      </c>
      <c r="E6" s="4" t="s">
        <v>612</v>
      </c>
      <c r="F6" s="5">
        <f>MEDIAN(A3:A52)</f>
        <v>10</v>
      </c>
    </row>
    <row r="7" spans="1:13" ht="18.75" x14ac:dyDescent="0.3">
      <c r="A7" s="3">
        <v>14</v>
      </c>
      <c r="B7" s="3">
        <v>2019</v>
      </c>
      <c r="C7" s="3">
        <v>7955</v>
      </c>
      <c r="E7" s="4" t="s">
        <v>613</v>
      </c>
      <c r="F7" s="5">
        <f>MODE(A3:A52)</f>
        <v>8</v>
      </c>
      <c r="H7" s="64" t="s">
        <v>643</v>
      </c>
      <c r="I7" s="64"/>
      <c r="J7" s="64"/>
      <c r="K7" s="64"/>
    </row>
    <row r="8" spans="1:13" x14ac:dyDescent="0.25">
      <c r="A8" s="3">
        <v>15</v>
      </c>
      <c r="B8" s="3">
        <v>2019</v>
      </c>
      <c r="C8" s="3">
        <v>7235</v>
      </c>
      <c r="E8" s="4" t="s">
        <v>614</v>
      </c>
      <c r="F8" s="5">
        <f>GEOMEAN(A3:A52)</f>
        <v>8.9908318531881743</v>
      </c>
      <c r="H8" s="5" t="s">
        <v>647</v>
      </c>
      <c r="I8" s="52" t="s">
        <v>648</v>
      </c>
      <c r="J8" s="53"/>
      <c r="K8" s="5">
        <f>F3-2</f>
        <v>48</v>
      </c>
    </row>
    <row r="9" spans="1:13" x14ac:dyDescent="0.25">
      <c r="A9" s="3">
        <v>7</v>
      </c>
      <c r="B9" s="3">
        <v>2019</v>
      </c>
      <c r="C9" s="3">
        <v>12619</v>
      </c>
      <c r="E9" s="4" t="s">
        <v>615</v>
      </c>
      <c r="F9" s="5">
        <f>HARMEAN(A3:A52)</f>
        <v>8.0059018606827372</v>
      </c>
      <c r="H9" s="5" t="s">
        <v>649</v>
      </c>
      <c r="I9" s="52" t="s">
        <v>650</v>
      </c>
      <c r="J9" s="53"/>
      <c r="K9" s="5">
        <f>H5*SQRT(K8)/(SQRT(1-H5^2))</f>
        <v>0.82937448918642043</v>
      </c>
    </row>
    <row r="10" spans="1:13" x14ac:dyDescent="0.25">
      <c r="A10" s="3">
        <v>8</v>
      </c>
      <c r="B10" s="3">
        <v>2019</v>
      </c>
      <c r="C10" s="3">
        <v>9089</v>
      </c>
      <c r="E10" s="4" t="s">
        <v>616</v>
      </c>
      <c r="F10" s="5">
        <f>TRIMMEAN($A$3:$A$52,0.1)</f>
        <v>9.7608695652173907</v>
      </c>
      <c r="H10" s="5" t="s">
        <v>651</v>
      </c>
      <c r="I10" s="52" t="s">
        <v>652</v>
      </c>
      <c r="J10" s="53"/>
      <c r="K10" s="5">
        <f>TDIST(K9,K8,2)</f>
        <v>0.41099817224106727</v>
      </c>
    </row>
    <row r="11" spans="1:13" x14ac:dyDescent="0.25">
      <c r="A11" s="3">
        <v>6</v>
      </c>
      <c r="B11" s="3">
        <v>2019</v>
      </c>
      <c r="C11" s="3">
        <v>28729</v>
      </c>
    </row>
    <row r="12" spans="1:13" ht="18.75" x14ac:dyDescent="0.25">
      <c r="A12" s="3">
        <v>6</v>
      </c>
      <c r="B12" s="3">
        <v>2019</v>
      </c>
      <c r="C12" s="3">
        <v>14038</v>
      </c>
      <c r="E12" s="50" t="s">
        <v>617</v>
      </c>
      <c r="F12" s="51"/>
    </row>
    <row r="13" spans="1:13" x14ac:dyDescent="0.25">
      <c r="A13" s="3">
        <v>11</v>
      </c>
      <c r="B13" s="3">
        <v>2019</v>
      </c>
      <c r="C13" s="3">
        <v>7660</v>
      </c>
      <c r="E13" s="5" t="s">
        <v>618</v>
      </c>
      <c r="F13" s="5">
        <f>MAX(A3:A52)</f>
        <v>27</v>
      </c>
    </row>
    <row r="14" spans="1:13" x14ac:dyDescent="0.25">
      <c r="A14" s="3">
        <v>12</v>
      </c>
      <c r="B14" s="3">
        <v>2019</v>
      </c>
      <c r="C14" s="3">
        <v>22288</v>
      </c>
      <c r="E14" s="5" t="s">
        <v>619</v>
      </c>
      <c r="F14" s="5">
        <f>MIN(A3:A52)</f>
        <v>4</v>
      </c>
    </row>
    <row r="15" spans="1:13" x14ac:dyDescent="0.25">
      <c r="A15" s="3">
        <v>8</v>
      </c>
      <c r="B15" s="3">
        <v>2019</v>
      </c>
      <c r="C15" s="3">
        <v>10141</v>
      </c>
      <c r="E15" s="5" t="s">
        <v>620</v>
      </c>
      <c r="F15" s="5">
        <f>F13-F14</f>
        <v>23</v>
      </c>
    </row>
    <row r="16" spans="1:13" x14ac:dyDescent="0.25">
      <c r="A16" s="3">
        <v>5</v>
      </c>
      <c r="B16" s="3">
        <v>2019</v>
      </c>
      <c r="C16" s="3">
        <v>8837</v>
      </c>
      <c r="E16" s="5" t="s">
        <v>621</v>
      </c>
      <c r="F16" s="5">
        <f>AVEDEV(A3:A52)</f>
        <v>3.9263999999999974</v>
      </c>
    </row>
    <row r="17" spans="1:6" x14ac:dyDescent="0.25">
      <c r="A17" s="3">
        <v>27</v>
      </c>
      <c r="B17" s="3">
        <v>2019</v>
      </c>
      <c r="C17" s="3">
        <v>5476</v>
      </c>
      <c r="E17" s="5" t="s">
        <v>622</v>
      </c>
      <c r="F17" s="5">
        <f>VAR(A3:A52)</f>
        <v>24.034285714285719</v>
      </c>
    </row>
    <row r="18" spans="1:6" x14ac:dyDescent="0.25">
      <c r="A18" s="3">
        <v>4</v>
      </c>
      <c r="B18" s="3">
        <v>2019</v>
      </c>
      <c r="C18" s="3">
        <v>7758</v>
      </c>
      <c r="E18" s="5" t="s">
        <v>623</v>
      </c>
      <c r="F18" s="5">
        <f>SQRT(F17)</f>
        <v>4.9024775077796861</v>
      </c>
    </row>
    <row r="19" spans="1:6" x14ac:dyDescent="0.25">
      <c r="A19" s="3">
        <v>18</v>
      </c>
      <c r="B19" s="3">
        <v>2019</v>
      </c>
      <c r="C19" s="3">
        <v>5272</v>
      </c>
      <c r="E19" s="5" t="s">
        <v>624</v>
      </c>
      <c r="F19" s="5">
        <f>STDEV(A3:A52)</f>
        <v>4.9024775077796861</v>
      </c>
    </row>
    <row r="20" spans="1:6" x14ac:dyDescent="0.25">
      <c r="A20" s="3">
        <v>5</v>
      </c>
      <c r="B20" s="3">
        <v>2019</v>
      </c>
      <c r="C20" s="3">
        <v>9737</v>
      </c>
      <c r="E20" s="5" t="s">
        <v>625</v>
      </c>
      <c r="F20" s="5">
        <f>F19/SQRT(F3)</f>
        <v>0.69331501807310825</v>
      </c>
    </row>
    <row r="21" spans="1:6" x14ac:dyDescent="0.25">
      <c r="A21" s="3">
        <v>8</v>
      </c>
      <c r="B21" s="3">
        <v>2019</v>
      </c>
      <c r="C21" s="3">
        <v>16643</v>
      </c>
      <c r="E21" s="5" t="s">
        <v>626</v>
      </c>
      <c r="F21" s="5">
        <f>(F19/F5)*100</f>
        <v>48.635689561306414</v>
      </c>
    </row>
    <row r="22" spans="1:6" x14ac:dyDescent="0.25">
      <c r="A22" s="3">
        <v>4</v>
      </c>
      <c r="B22" s="3">
        <v>2019</v>
      </c>
      <c r="C22" s="3">
        <v>7396</v>
      </c>
    </row>
    <row r="23" spans="1:6" ht="18.75" x14ac:dyDescent="0.25">
      <c r="A23" s="3">
        <v>14</v>
      </c>
      <c r="B23" s="3">
        <v>2019</v>
      </c>
      <c r="C23" s="3">
        <v>7062</v>
      </c>
      <c r="E23" s="50" t="s">
        <v>627</v>
      </c>
      <c r="F23" s="51"/>
    </row>
    <row r="24" spans="1:6" x14ac:dyDescent="0.25">
      <c r="A24" s="3">
        <v>6</v>
      </c>
      <c r="B24" s="3">
        <v>2019</v>
      </c>
      <c r="C24" s="3">
        <v>5347</v>
      </c>
      <c r="E24" s="46" t="s">
        <v>628</v>
      </c>
      <c r="F24" s="47"/>
    </row>
    <row r="25" spans="1:6" x14ac:dyDescent="0.25">
      <c r="A25" s="3">
        <v>8</v>
      </c>
      <c r="B25" s="3">
        <v>2019</v>
      </c>
      <c r="C25" s="3">
        <v>7866</v>
      </c>
      <c r="E25" s="5" t="s">
        <v>629</v>
      </c>
      <c r="F25" s="5">
        <f>PERCENTILE(A3:A52,0.25)</f>
        <v>6</v>
      </c>
    </row>
    <row r="26" spans="1:6" x14ac:dyDescent="0.25">
      <c r="A26" s="3">
        <v>12</v>
      </c>
      <c r="B26" s="3">
        <v>2019</v>
      </c>
      <c r="C26" s="3">
        <v>21834</v>
      </c>
      <c r="E26" s="5" t="s">
        <v>630</v>
      </c>
      <c r="F26" s="5">
        <f>PERCENTILE(A3:A53,0.5)</f>
        <v>10</v>
      </c>
    </row>
    <row r="27" spans="1:6" x14ac:dyDescent="0.25">
      <c r="A27" s="3">
        <v>10</v>
      </c>
      <c r="B27" s="3">
        <v>2019</v>
      </c>
      <c r="C27" s="3">
        <v>10820</v>
      </c>
      <c r="E27" s="5" t="s">
        <v>631</v>
      </c>
      <c r="F27" s="5">
        <f>PERCENTILE(A3:A54,0.75)</f>
        <v>12.75</v>
      </c>
    </row>
    <row r="28" spans="1:6" x14ac:dyDescent="0.25">
      <c r="A28" s="3">
        <v>5</v>
      </c>
      <c r="B28" s="3">
        <v>2019</v>
      </c>
      <c r="C28" s="3">
        <v>16990</v>
      </c>
      <c r="E28" s="46" t="s">
        <v>632</v>
      </c>
      <c r="F28" s="47"/>
    </row>
    <row r="29" spans="1:6" x14ac:dyDescent="0.25">
      <c r="A29" s="3">
        <v>6</v>
      </c>
      <c r="B29" s="3">
        <v>2019</v>
      </c>
      <c r="C29" s="3">
        <v>7802</v>
      </c>
      <c r="E29" s="5" t="s">
        <v>633</v>
      </c>
      <c r="F29" s="5">
        <f>QUARTILE(A3:A52,1)</f>
        <v>6</v>
      </c>
    </row>
    <row r="30" spans="1:6" x14ac:dyDescent="0.25">
      <c r="A30" s="3">
        <v>7</v>
      </c>
      <c r="B30" s="3">
        <v>2019</v>
      </c>
      <c r="C30" s="3">
        <v>23047</v>
      </c>
      <c r="E30" s="5" t="s">
        <v>634</v>
      </c>
      <c r="F30" s="5">
        <f>QUARTILE(A3:A53,2)</f>
        <v>10</v>
      </c>
    </row>
    <row r="31" spans="1:6" x14ac:dyDescent="0.25">
      <c r="A31" s="3">
        <v>8</v>
      </c>
      <c r="B31" s="3">
        <v>2019</v>
      </c>
      <c r="C31" s="3">
        <v>9382</v>
      </c>
      <c r="E31" s="5" t="s">
        <v>635</v>
      </c>
      <c r="F31" s="5">
        <f>QUARTILE(A3:A54,3)</f>
        <v>12.75</v>
      </c>
    </row>
    <row r="32" spans="1:6" x14ac:dyDescent="0.25">
      <c r="A32" s="3">
        <v>6</v>
      </c>
      <c r="B32" s="3">
        <v>2019</v>
      </c>
      <c r="C32" s="3">
        <v>25554</v>
      </c>
      <c r="E32" s="5" t="s">
        <v>636</v>
      </c>
      <c r="F32" s="5">
        <f>F30-F29</f>
        <v>4</v>
      </c>
    </row>
    <row r="33" spans="1:7" x14ac:dyDescent="0.25">
      <c r="A33" s="3">
        <v>8</v>
      </c>
      <c r="B33" s="3">
        <v>2019</v>
      </c>
      <c r="C33" s="3">
        <v>12361</v>
      </c>
    </row>
    <row r="34" spans="1:7" ht="18.75" x14ac:dyDescent="0.25">
      <c r="A34" s="3">
        <v>10</v>
      </c>
      <c r="B34" s="3">
        <v>2019</v>
      </c>
      <c r="C34" s="3">
        <v>13061</v>
      </c>
      <c r="E34" s="50" t="s">
        <v>637</v>
      </c>
      <c r="F34" s="51"/>
    </row>
    <row r="35" spans="1:7" x14ac:dyDescent="0.25">
      <c r="A35" s="3">
        <v>10</v>
      </c>
      <c r="B35" s="3">
        <v>2019</v>
      </c>
      <c r="C35" s="3">
        <v>23308</v>
      </c>
      <c r="E35" s="5" t="s">
        <v>638</v>
      </c>
      <c r="F35" s="5">
        <f>SKEW(A3:A52)</f>
        <v>0.99976968911181874</v>
      </c>
    </row>
    <row r="36" spans="1:7" x14ac:dyDescent="0.25">
      <c r="A36" s="3">
        <v>5</v>
      </c>
      <c r="B36" s="3">
        <v>2019</v>
      </c>
      <c r="C36" s="3">
        <v>13609</v>
      </c>
      <c r="E36" s="5" t="s">
        <v>639</v>
      </c>
      <c r="F36" s="5">
        <f>KURT(A3:A52)</f>
        <v>1.4538804314039622</v>
      </c>
    </row>
    <row r="37" spans="1:7" x14ac:dyDescent="0.25">
      <c r="A37" s="3">
        <v>13</v>
      </c>
      <c r="B37" s="3">
        <v>2019</v>
      </c>
      <c r="C37" s="3">
        <v>22641</v>
      </c>
    </row>
    <row r="38" spans="1:7" ht="18.75" x14ac:dyDescent="0.3">
      <c r="A38" s="3">
        <v>5</v>
      </c>
      <c r="B38" s="3">
        <v>2019</v>
      </c>
      <c r="C38" s="3">
        <v>2744</v>
      </c>
      <c r="E38" s="38" t="s">
        <v>4</v>
      </c>
      <c r="F38" s="38" t="s">
        <v>685</v>
      </c>
      <c r="G38" s="38" t="s">
        <v>686</v>
      </c>
    </row>
    <row r="39" spans="1:7" x14ac:dyDescent="0.25">
      <c r="A39" s="3">
        <v>11</v>
      </c>
      <c r="B39" s="3">
        <v>2019</v>
      </c>
      <c r="C39" s="3">
        <v>27536</v>
      </c>
      <c r="E39" s="5" t="s">
        <v>688</v>
      </c>
      <c r="F39" s="5">
        <f>AVERAGE(A3:A12)</f>
        <v>10.1</v>
      </c>
      <c r="G39" s="5">
        <f>_xlfn.STDEV.S(A3:A22)</f>
        <v>5.8962521548594085</v>
      </c>
    </row>
    <row r="40" spans="1:7" x14ac:dyDescent="0.25">
      <c r="A40" s="3">
        <v>20</v>
      </c>
      <c r="B40" s="3">
        <v>2019</v>
      </c>
      <c r="C40" s="3">
        <v>26490</v>
      </c>
      <c r="E40" s="5" t="s">
        <v>689</v>
      </c>
      <c r="F40" s="5">
        <f>AVERAGE(A3:A32)</f>
        <v>9.5</v>
      </c>
      <c r="G40" s="5">
        <f>_xlfn.STDEV.S(A3:A32)</f>
        <v>5.131041434922988</v>
      </c>
    </row>
    <row r="41" spans="1:7" x14ac:dyDescent="0.25">
      <c r="A41" s="3">
        <v>18</v>
      </c>
      <c r="B41" s="3">
        <v>2019</v>
      </c>
      <c r="C41" s="3">
        <v>11550</v>
      </c>
      <c r="E41" s="5" t="s">
        <v>687</v>
      </c>
      <c r="F41" s="5">
        <f>AVERAGE(A3:A52)</f>
        <v>10.08</v>
      </c>
      <c r="G41" s="5">
        <f>_xlfn.STDEV.P(A3:A52)</f>
        <v>4.8532051265117566</v>
      </c>
    </row>
    <row r="42" spans="1:7" x14ac:dyDescent="0.25">
      <c r="A42" s="3">
        <v>12</v>
      </c>
      <c r="B42" s="3">
        <v>2019</v>
      </c>
      <c r="C42" s="3">
        <v>9030</v>
      </c>
    </row>
    <row r="43" spans="1:7" x14ac:dyDescent="0.25">
      <c r="A43" s="3">
        <v>12</v>
      </c>
      <c r="B43" s="3">
        <v>2019</v>
      </c>
      <c r="C43" s="3">
        <v>19546</v>
      </c>
    </row>
    <row r="44" spans="1:7" x14ac:dyDescent="0.25">
      <c r="A44" s="3">
        <v>13</v>
      </c>
      <c r="B44" s="3">
        <v>2019</v>
      </c>
      <c r="C44" s="3">
        <v>8842</v>
      </c>
    </row>
    <row r="45" spans="1:7" x14ac:dyDescent="0.25">
      <c r="A45" s="3">
        <v>4</v>
      </c>
      <c r="B45" s="3">
        <v>2019</v>
      </c>
      <c r="C45" s="3">
        <v>30183</v>
      </c>
    </row>
    <row r="46" spans="1:7" x14ac:dyDescent="0.25">
      <c r="A46" s="3">
        <v>12</v>
      </c>
      <c r="B46" s="3">
        <v>2019</v>
      </c>
      <c r="C46" s="3">
        <v>26234</v>
      </c>
    </row>
    <row r="47" spans="1:7" x14ac:dyDescent="0.25">
      <c r="A47" s="3">
        <v>4</v>
      </c>
      <c r="B47" s="3">
        <v>2019</v>
      </c>
      <c r="C47" s="3">
        <v>5956</v>
      </c>
    </row>
    <row r="48" spans="1:7" x14ac:dyDescent="0.25">
      <c r="A48" s="3">
        <v>11</v>
      </c>
      <c r="B48" s="3">
        <v>2019</v>
      </c>
      <c r="C48" s="3">
        <v>6108</v>
      </c>
    </row>
    <row r="49" spans="1:3" x14ac:dyDescent="0.25">
      <c r="A49" s="3">
        <v>7</v>
      </c>
      <c r="B49" s="3">
        <v>2019</v>
      </c>
      <c r="C49" s="3">
        <v>8170</v>
      </c>
    </row>
    <row r="50" spans="1:3" x14ac:dyDescent="0.25">
      <c r="A50" s="3">
        <v>16</v>
      </c>
      <c r="B50" s="3">
        <v>2019</v>
      </c>
      <c r="C50" s="3">
        <v>87841</v>
      </c>
    </row>
    <row r="51" spans="1:3" x14ac:dyDescent="0.25">
      <c r="A51" s="3">
        <v>16</v>
      </c>
      <c r="B51" s="3">
        <v>2019</v>
      </c>
      <c r="C51" s="3">
        <v>9413</v>
      </c>
    </row>
    <row r="52" spans="1:3" x14ac:dyDescent="0.25">
      <c r="A52" s="6">
        <v>12</v>
      </c>
      <c r="B52" s="6">
        <v>2019</v>
      </c>
      <c r="C52" s="3">
        <v>14331</v>
      </c>
    </row>
  </sheetData>
  <mergeCells count="17">
    <mergeCell ref="A1:F1"/>
    <mergeCell ref="E2:F2"/>
    <mergeCell ref="E12:F12"/>
    <mergeCell ref="E23:F23"/>
    <mergeCell ref="H1:M1"/>
    <mergeCell ref="H2:I2"/>
    <mergeCell ref="K2:M2"/>
    <mergeCell ref="K5:M5"/>
    <mergeCell ref="H7:K7"/>
    <mergeCell ref="E24:F24"/>
    <mergeCell ref="E28:F28"/>
    <mergeCell ref="H3:H4"/>
    <mergeCell ref="I3:I4"/>
    <mergeCell ref="E34:F34"/>
    <mergeCell ref="I8:J8"/>
    <mergeCell ref="I9:J9"/>
    <mergeCell ref="I10:J1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07258-98DC-47EE-A06D-7E264A36F311}">
  <dimension ref="A1:D15"/>
  <sheetViews>
    <sheetView workbookViewId="0"/>
  </sheetViews>
  <sheetFormatPr defaultRowHeight="15" x14ac:dyDescent="0.25"/>
  <cols>
    <col min="3" max="3" width="16.42578125" customWidth="1"/>
    <col min="4" max="4" width="26.42578125" customWidth="1"/>
  </cols>
  <sheetData>
    <row r="1" spans="1:4" x14ac:dyDescent="0.25">
      <c r="A1" t="s">
        <v>5</v>
      </c>
      <c r="B1" t="s">
        <v>4</v>
      </c>
      <c r="C1" t="s">
        <v>674</v>
      </c>
      <c r="D1" t="s">
        <v>675</v>
      </c>
    </row>
    <row r="2" spans="1:4" x14ac:dyDescent="0.25">
      <c r="A2">
        <v>2009</v>
      </c>
      <c r="B2" s="2">
        <v>15.4</v>
      </c>
    </row>
    <row r="3" spans="1:4" x14ac:dyDescent="0.25">
      <c r="A3">
        <v>2010</v>
      </c>
      <c r="B3" s="2">
        <v>13.48</v>
      </c>
    </row>
    <row r="4" spans="1:4" x14ac:dyDescent="0.25">
      <c r="A4">
        <v>2011</v>
      </c>
      <c r="B4" s="2">
        <v>15.1</v>
      </c>
    </row>
    <row r="5" spans="1:4" x14ac:dyDescent="0.25">
      <c r="A5">
        <v>2012</v>
      </c>
      <c r="B5" s="2">
        <v>15.3</v>
      </c>
    </row>
    <row r="6" spans="1:4" x14ac:dyDescent="0.25">
      <c r="A6">
        <v>2013</v>
      </c>
      <c r="B6" s="2">
        <v>14.6</v>
      </c>
    </row>
    <row r="7" spans="1:4" x14ac:dyDescent="0.25">
      <c r="A7">
        <v>2014</v>
      </c>
      <c r="B7" s="2">
        <v>14.64</v>
      </c>
    </row>
    <row r="8" spans="1:4" x14ac:dyDescent="0.25">
      <c r="A8">
        <v>2015</v>
      </c>
      <c r="B8" s="2">
        <v>10.42</v>
      </c>
    </row>
    <row r="9" spans="1:4" x14ac:dyDescent="0.25">
      <c r="A9">
        <v>2016</v>
      </c>
      <c r="B9" s="2">
        <v>13.18</v>
      </c>
    </row>
    <row r="10" spans="1:4" x14ac:dyDescent="0.25">
      <c r="A10">
        <v>2017</v>
      </c>
      <c r="B10" s="2">
        <v>11.38</v>
      </c>
    </row>
    <row r="11" spans="1:4" x14ac:dyDescent="0.25">
      <c r="A11">
        <v>2018</v>
      </c>
      <c r="B11" s="2">
        <v>10.52</v>
      </c>
    </row>
    <row r="12" spans="1:4" x14ac:dyDescent="0.25">
      <c r="A12">
        <v>2019</v>
      </c>
      <c r="B12" s="2">
        <v>10.08</v>
      </c>
    </row>
    <row r="13" spans="1:4" x14ac:dyDescent="0.25">
      <c r="A13">
        <v>2020</v>
      </c>
      <c r="C13" s="2">
        <f>_xlfn.FORECAST.ETS(A13,$B$2:$B$12,$A$2:$A$12,1,1)</f>
        <v>9.6272918987614755</v>
      </c>
      <c r="D13" s="2">
        <f>_xlfn.FORECAST.ETS.CONFINT(A13,$B$2:$B$12,$A$2:$A$12,0.95,1,1)</f>
        <v>2.3250211224375565</v>
      </c>
    </row>
    <row r="14" spans="1:4" x14ac:dyDescent="0.25">
      <c r="A14">
        <v>2021</v>
      </c>
      <c r="C14" s="2">
        <f>_xlfn.FORECAST.ETS(A14,$B$2:$B$12,$A$2:$A$12,1,1)</f>
        <v>9.1034577881245706</v>
      </c>
      <c r="D14" s="2">
        <f>_xlfn.FORECAST.ETS.CONFINT(A14,$B$2:$B$12,$A$2:$A$12,0.95,1,1)</f>
        <v>2.3250315850090666</v>
      </c>
    </row>
    <row r="15" spans="1:4" x14ac:dyDescent="0.25">
      <c r="A15">
        <v>2022</v>
      </c>
      <c r="C15" s="2">
        <f>_xlfn.FORECAST.ETS(A15,$B$2:$B$12,$A$2:$A$12,1,1)</f>
        <v>8.579623677487664</v>
      </c>
      <c r="D15" s="2">
        <f>_xlfn.FORECAST.ETS.CONFINT(A15,$B$2:$B$12,$A$2:$A$12,0.95,1,1)</f>
        <v>2.3250501850199474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87954-1F4C-414F-9F9E-8AD7DA578082}">
  <dimension ref="A1:D15"/>
  <sheetViews>
    <sheetView workbookViewId="0"/>
  </sheetViews>
  <sheetFormatPr defaultRowHeight="15" x14ac:dyDescent="0.25"/>
  <cols>
    <col min="2" max="2" width="10.5703125" customWidth="1"/>
    <col min="3" max="3" width="19.42578125" customWidth="1"/>
    <col min="4" max="4" width="29.42578125" customWidth="1"/>
  </cols>
  <sheetData>
    <row r="1" spans="1:4" x14ac:dyDescent="0.25">
      <c r="A1" t="s">
        <v>5</v>
      </c>
      <c r="B1" t="s">
        <v>3</v>
      </c>
      <c r="C1" t="s">
        <v>676</v>
      </c>
      <c r="D1" t="s">
        <v>677</v>
      </c>
    </row>
    <row r="2" spans="1:4" x14ac:dyDescent="0.25">
      <c r="A2">
        <v>2009</v>
      </c>
      <c r="B2">
        <v>4710.12</v>
      </c>
    </row>
    <row r="3" spans="1:4" x14ac:dyDescent="0.25">
      <c r="A3">
        <v>2010</v>
      </c>
      <c r="B3">
        <v>5479.62</v>
      </c>
    </row>
    <row r="4" spans="1:4" x14ac:dyDescent="0.25">
      <c r="A4">
        <v>2011</v>
      </c>
      <c r="B4">
        <v>8100.82</v>
      </c>
    </row>
    <row r="5" spans="1:4" x14ac:dyDescent="0.25">
      <c r="A5">
        <v>2012</v>
      </c>
      <c r="B5">
        <v>13090.92</v>
      </c>
    </row>
    <row r="6" spans="1:4" x14ac:dyDescent="0.25">
      <c r="A6">
        <v>2013</v>
      </c>
      <c r="B6">
        <v>13098.14</v>
      </c>
    </row>
    <row r="7" spans="1:4" x14ac:dyDescent="0.25">
      <c r="A7">
        <v>2014</v>
      </c>
      <c r="B7">
        <v>15859.94</v>
      </c>
    </row>
    <row r="8" spans="1:4" x14ac:dyDescent="0.25">
      <c r="A8">
        <v>2015</v>
      </c>
      <c r="B8">
        <v>14233.38</v>
      </c>
    </row>
    <row r="9" spans="1:4" x14ac:dyDescent="0.25">
      <c r="A9">
        <v>2016</v>
      </c>
      <c r="B9">
        <v>14196</v>
      </c>
    </row>
    <row r="10" spans="1:4" x14ac:dyDescent="0.25">
      <c r="A10">
        <v>2017</v>
      </c>
      <c r="B10">
        <v>12888.4</v>
      </c>
    </row>
    <row r="11" spans="1:4" x14ac:dyDescent="0.25">
      <c r="A11">
        <v>2018</v>
      </c>
      <c r="B11">
        <v>13930.42</v>
      </c>
    </row>
    <row r="12" spans="1:4" x14ac:dyDescent="0.25">
      <c r="A12">
        <v>2019</v>
      </c>
      <c r="B12">
        <v>15898.34</v>
      </c>
    </row>
    <row r="13" spans="1:4" x14ac:dyDescent="0.25">
      <c r="A13">
        <v>2020</v>
      </c>
      <c r="C13">
        <f>_xlfn.FORECAST.ETS(A13,$B$2:$B$12,$A$2:$A$12,1,1)</f>
        <v>16875.180363636366</v>
      </c>
      <c r="D13">
        <f>_xlfn.FORECAST.ETS.CONFINT(A13,$B$2:$B$12,$A$2:$A$12,0.95,1,1)</f>
        <v>4124.2675446058656</v>
      </c>
    </row>
    <row r="14" spans="1:4" x14ac:dyDescent="0.25">
      <c r="A14">
        <v>2021</v>
      </c>
      <c r="C14">
        <f>_xlfn.FORECAST.ETS(A14,$B$2:$B$12,$A$2:$A$12,1,1)</f>
        <v>17852.020727272731</v>
      </c>
      <c r="D14">
        <f>_xlfn.FORECAST.ETS.CONFINT(A14,$B$2:$B$12,$A$2:$A$12,0.95,1,1)</f>
        <v>5829.6795283276424</v>
      </c>
    </row>
    <row r="15" spans="1:4" x14ac:dyDescent="0.25">
      <c r="A15">
        <v>2022</v>
      </c>
      <c r="C15">
        <f>_xlfn.FORECAST.ETS(A15,$B$2:$B$12,$A$2:$A$12,1,1)</f>
        <v>18828.861090909097</v>
      </c>
      <c r="D15">
        <f>_xlfn.FORECAST.ETS.CONFINT(A15,$B$2:$B$12,$A$2:$A$12,0.95,1,1)</f>
        <v>7141.0605782678886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64260-8346-437A-8E0B-9020CFBC8C83}">
  <dimension ref="A1:AK551"/>
  <sheetViews>
    <sheetView topLeftCell="R29" zoomScale="85" zoomScaleNormal="85" workbookViewId="0">
      <selection activeCell="Q20" sqref="Q20"/>
    </sheetView>
  </sheetViews>
  <sheetFormatPr defaultRowHeight="15" x14ac:dyDescent="0.25"/>
  <cols>
    <col min="5" max="5" width="29" customWidth="1"/>
    <col min="6" max="6" width="27.42578125" customWidth="1"/>
    <col min="7" max="7" width="10.42578125" customWidth="1"/>
    <col min="8" max="8" width="16.42578125" customWidth="1"/>
    <col min="11" max="11" width="20.28515625" customWidth="1"/>
    <col min="12" max="12" width="16.85546875" customWidth="1"/>
    <col min="14" max="14" width="36.5703125" customWidth="1"/>
    <col min="15" max="15" width="18" customWidth="1"/>
    <col min="18" max="18" width="0.42578125" customWidth="1"/>
    <col min="19" max="20" width="9.140625" hidden="1" customWidth="1"/>
    <col min="21" max="21" width="13.42578125" customWidth="1"/>
    <col min="22" max="22" width="12.5703125" customWidth="1"/>
    <col min="24" max="24" width="18.140625" customWidth="1"/>
    <col min="25" max="27" width="19.7109375" customWidth="1"/>
    <col min="32" max="34" width="18.28515625" customWidth="1"/>
  </cols>
  <sheetData>
    <row r="1" spans="1:37" ht="18.75" x14ac:dyDescent="0.25">
      <c r="A1" s="18" t="s">
        <v>4</v>
      </c>
      <c r="B1" s="18" t="s">
        <v>5</v>
      </c>
      <c r="C1" s="19" t="s">
        <v>3</v>
      </c>
      <c r="D1" s="16"/>
      <c r="E1" s="67" t="s">
        <v>655</v>
      </c>
      <c r="F1" s="68"/>
      <c r="H1" s="39" t="s">
        <v>2</v>
      </c>
      <c r="I1" s="43" t="s">
        <v>739</v>
      </c>
      <c r="K1" s="67" t="s">
        <v>658</v>
      </c>
      <c r="L1" s="68"/>
      <c r="U1" s="20" t="s">
        <v>3</v>
      </c>
      <c r="V1" s="20" t="s">
        <v>4</v>
      </c>
      <c r="W1" s="20" t="s">
        <v>5</v>
      </c>
      <c r="Y1" s="69" t="s">
        <v>670</v>
      </c>
      <c r="Z1" s="69"/>
      <c r="AA1" s="69"/>
      <c r="AJ1" s="67" t="s">
        <v>671</v>
      </c>
      <c r="AK1" s="68"/>
    </row>
    <row r="2" spans="1:37" x14ac:dyDescent="0.25">
      <c r="A2" s="3">
        <v>15</v>
      </c>
      <c r="B2" s="3">
        <v>2019</v>
      </c>
      <c r="C2" s="3">
        <v>7665</v>
      </c>
      <c r="D2" s="16"/>
      <c r="E2" s="13" t="s">
        <v>656</v>
      </c>
      <c r="F2" s="12">
        <f>_xlfn.NORM.DIST(A2:A51,10.08,4.902477508,FALSE)</f>
        <v>4.9180414032233125E-2</v>
      </c>
      <c r="H2" s="40">
        <v>4.8</v>
      </c>
      <c r="I2" s="44">
        <v>0</v>
      </c>
      <c r="K2" s="14" t="s">
        <v>733</v>
      </c>
      <c r="L2" s="14">
        <f>AVERAGE(H2:H51)</f>
        <v>4.740000000000002</v>
      </c>
      <c r="U2" s="21">
        <v>5013</v>
      </c>
      <c r="V2" s="22">
        <v>17</v>
      </c>
      <c r="W2" s="21">
        <v>2009</v>
      </c>
      <c r="Y2" s="17" t="s">
        <v>672</v>
      </c>
      <c r="Z2" s="17" t="s">
        <v>4</v>
      </c>
      <c r="AA2" s="17" t="s">
        <v>673</v>
      </c>
      <c r="AJ2" s="13" t="s">
        <v>661</v>
      </c>
      <c r="AK2" s="12"/>
    </row>
    <row r="3" spans="1:37" x14ac:dyDescent="0.25">
      <c r="A3" s="3">
        <v>11</v>
      </c>
      <c r="B3" s="3">
        <v>2019</v>
      </c>
      <c r="C3" s="3">
        <v>61133</v>
      </c>
      <c r="D3" s="16"/>
      <c r="E3" s="13" t="s">
        <v>625</v>
      </c>
      <c r="F3" s="12">
        <v>0.69331501799999995</v>
      </c>
      <c r="H3" s="41">
        <v>4.8</v>
      </c>
      <c r="I3" s="45">
        <v>0</v>
      </c>
      <c r="K3" s="14" t="s">
        <v>734</v>
      </c>
      <c r="L3" s="14">
        <v>10</v>
      </c>
      <c r="U3" s="23">
        <v>798</v>
      </c>
      <c r="V3" s="24">
        <v>5</v>
      </c>
      <c r="W3" s="23">
        <v>2009</v>
      </c>
      <c r="Y3" s="7">
        <v>2020</v>
      </c>
      <c r="Z3" s="5">
        <f>FORECAST(Y3,V2:V551,W2:W551)</f>
        <v>9.9352727272726042</v>
      </c>
      <c r="AA3" s="5">
        <f>FORECAST(Y3,U2:U551,W2:W551)</f>
        <v>17814.324000000022</v>
      </c>
      <c r="AJ3" s="13" t="s">
        <v>662</v>
      </c>
      <c r="AK3" s="12"/>
    </row>
    <row r="4" spans="1:37" x14ac:dyDescent="0.25">
      <c r="A4" s="3">
        <v>4</v>
      </c>
      <c r="B4" s="3">
        <v>2019</v>
      </c>
      <c r="C4" s="3">
        <v>14344</v>
      </c>
      <c r="D4" s="16"/>
      <c r="E4" s="14" t="s">
        <v>690</v>
      </c>
      <c r="F4" s="12">
        <v>10</v>
      </c>
      <c r="H4" s="40">
        <v>4.9000000000000004</v>
      </c>
      <c r="I4" s="44">
        <v>0</v>
      </c>
      <c r="K4" s="14" t="s">
        <v>736</v>
      </c>
      <c r="L4" s="14">
        <f>'DISCRIPTIVE STAT'!I5</f>
        <v>0.41099817224106727</v>
      </c>
      <c r="U4" s="21">
        <v>9769</v>
      </c>
      <c r="V4" s="22">
        <v>13</v>
      </c>
      <c r="W4" s="21">
        <v>2009</v>
      </c>
      <c r="Y4" s="7">
        <v>2021</v>
      </c>
      <c r="Z4" s="5">
        <f>FORECAST(Y4,V2:V552,W2:W552)</f>
        <v>9.4078181818179019</v>
      </c>
      <c r="AA4" s="5">
        <f>FORECAST(Y4,U2:U552,W2:W552)</f>
        <v>18791.164363636402</v>
      </c>
      <c r="AJ4" s="13" t="s">
        <v>663</v>
      </c>
      <c r="AK4" s="12"/>
    </row>
    <row r="5" spans="1:37" x14ac:dyDescent="0.25">
      <c r="A5" s="3">
        <v>15</v>
      </c>
      <c r="B5" s="3">
        <v>2019</v>
      </c>
      <c r="C5" s="3">
        <v>16244</v>
      </c>
      <c r="D5" s="16"/>
      <c r="E5" s="13" t="s">
        <v>657</v>
      </c>
      <c r="F5" s="12">
        <f>_xlfn.CONFIDENCE.NORM(1-0.95,4.902477508,10)</f>
        <v>3.0385312054432454</v>
      </c>
      <c r="H5" s="41">
        <v>4.8</v>
      </c>
      <c r="I5" s="45">
        <v>0</v>
      </c>
      <c r="K5" s="13" t="s">
        <v>659</v>
      </c>
      <c r="L5" s="12">
        <f>_xlfn.T.TEST(H2:H11,I2:I11,1,1)</f>
        <v>5.5464559685176199E-17</v>
      </c>
      <c r="M5" s="65" t="s">
        <v>740</v>
      </c>
      <c r="N5" s="66"/>
      <c r="U5" s="23">
        <v>1542</v>
      </c>
      <c r="V5" s="24">
        <v>14</v>
      </c>
      <c r="W5" s="23">
        <v>2009</v>
      </c>
      <c r="Y5" s="7">
        <v>2022</v>
      </c>
      <c r="Z5" s="5">
        <f>FORECAST(Y5,V2:V553,W2:W553)</f>
        <v>8.8803636363634268</v>
      </c>
      <c r="AA5" s="5">
        <f>FORECAST(Y5,U2:U553,W2:W553)</f>
        <v>19768.004727272782</v>
      </c>
      <c r="AJ5" s="13" t="s">
        <v>664</v>
      </c>
      <c r="AK5" s="12"/>
    </row>
    <row r="6" spans="1:37" x14ac:dyDescent="0.25">
      <c r="A6" s="3">
        <v>14</v>
      </c>
      <c r="B6" s="3">
        <v>2019</v>
      </c>
      <c r="C6" s="3">
        <v>7955</v>
      </c>
      <c r="D6" s="16"/>
      <c r="H6" s="40">
        <v>4.5999999999999996</v>
      </c>
      <c r="I6" s="44">
        <v>0</v>
      </c>
      <c r="K6" s="14" t="s">
        <v>737</v>
      </c>
      <c r="L6" s="14" t="b">
        <v>1</v>
      </c>
      <c r="U6" s="21">
        <v>1541</v>
      </c>
      <c r="V6" s="22">
        <v>4</v>
      </c>
      <c r="W6" s="21">
        <v>2009</v>
      </c>
      <c r="Y6" s="7">
        <v>2023</v>
      </c>
      <c r="Z6" s="5">
        <f>FORECAST(Y6,V2:V554,W2:W554)</f>
        <v>8.3529090909089518</v>
      </c>
      <c r="AA6" s="5">
        <f>FORECAST(Y6,U2:U554,W2:W554)</f>
        <v>20744.845090909163</v>
      </c>
      <c r="AJ6" s="13" t="s">
        <v>665</v>
      </c>
      <c r="AK6" s="12"/>
    </row>
    <row r="7" spans="1:37" x14ac:dyDescent="0.25">
      <c r="A7" s="3">
        <v>15</v>
      </c>
      <c r="B7" s="3">
        <v>2019</v>
      </c>
      <c r="C7" s="3">
        <v>7235</v>
      </c>
      <c r="D7" s="16"/>
      <c r="H7" s="41">
        <v>4.9000000000000004</v>
      </c>
      <c r="I7" s="45">
        <v>0</v>
      </c>
      <c r="K7" s="13" t="s">
        <v>660</v>
      </c>
      <c r="L7" s="12">
        <f>_xlfn.Z.TEST(H2:H11,L2)</f>
        <v>1.3007239811449807E-2</v>
      </c>
      <c r="M7" s="65" t="s">
        <v>738</v>
      </c>
      <c r="N7" s="66"/>
      <c r="U7" s="23">
        <v>3837</v>
      </c>
      <c r="V7" s="24">
        <v>15</v>
      </c>
      <c r="W7" s="23">
        <v>2009</v>
      </c>
      <c r="AJ7" s="14" t="s">
        <v>666</v>
      </c>
      <c r="AK7" s="5"/>
    </row>
    <row r="8" spans="1:37" x14ac:dyDescent="0.25">
      <c r="A8" s="3">
        <v>7</v>
      </c>
      <c r="B8" s="3">
        <v>2019</v>
      </c>
      <c r="C8" s="3">
        <v>12619</v>
      </c>
      <c r="D8" s="16"/>
      <c r="H8" s="40">
        <v>4.9000000000000004</v>
      </c>
      <c r="I8" s="44">
        <v>0</v>
      </c>
      <c r="K8" s="14" t="s">
        <v>737</v>
      </c>
      <c r="L8" s="14" t="b">
        <v>0</v>
      </c>
      <c r="U8" s="21">
        <v>37</v>
      </c>
      <c r="V8" s="22">
        <v>6</v>
      </c>
      <c r="W8" s="21">
        <v>2009</v>
      </c>
      <c r="AJ8" s="14" t="s">
        <v>667</v>
      </c>
      <c r="AK8" s="5"/>
    </row>
    <row r="9" spans="1:37" ht="28.5" customHeight="1" x14ac:dyDescent="0.25">
      <c r="A9" s="3">
        <v>8</v>
      </c>
      <c r="B9" s="3">
        <v>2019</v>
      </c>
      <c r="C9" s="3">
        <v>9089</v>
      </c>
      <c r="D9" s="16"/>
      <c r="H9" s="41">
        <v>4.9000000000000004</v>
      </c>
      <c r="I9" s="45">
        <v>0</v>
      </c>
      <c r="U9" s="23">
        <v>3181</v>
      </c>
      <c r="V9" s="24">
        <v>12</v>
      </c>
      <c r="W9" s="23">
        <v>2009</v>
      </c>
      <c r="AJ9" s="15" t="s">
        <v>668</v>
      </c>
      <c r="AK9" s="5"/>
    </row>
    <row r="10" spans="1:37" ht="27" customHeight="1" x14ac:dyDescent="0.25">
      <c r="A10" s="3">
        <v>6</v>
      </c>
      <c r="B10" s="3">
        <v>2019</v>
      </c>
      <c r="C10" s="3">
        <v>28729</v>
      </c>
      <c r="D10" s="16"/>
      <c r="H10" s="40">
        <v>4.7</v>
      </c>
      <c r="I10" s="44">
        <v>0</v>
      </c>
      <c r="U10" s="21">
        <v>720</v>
      </c>
      <c r="V10" s="22">
        <v>1</v>
      </c>
      <c r="W10" s="21">
        <v>2009</v>
      </c>
      <c r="AJ10" s="37" t="s">
        <v>669</v>
      </c>
      <c r="AK10" s="5"/>
    </row>
    <row r="11" spans="1:37" x14ac:dyDescent="0.25">
      <c r="A11" s="3">
        <v>6</v>
      </c>
      <c r="B11" s="3">
        <v>2019</v>
      </c>
      <c r="C11" s="3">
        <v>14038</v>
      </c>
      <c r="D11" s="16"/>
      <c r="H11" s="41">
        <v>4.8</v>
      </c>
      <c r="I11" s="45">
        <v>0</v>
      </c>
      <c r="U11" s="23">
        <v>956</v>
      </c>
      <c r="V11" s="24">
        <v>14</v>
      </c>
      <c r="W11" s="23">
        <v>2009</v>
      </c>
    </row>
    <row r="12" spans="1:37" x14ac:dyDescent="0.25">
      <c r="A12" s="3">
        <v>11</v>
      </c>
      <c r="B12" s="3">
        <v>2019</v>
      </c>
      <c r="C12" s="3">
        <v>7660</v>
      </c>
      <c r="D12" s="16"/>
      <c r="H12" s="40">
        <v>4.5999999999999996</v>
      </c>
      <c r="U12" s="21">
        <v>5505</v>
      </c>
      <c r="V12" s="22">
        <v>7</v>
      </c>
      <c r="W12" s="21">
        <v>2009</v>
      </c>
    </row>
    <row r="13" spans="1:37" x14ac:dyDescent="0.25">
      <c r="A13" s="3">
        <v>12</v>
      </c>
      <c r="B13" s="3">
        <v>2019</v>
      </c>
      <c r="C13" s="3">
        <v>22288</v>
      </c>
      <c r="D13" s="16"/>
      <c r="H13" s="41">
        <v>4.5999999999999996</v>
      </c>
      <c r="U13" s="23">
        <v>5505</v>
      </c>
      <c r="V13" s="24">
        <v>18</v>
      </c>
      <c r="W13" s="23">
        <v>2009</v>
      </c>
    </row>
    <row r="14" spans="1:37" x14ac:dyDescent="0.25">
      <c r="A14" s="3">
        <v>8</v>
      </c>
      <c r="B14" s="3">
        <v>2019</v>
      </c>
      <c r="C14" s="3">
        <v>10141</v>
      </c>
      <c r="D14" s="16"/>
      <c r="H14" s="40">
        <v>4.5999999999999996</v>
      </c>
      <c r="U14" s="21">
        <v>1365</v>
      </c>
      <c r="V14" s="22">
        <v>11</v>
      </c>
      <c r="W14" s="21">
        <v>2009</v>
      </c>
    </row>
    <row r="15" spans="1:37" x14ac:dyDescent="0.25">
      <c r="A15" s="3">
        <v>5</v>
      </c>
      <c r="B15" s="3">
        <v>2019</v>
      </c>
      <c r="C15" s="3">
        <v>8837</v>
      </c>
      <c r="D15" s="16"/>
      <c r="H15" s="41">
        <v>4.8</v>
      </c>
      <c r="U15" s="23">
        <v>1636</v>
      </c>
      <c r="V15" s="24">
        <v>6</v>
      </c>
      <c r="W15" s="23">
        <v>2009</v>
      </c>
    </row>
    <row r="16" spans="1:37" x14ac:dyDescent="0.25">
      <c r="A16" s="3">
        <v>27</v>
      </c>
      <c r="B16" s="3">
        <v>2019</v>
      </c>
      <c r="C16" s="3">
        <v>5476</v>
      </c>
      <c r="D16" s="16"/>
      <c r="H16" s="40">
        <v>4.8</v>
      </c>
      <c r="U16" s="21">
        <v>3457</v>
      </c>
      <c r="V16" s="22">
        <v>14</v>
      </c>
      <c r="W16" s="21">
        <v>2009</v>
      </c>
    </row>
    <row r="17" spans="1:23" x14ac:dyDescent="0.25">
      <c r="A17" s="3">
        <v>4</v>
      </c>
      <c r="B17" s="3">
        <v>2019</v>
      </c>
      <c r="C17" s="3">
        <v>7758</v>
      </c>
      <c r="D17" s="16"/>
      <c r="H17" s="41">
        <v>4.9000000000000004</v>
      </c>
      <c r="U17" s="23">
        <v>1930</v>
      </c>
      <c r="V17" s="24">
        <v>4</v>
      </c>
      <c r="W17" s="23">
        <v>2009</v>
      </c>
    </row>
    <row r="18" spans="1:23" x14ac:dyDescent="0.25">
      <c r="A18" s="3">
        <v>18</v>
      </c>
      <c r="B18" s="3">
        <v>2019</v>
      </c>
      <c r="C18" s="3">
        <v>5272</v>
      </c>
      <c r="D18" s="16"/>
      <c r="H18" s="40">
        <v>4.3</v>
      </c>
      <c r="U18" s="21">
        <v>1320</v>
      </c>
      <c r="V18" s="22">
        <v>7</v>
      </c>
      <c r="W18" s="21">
        <v>2009</v>
      </c>
    </row>
    <row r="19" spans="1:23" x14ac:dyDescent="0.25">
      <c r="A19" s="3">
        <v>5</v>
      </c>
      <c r="B19" s="3">
        <v>2019</v>
      </c>
      <c r="C19" s="3">
        <v>9737</v>
      </c>
      <c r="D19" s="16"/>
      <c r="H19" s="41">
        <v>4.8</v>
      </c>
      <c r="U19" s="23">
        <v>3828</v>
      </c>
      <c r="V19" s="24">
        <v>15</v>
      </c>
      <c r="W19" s="23">
        <v>2009</v>
      </c>
    </row>
    <row r="20" spans="1:23" x14ac:dyDescent="0.25">
      <c r="A20" s="3">
        <v>8</v>
      </c>
      <c r="B20" s="3">
        <v>2019</v>
      </c>
      <c r="C20" s="3">
        <v>16643</v>
      </c>
      <c r="D20" s="16"/>
      <c r="H20" s="40">
        <v>4.8</v>
      </c>
      <c r="U20" s="21">
        <v>2926</v>
      </c>
      <c r="V20" s="22">
        <v>27</v>
      </c>
      <c r="W20" s="21">
        <v>2009</v>
      </c>
    </row>
    <row r="21" spans="1:23" x14ac:dyDescent="0.25">
      <c r="A21" s="3">
        <v>4</v>
      </c>
      <c r="B21" s="3">
        <v>2019</v>
      </c>
      <c r="C21" s="3">
        <v>7396</v>
      </c>
      <c r="D21" s="16"/>
      <c r="H21" s="41">
        <v>4.4000000000000004</v>
      </c>
      <c r="U21" s="23">
        <v>5680</v>
      </c>
      <c r="V21" s="24">
        <v>10</v>
      </c>
      <c r="W21" s="23">
        <v>2009</v>
      </c>
    </row>
    <row r="22" spans="1:23" x14ac:dyDescent="0.25">
      <c r="A22" s="3">
        <v>14</v>
      </c>
      <c r="B22" s="3">
        <v>2019</v>
      </c>
      <c r="C22" s="3">
        <v>7062</v>
      </c>
      <c r="D22" s="16"/>
      <c r="H22" s="40">
        <v>4.8</v>
      </c>
      <c r="U22" s="21">
        <v>4519</v>
      </c>
      <c r="V22" s="22">
        <v>12</v>
      </c>
      <c r="W22" s="21">
        <v>2009</v>
      </c>
    </row>
    <row r="23" spans="1:23" x14ac:dyDescent="0.25">
      <c r="A23" s="3">
        <v>6</v>
      </c>
      <c r="B23" s="3">
        <v>2019</v>
      </c>
      <c r="C23" s="3">
        <v>5347</v>
      </c>
      <c r="D23" s="16"/>
      <c r="H23" s="41">
        <v>4.8</v>
      </c>
      <c r="U23" s="23">
        <v>10426</v>
      </c>
      <c r="V23" s="24">
        <v>20</v>
      </c>
      <c r="W23" s="23">
        <v>2009</v>
      </c>
    </row>
    <row r="24" spans="1:23" x14ac:dyDescent="0.25">
      <c r="A24" s="3">
        <v>8</v>
      </c>
      <c r="B24" s="3">
        <v>2019</v>
      </c>
      <c r="C24" s="3">
        <v>7866</v>
      </c>
      <c r="D24" s="16"/>
      <c r="H24" s="40">
        <v>4.8</v>
      </c>
      <c r="U24" s="21">
        <v>8580</v>
      </c>
      <c r="V24" s="22">
        <v>46</v>
      </c>
      <c r="W24" s="21">
        <v>2009</v>
      </c>
    </row>
    <row r="25" spans="1:23" x14ac:dyDescent="0.25">
      <c r="A25" s="3">
        <v>12</v>
      </c>
      <c r="B25" s="3">
        <v>2019</v>
      </c>
      <c r="C25" s="3">
        <v>21834</v>
      </c>
      <c r="D25" s="16"/>
      <c r="H25" s="41">
        <v>4.9000000000000004</v>
      </c>
      <c r="U25" s="23">
        <v>973</v>
      </c>
      <c r="V25" s="24">
        <v>25</v>
      </c>
      <c r="W25" s="23">
        <v>2009</v>
      </c>
    </row>
    <row r="26" spans="1:23" x14ac:dyDescent="0.25">
      <c r="A26" s="3">
        <v>10</v>
      </c>
      <c r="B26" s="3">
        <v>2019</v>
      </c>
      <c r="C26" s="3">
        <v>10820</v>
      </c>
      <c r="D26" s="16"/>
      <c r="H26" s="40">
        <v>4.7</v>
      </c>
      <c r="U26" s="21">
        <v>5069</v>
      </c>
      <c r="V26" s="22">
        <v>17</v>
      </c>
      <c r="W26" s="21">
        <v>2009</v>
      </c>
    </row>
    <row r="27" spans="1:23" x14ac:dyDescent="0.25">
      <c r="A27" s="3">
        <v>5</v>
      </c>
      <c r="B27" s="3">
        <v>2019</v>
      </c>
      <c r="C27" s="3">
        <v>16990</v>
      </c>
      <c r="D27" s="16"/>
      <c r="H27" s="41">
        <v>4.8</v>
      </c>
      <c r="U27" s="23">
        <v>1583</v>
      </c>
      <c r="V27" s="24">
        <v>18</v>
      </c>
      <c r="W27" s="23">
        <v>2009</v>
      </c>
    </row>
    <row r="28" spans="1:23" x14ac:dyDescent="0.25">
      <c r="A28" s="3">
        <v>6</v>
      </c>
      <c r="B28" s="3">
        <v>2019</v>
      </c>
      <c r="C28" s="3">
        <v>7802</v>
      </c>
      <c r="D28" s="16"/>
      <c r="H28" s="40">
        <v>4.8</v>
      </c>
      <c r="U28" s="21">
        <v>1680</v>
      </c>
      <c r="V28" s="22">
        <v>12</v>
      </c>
      <c r="W28" s="21">
        <v>2009</v>
      </c>
    </row>
    <row r="29" spans="1:23" x14ac:dyDescent="0.25">
      <c r="A29" s="3">
        <v>7</v>
      </c>
      <c r="B29" s="3">
        <v>2019</v>
      </c>
      <c r="C29" s="3">
        <v>23047</v>
      </c>
      <c r="D29" s="16"/>
      <c r="H29" s="41">
        <v>4.8</v>
      </c>
      <c r="U29" s="23">
        <v>9325</v>
      </c>
      <c r="V29" s="24">
        <v>24</v>
      </c>
      <c r="W29" s="23">
        <v>2009</v>
      </c>
    </row>
    <row r="30" spans="1:23" x14ac:dyDescent="0.25">
      <c r="A30" s="3">
        <v>8</v>
      </c>
      <c r="B30" s="3">
        <v>2019</v>
      </c>
      <c r="C30" s="3">
        <v>9382</v>
      </c>
      <c r="D30" s="16"/>
      <c r="H30" s="40">
        <v>4.9000000000000004</v>
      </c>
      <c r="U30" s="21">
        <v>858</v>
      </c>
      <c r="V30" s="22">
        <v>53</v>
      </c>
      <c r="W30" s="21">
        <v>2009</v>
      </c>
    </row>
    <row r="31" spans="1:23" x14ac:dyDescent="0.25">
      <c r="A31" s="3">
        <v>6</v>
      </c>
      <c r="B31" s="3">
        <v>2019</v>
      </c>
      <c r="C31" s="3">
        <v>25554</v>
      </c>
      <c r="D31" s="16"/>
      <c r="H31" s="41">
        <v>4.8</v>
      </c>
      <c r="U31" s="23">
        <v>1859</v>
      </c>
      <c r="V31" s="24">
        <v>11</v>
      </c>
      <c r="W31" s="23">
        <v>2009</v>
      </c>
    </row>
    <row r="32" spans="1:23" x14ac:dyDescent="0.25">
      <c r="A32" s="3">
        <v>8</v>
      </c>
      <c r="B32" s="3">
        <v>2019</v>
      </c>
      <c r="C32" s="3">
        <v>12361</v>
      </c>
      <c r="D32" s="16"/>
      <c r="H32" s="40">
        <v>4.8</v>
      </c>
      <c r="U32" s="21">
        <v>3207</v>
      </c>
      <c r="V32" s="22">
        <v>6</v>
      </c>
      <c r="W32" s="21">
        <v>2009</v>
      </c>
    </row>
    <row r="33" spans="1:23" x14ac:dyDescent="0.25">
      <c r="A33" s="3">
        <v>10</v>
      </c>
      <c r="B33" s="3">
        <v>2019</v>
      </c>
      <c r="C33" s="3">
        <v>13061</v>
      </c>
      <c r="D33" s="16"/>
      <c r="H33" s="41">
        <v>4.3</v>
      </c>
      <c r="U33" s="23">
        <v>803</v>
      </c>
      <c r="V33" s="24">
        <v>9</v>
      </c>
      <c r="W33" s="23">
        <v>2009</v>
      </c>
    </row>
    <row r="34" spans="1:23" x14ac:dyDescent="0.25">
      <c r="A34" s="3">
        <v>10</v>
      </c>
      <c r="B34" s="3">
        <v>2019</v>
      </c>
      <c r="C34" s="3">
        <v>23308</v>
      </c>
      <c r="D34" s="16"/>
      <c r="H34" s="40">
        <v>4.7</v>
      </c>
      <c r="U34" s="21">
        <v>7251</v>
      </c>
      <c r="V34" s="22">
        <v>16</v>
      </c>
      <c r="W34" s="21">
        <v>2009</v>
      </c>
    </row>
    <row r="35" spans="1:23" x14ac:dyDescent="0.25">
      <c r="A35" s="3">
        <v>5</v>
      </c>
      <c r="B35" s="3">
        <v>2019</v>
      </c>
      <c r="C35" s="3">
        <v>13609</v>
      </c>
      <c r="D35" s="16"/>
      <c r="H35" s="41">
        <v>4.5</v>
      </c>
      <c r="U35" s="23">
        <v>10559</v>
      </c>
      <c r="V35" s="24">
        <v>2</v>
      </c>
      <c r="W35" s="23">
        <v>2009</v>
      </c>
    </row>
    <row r="36" spans="1:23" x14ac:dyDescent="0.25">
      <c r="A36" s="3">
        <v>13</v>
      </c>
      <c r="B36" s="3">
        <v>2019</v>
      </c>
      <c r="C36" s="3">
        <v>22641</v>
      </c>
      <c r="D36" s="16"/>
      <c r="H36" s="40">
        <v>4.5</v>
      </c>
      <c r="U36" s="21">
        <v>8587</v>
      </c>
      <c r="V36" s="22">
        <v>10</v>
      </c>
      <c r="W36" s="21">
        <v>2009</v>
      </c>
    </row>
    <row r="37" spans="1:23" x14ac:dyDescent="0.25">
      <c r="A37" s="3">
        <v>5</v>
      </c>
      <c r="B37" s="3">
        <v>2019</v>
      </c>
      <c r="C37" s="3">
        <v>2744</v>
      </c>
      <c r="D37" s="16"/>
      <c r="H37" s="41">
        <v>4.5999999999999996</v>
      </c>
      <c r="U37" s="23">
        <v>13871</v>
      </c>
      <c r="V37" s="24">
        <v>6</v>
      </c>
      <c r="W37" s="23">
        <v>2009</v>
      </c>
    </row>
    <row r="38" spans="1:23" x14ac:dyDescent="0.25">
      <c r="A38" s="3">
        <v>11</v>
      </c>
      <c r="B38" s="3">
        <v>2019</v>
      </c>
      <c r="C38" s="3">
        <v>27536</v>
      </c>
      <c r="D38" s="16"/>
      <c r="H38" s="40">
        <v>4.5</v>
      </c>
      <c r="U38" s="21">
        <v>4028</v>
      </c>
      <c r="V38" s="22">
        <v>9</v>
      </c>
      <c r="W38" s="21">
        <v>2009</v>
      </c>
    </row>
    <row r="39" spans="1:23" x14ac:dyDescent="0.25">
      <c r="A39" s="3">
        <v>20</v>
      </c>
      <c r="B39" s="3">
        <v>2019</v>
      </c>
      <c r="C39" s="3">
        <v>26490</v>
      </c>
      <c r="D39" s="16"/>
      <c r="H39" s="41">
        <v>4.5999999999999996</v>
      </c>
      <c r="U39" s="23">
        <v>4628</v>
      </c>
      <c r="V39" s="24">
        <v>7</v>
      </c>
      <c r="W39" s="23">
        <v>2009</v>
      </c>
    </row>
    <row r="40" spans="1:23" x14ac:dyDescent="0.25">
      <c r="A40" s="3">
        <v>18</v>
      </c>
      <c r="B40" s="3">
        <v>2019</v>
      </c>
      <c r="C40" s="3">
        <v>11550</v>
      </c>
      <c r="D40" s="16"/>
      <c r="H40" s="40">
        <v>4.7</v>
      </c>
      <c r="U40" s="21">
        <v>8747</v>
      </c>
      <c r="V40" s="22">
        <v>19</v>
      </c>
      <c r="W40" s="21">
        <v>2009</v>
      </c>
    </row>
    <row r="41" spans="1:23" x14ac:dyDescent="0.25">
      <c r="A41" s="3">
        <v>12</v>
      </c>
      <c r="B41" s="3">
        <v>2019</v>
      </c>
      <c r="C41" s="3">
        <v>9030</v>
      </c>
      <c r="D41" s="16"/>
      <c r="H41" s="41">
        <v>4.7</v>
      </c>
      <c r="U41" s="23">
        <v>1655</v>
      </c>
      <c r="V41" s="24">
        <v>13</v>
      </c>
      <c r="W41" s="23">
        <v>2009</v>
      </c>
    </row>
    <row r="42" spans="1:23" x14ac:dyDescent="0.25">
      <c r="A42" s="3">
        <v>12</v>
      </c>
      <c r="B42" s="3">
        <v>2019</v>
      </c>
      <c r="C42" s="3">
        <v>19546</v>
      </c>
      <c r="D42" s="16"/>
      <c r="H42" s="40">
        <v>4.9000000000000004</v>
      </c>
      <c r="U42" s="21">
        <v>19720</v>
      </c>
      <c r="V42" s="22">
        <v>8</v>
      </c>
      <c r="W42" s="21">
        <v>2009</v>
      </c>
    </row>
    <row r="43" spans="1:23" x14ac:dyDescent="0.25">
      <c r="A43" s="3">
        <v>13</v>
      </c>
      <c r="B43" s="3">
        <v>2019</v>
      </c>
      <c r="C43" s="3">
        <v>8842</v>
      </c>
      <c r="D43" s="16"/>
      <c r="H43" s="41">
        <v>4.9000000000000004</v>
      </c>
      <c r="U43" s="23">
        <v>3759</v>
      </c>
      <c r="V43" s="24">
        <v>6</v>
      </c>
      <c r="W43" s="23">
        <v>2009</v>
      </c>
    </row>
    <row r="44" spans="1:23" x14ac:dyDescent="0.25">
      <c r="A44" s="3">
        <v>4</v>
      </c>
      <c r="B44" s="3">
        <v>2019</v>
      </c>
      <c r="C44" s="3">
        <v>30183</v>
      </c>
      <c r="D44" s="16"/>
      <c r="H44" s="40">
        <v>4.8</v>
      </c>
      <c r="U44" s="21">
        <v>3503</v>
      </c>
      <c r="V44" s="22">
        <v>9</v>
      </c>
      <c r="W44" s="21">
        <v>2009</v>
      </c>
    </row>
    <row r="45" spans="1:23" x14ac:dyDescent="0.25">
      <c r="A45" s="3">
        <v>12</v>
      </c>
      <c r="B45" s="3">
        <v>2019</v>
      </c>
      <c r="C45" s="3">
        <v>26234</v>
      </c>
      <c r="D45" s="16"/>
      <c r="H45" s="41">
        <v>4.8</v>
      </c>
      <c r="U45" s="23">
        <v>3801</v>
      </c>
      <c r="V45" s="24">
        <v>82</v>
      </c>
      <c r="W45" s="23">
        <v>2009</v>
      </c>
    </row>
    <row r="46" spans="1:23" x14ac:dyDescent="0.25">
      <c r="A46" s="3">
        <v>4</v>
      </c>
      <c r="B46" s="3">
        <v>2019</v>
      </c>
      <c r="C46" s="3">
        <v>5956</v>
      </c>
      <c r="D46" s="16"/>
      <c r="H46" s="40">
        <v>4.9000000000000004</v>
      </c>
      <c r="U46" s="21">
        <v>3319</v>
      </c>
      <c r="V46" s="22">
        <v>11</v>
      </c>
      <c r="W46" s="21">
        <v>2009</v>
      </c>
    </row>
    <row r="47" spans="1:23" x14ac:dyDescent="0.25">
      <c r="A47" s="3">
        <v>11</v>
      </c>
      <c r="B47" s="3">
        <v>2019</v>
      </c>
      <c r="C47" s="3">
        <v>6108</v>
      </c>
      <c r="D47" s="16"/>
      <c r="H47" s="41">
        <v>4.8</v>
      </c>
      <c r="U47" s="23">
        <v>438</v>
      </c>
      <c r="V47" s="24">
        <v>15</v>
      </c>
      <c r="W47" s="23">
        <v>2009</v>
      </c>
    </row>
    <row r="48" spans="1:23" x14ac:dyDescent="0.25">
      <c r="A48" s="3">
        <v>7</v>
      </c>
      <c r="B48" s="3">
        <v>2019</v>
      </c>
      <c r="C48" s="3">
        <v>8170</v>
      </c>
      <c r="D48" s="16"/>
      <c r="H48" s="40">
        <v>4.8</v>
      </c>
      <c r="U48" s="21">
        <v>11676</v>
      </c>
      <c r="V48" s="22">
        <v>9</v>
      </c>
      <c r="W48" s="21">
        <v>2009</v>
      </c>
    </row>
    <row r="49" spans="1:23" x14ac:dyDescent="0.25">
      <c r="A49" s="3">
        <v>16</v>
      </c>
      <c r="B49" s="3">
        <v>2019</v>
      </c>
      <c r="C49" s="3">
        <v>87841</v>
      </c>
      <c r="D49" s="16"/>
      <c r="H49" s="41">
        <v>4.8</v>
      </c>
      <c r="U49" s="23">
        <v>6740</v>
      </c>
      <c r="V49" s="24">
        <v>20</v>
      </c>
      <c r="W49" s="23">
        <v>2009</v>
      </c>
    </row>
    <row r="50" spans="1:23" x14ac:dyDescent="0.25">
      <c r="A50" s="3">
        <v>16</v>
      </c>
      <c r="B50" s="3">
        <v>2019</v>
      </c>
      <c r="C50" s="3">
        <v>9413</v>
      </c>
      <c r="D50" s="16"/>
      <c r="H50" s="40">
        <v>4.9000000000000004</v>
      </c>
      <c r="U50" s="21">
        <v>3829</v>
      </c>
      <c r="V50" s="22">
        <v>42</v>
      </c>
      <c r="W50" s="21">
        <v>2009</v>
      </c>
    </row>
    <row r="51" spans="1:23" x14ac:dyDescent="0.25">
      <c r="A51" s="6">
        <v>12</v>
      </c>
      <c r="B51" s="6">
        <v>2019</v>
      </c>
      <c r="C51" s="3">
        <v>14331</v>
      </c>
      <c r="D51" s="16"/>
      <c r="H51" s="41">
        <v>4.7</v>
      </c>
      <c r="U51" s="23">
        <v>9967</v>
      </c>
      <c r="V51" s="24">
        <v>13</v>
      </c>
      <c r="W51" s="23">
        <v>2009</v>
      </c>
    </row>
    <row r="52" spans="1:23" x14ac:dyDescent="0.25">
      <c r="U52" s="21">
        <v>460</v>
      </c>
      <c r="V52" s="22">
        <v>2</v>
      </c>
      <c r="W52" s="21">
        <v>2010</v>
      </c>
    </row>
    <row r="53" spans="1:23" x14ac:dyDescent="0.25">
      <c r="U53" s="23">
        <v>491</v>
      </c>
      <c r="V53" s="24">
        <v>14</v>
      </c>
      <c r="W53" s="23">
        <v>2010</v>
      </c>
    </row>
    <row r="54" spans="1:23" x14ac:dyDescent="0.25">
      <c r="U54" s="21">
        <v>615</v>
      </c>
      <c r="V54" s="22">
        <v>21</v>
      </c>
      <c r="W54" s="21">
        <v>2010</v>
      </c>
    </row>
    <row r="55" spans="1:23" x14ac:dyDescent="0.25">
      <c r="U55" s="23">
        <v>471</v>
      </c>
      <c r="V55" s="24">
        <v>8</v>
      </c>
      <c r="W55" s="23">
        <v>2010</v>
      </c>
    </row>
    <row r="56" spans="1:23" x14ac:dyDescent="0.25">
      <c r="U56" s="21">
        <v>22614</v>
      </c>
      <c r="V56" s="22">
        <v>11</v>
      </c>
      <c r="W56" s="21">
        <v>2010</v>
      </c>
    </row>
    <row r="57" spans="1:23" x14ac:dyDescent="0.25">
      <c r="U57" s="23">
        <v>1542</v>
      </c>
      <c r="V57" s="24">
        <v>14</v>
      </c>
      <c r="W57" s="23">
        <v>2010</v>
      </c>
    </row>
    <row r="58" spans="1:23" x14ac:dyDescent="0.25">
      <c r="U58" s="21">
        <v>4866</v>
      </c>
      <c r="V58" s="22">
        <v>11</v>
      </c>
      <c r="W58" s="21">
        <v>2010</v>
      </c>
    </row>
    <row r="59" spans="1:23" x14ac:dyDescent="0.25">
      <c r="U59" s="23">
        <v>1924</v>
      </c>
      <c r="V59" s="24">
        <v>8</v>
      </c>
      <c r="W59" s="23">
        <v>2010</v>
      </c>
    </row>
    <row r="60" spans="1:23" x14ac:dyDescent="0.25">
      <c r="U60" s="21">
        <v>2137</v>
      </c>
      <c r="V60" s="22">
        <v>17</v>
      </c>
      <c r="W60" s="21">
        <v>2010</v>
      </c>
    </row>
    <row r="61" spans="1:23" x14ac:dyDescent="0.25">
      <c r="U61" s="23">
        <v>1651</v>
      </c>
      <c r="V61" s="24">
        <v>15</v>
      </c>
      <c r="W61" s="23">
        <v>2010</v>
      </c>
    </row>
    <row r="62" spans="1:23" x14ac:dyDescent="0.25">
      <c r="U62" s="21">
        <v>2525</v>
      </c>
      <c r="V62" s="22">
        <v>16</v>
      </c>
      <c r="W62" s="21">
        <v>2010</v>
      </c>
    </row>
    <row r="63" spans="1:23" x14ac:dyDescent="0.25">
      <c r="U63" s="23">
        <v>1555</v>
      </c>
      <c r="V63" s="24">
        <v>9</v>
      </c>
      <c r="W63" s="23">
        <v>2010</v>
      </c>
    </row>
    <row r="64" spans="1:23" x14ac:dyDescent="0.25">
      <c r="U64" s="21">
        <v>1215</v>
      </c>
      <c r="V64" s="22">
        <v>9</v>
      </c>
      <c r="W64" s="21">
        <v>2010</v>
      </c>
    </row>
    <row r="65" spans="21:23" x14ac:dyDescent="0.25">
      <c r="U65" s="23">
        <v>408</v>
      </c>
      <c r="V65" s="24">
        <v>20</v>
      </c>
      <c r="W65" s="23">
        <v>2010</v>
      </c>
    </row>
    <row r="66" spans="21:23" x14ac:dyDescent="0.25">
      <c r="U66" s="21">
        <v>3457</v>
      </c>
      <c r="V66" s="22">
        <v>14</v>
      </c>
      <c r="W66" s="21">
        <v>2010</v>
      </c>
    </row>
    <row r="67" spans="21:23" x14ac:dyDescent="0.25">
      <c r="U67" s="23">
        <v>2752</v>
      </c>
      <c r="V67" s="24">
        <v>18</v>
      </c>
      <c r="W67" s="23">
        <v>2010</v>
      </c>
    </row>
    <row r="68" spans="21:23" x14ac:dyDescent="0.25">
      <c r="U68" s="21">
        <v>1467</v>
      </c>
      <c r="V68" s="22">
        <v>10</v>
      </c>
      <c r="W68" s="21">
        <v>2010</v>
      </c>
    </row>
    <row r="69" spans="21:23" x14ac:dyDescent="0.25">
      <c r="U69" s="23">
        <v>26741</v>
      </c>
      <c r="V69" s="24">
        <v>8</v>
      </c>
      <c r="W69" s="23">
        <v>2010</v>
      </c>
    </row>
    <row r="70" spans="21:23" x14ac:dyDescent="0.25">
      <c r="U70" s="21">
        <v>10426</v>
      </c>
      <c r="V70" s="22">
        <v>20</v>
      </c>
      <c r="W70" s="21">
        <v>2010</v>
      </c>
    </row>
    <row r="71" spans="21:23" x14ac:dyDescent="0.25">
      <c r="U71" s="23">
        <v>548</v>
      </c>
      <c r="V71" s="24">
        <v>2</v>
      </c>
      <c r="W71" s="23">
        <v>2010</v>
      </c>
    </row>
    <row r="72" spans="21:23" x14ac:dyDescent="0.25">
      <c r="U72" s="21">
        <v>8580</v>
      </c>
      <c r="V72" s="22">
        <v>46</v>
      </c>
      <c r="W72" s="21">
        <v>2010</v>
      </c>
    </row>
    <row r="73" spans="21:23" x14ac:dyDescent="0.25">
      <c r="U73" s="23">
        <v>1985</v>
      </c>
      <c r="V73" s="24">
        <v>9</v>
      </c>
      <c r="W73" s="23">
        <v>2010</v>
      </c>
    </row>
    <row r="74" spans="21:23" x14ac:dyDescent="0.25">
      <c r="U74" s="21">
        <v>3619</v>
      </c>
      <c r="V74" s="22">
        <v>10</v>
      </c>
      <c r="W74" s="21">
        <v>2010</v>
      </c>
    </row>
    <row r="75" spans="21:23" x14ac:dyDescent="0.25">
      <c r="U75" s="23">
        <v>1265</v>
      </c>
      <c r="V75" s="24">
        <v>11</v>
      </c>
      <c r="W75" s="23">
        <v>2010</v>
      </c>
    </row>
    <row r="76" spans="21:23" x14ac:dyDescent="0.25">
      <c r="U76" s="21">
        <v>5069</v>
      </c>
      <c r="V76" s="22">
        <v>17</v>
      </c>
      <c r="W76" s="21">
        <v>2010</v>
      </c>
    </row>
    <row r="77" spans="21:23" x14ac:dyDescent="0.25">
      <c r="U77" s="23">
        <v>1907</v>
      </c>
      <c r="V77" s="24">
        <v>13</v>
      </c>
      <c r="W77" s="23">
        <v>2010</v>
      </c>
    </row>
    <row r="78" spans="21:23" x14ac:dyDescent="0.25">
      <c r="U78" s="21">
        <v>637</v>
      </c>
      <c r="V78" s="22">
        <v>20</v>
      </c>
      <c r="W78" s="21">
        <v>2010</v>
      </c>
    </row>
    <row r="79" spans="21:23" x14ac:dyDescent="0.25">
      <c r="U79" s="23">
        <v>3477</v>
      </c>
      <c r="V79" s="24">
        <v>28</v>
      </c>
      <c r="W79" s="23">
        <v>2010</v>
      </c>
    </row>
    <row r="80" spans="21:23" x14ac:dyDescent="0.25">
      <c r="U80" s="21">
        <v>11813</v>
      </c>
      <c r="V80" s="22">
        <v>10</v>
      </c>
      <c r="W80" s="21">
        <v>2010</v>
      </c>
    </row>
    <row r="81" spans="21:23" x14ac:dyDescent="0.25">
      <c r="U81" s="23">
        <v>3536</v>
      </c>
      <c r="V81" s="24">
        <v>17</v>
      </c>
      <c r="W81" s="23">
        <v>2010</v>
      </c>
    </row>
    <row r="82" spans="21:23" x14ac:dyDescent="0.25">
      <c r="U82" s="21">
        <v>3523</v>
      </c>
      <c r="V82" s="22">
        <v>13</v>
      </c>
      <c r="W82" s="21">
        <v>2010</v>
      </c>
    </row>
    <row r="83" spans="21:23" x14ac:dyDescent="0.25">
      <c r="U83" s="23">
        <v>440</v>
      </c>
      <c r="V83" s="24">
        <v>11</v>
      </c>
      <c r="W83" s="23">
        <v>2010</v>
      </c>
    </row>
    <row r="84" spans="21:23" x14ac:dyDescent="0.25">
      <c r="U84" s="21">
        <v>3207</v>
      </c>
      <c r="V84" s="22">
        <v>6</v>
      </c>
      <c r="W84" s="21">
        <v>2010</v>
      </c>
    </row>
    <row r="85" spans="21:23" x14ac:dyDescent="0.25">
      <c r="U85" s="23">
        <v>7747</v>
      </c>
      <c r="V85" s="24">
        <v>14</v>
      </c>
      <c r="W85" s="23">
        <v>2010</v>
      </c>
    </row>
    <row r="86" spans="21:23" x14ac:dyDescent="0.25">
      <c r="U86" s="21">
        <v>7251</v>
      </c>
      <c r="V86" s="22">
        <v>9</v>
      </c>
      <c r="W86" s="21">
        <v>2010</v>
      </c>
    </row>
    <row r="87" spans="21:23" x14ac:dyDescent="0.25">
      <c r="U87" s="23">
        <v>10559</v>
      </c>
      <c r="V87" s="24">
        <v>2</v>
      </c>
      <c r="W87" s="23">
        <v>2010</v>
      </c>
    </row>
    <row r="88" spans="21:23" x14ac:dyDescent="0.25">
      <c r="U88" s="21">
        <v>13871</v>
      </c>
      <c r="V88" s="22">
        <v>6</v>
      </c>
      <c r="W88" s="21">
        <v>2010</v>
      </c>
    </row>
    <row r="89" spans="21:23" x14ac:dyDescent="0.25">
      <c r="U89" s="23">
        <v>32122</v>
      </c>
      <c r="V89" s="24">
        <v>14</v>
      </c>
      <c r="W89" s="23">
        <v>2010</v>
      </c>
    </row>
    <row r="90" spans="21:23" x14ac:dyDescent="0.25">
      <c r="U90" s="21">
        <v>9289</v>
      </c>
      <c r="V90" s="22">
        <v>13</v>
      </c>
      <c r="W90" s="21">
        <v>2010</v>
      </c>
    </row>
    <row r="91" spans="21:23" x14ac:dyDescent="0.25">
      <c r="U91" s="23">
        <v>4628</v>
      </c>
      <c r="V91" s="24">
        <v>7</v>
      </c>
      <c r="W91" s="23">
        <v>2010</v>
      </c>
    </row>
    <row r="92" spans="21:23" x14ac:dyDescent="0.25">
      <c r="U92" s="21">
        <v>4506</v>
      </c>
      <c r="V92" s="22">
        <v>14</v>
      </c>
      <c r="W92" s="21">
        <v>2010</v>
      </c>
    </row>
    <row r="93" spans="21:23" x14ac:dyDescent="0.25">
      <c r="U93" s="23">
        <v>1201</v>
      </c>
      <c r="V93" s="24">
        <v>40</v>
      </c>
      <c r="W93" s="23">
        <v>2010</v>
      </c>
    </row>
    <row r="94" spans="21:23" x14ac:dyDescent="0.25">
      <c r="U94" s="21">
        <v>2186</v>
      </c>
      <c r="V94" s="22">
        <v>12</v>
      </c>
      <c r="W94" s="21">
        <v>2010</v>
      </c>
    </row>
    <row r="95" spans="21:23" x14ac:dyDescent="0.25">
      <c r="U95" s="23">
        <v>1204</v>
      </c>
      <c r="V95" s="24">
        <v>14</v>
      </c>
      <c r="W95" s="23">
        <v>2010</v>
      </c>
    </row>
    <row r="96" spans="21:23" x14ac:dyDescent="0.25">
      <c r="U96" s="21">
        <v>2122</v>
      </c>
      <c r="V96" s="22">
        <v>0</v>
      </c>
      <c r="W96" s="21">
        <v>2010</v>
      </c>
    </row>
    <row r="97" spans="21:23" x14ac:dyDescent="0.25">
      <c r="U97" s="23">
        <v>3796</v>
      </c>
      <c r="V97" s="24">
        <v>12</v>
      </c>
      <c r="W97" s="23">
        <v>2010</v>
      </c>
    </row>
    <row r="98" spans="21:23" x14ac:dyDescent="0.25">
      <c r="U98" s="21">
        <v>3319</v>
      </c>
      <c r="V98" s="22">
        <v>11</v>
      </c>
      <c r="W98" s="21">
        <v>2010</v>
      </c>
    </row>
    <row r="99" spans="21:23" x14ac:dyDescent="0.25">
      <c r="U99" s="23">
        <v>2282</v>
      </c>
      <c r="V99" s="24">
        <v>21</v>
      </c>
      <c r="W99" s="23">
        <v>2010</v>
      </c>
    </row>
    <row r="100" spans="21:23" x14ac:dyDescent="0.25">
      <c r="U100" s="21">
        <v>29673</v>
      </c>
      <c r="V100" s="22">
        <v>16</v>
      </c>
      <c r="W100" s="21">
        <v>2010</v>
      </c>
    </row>
    <row r="101" spans="21:23" x14ac:dyDescent="0.25">
      <c r="U101" s="23">
        <v>1302</v>
      </c>
      <c r="V101" s="24">
        <v>11</v>
      </c>
      <c r="W101" s="23">
        <v>2010</v>
      </c>
    </row>
    <row r="102" spans="21:23" x14ac:dyDescent="0.25">
      <c r="U102" s="21">
        <v>2052</v>
      </c>
      <c r="V102" s="22">
        <v>22</v>
      </c>
      <c r="W102" s="21">
        <v>2011</v>
      </c>
    </row>
    <row r="103" spans="21:23" x14ac:dyDescent="0.25">
      <c r="U103" s="23">
        <v>12643</v>
      </c>
      <c r="V103" s="24">
        <v>11</v>
      </c>
      <c r="W103" s="23">
        <v>2011</v>
      </c>
    </row>
    <row r="104" spans="21:23" x14ac:dyDescent="0.25">
      <c r="U104" s="21">
        <v>4149</v>
      </c>
      <c r="V104" s="22">
        <v>32</v>
      </c>
      <c r="W104" s="21">
        <v>2011</v>
      </c>
    </row>
    <row r="105" spans="21:23" x14ac:dyDescent="0.25">
      <c r="U105" s="23">
        <v>4505</v>
      </c>
      <c r="V105" s="24">
        <v>0</v>
      </c>
      <c r="W105" s="23">
        <v>2011</v>
      </c>
    </row>
    <row r="106" spans="21:23" x14ac:dyDescent="0.25">
      <c r="U106" s="21">
        <v>22614</v>
      </c>
      <c r="V106" s="22">
        <v>11</v>
      </c>
      <c r="W106" s="21">
        <v>2011</v>
      </c>
    </row>
    <row r="107" spans="21:23" x14ac:dyDescent="0.25">
      <c r="U107" s="23">
        <v>1542</v>
      </c>
      <c r="V107" s="24">
        <v>14</v>
      </c>
      <c r="W107" s="23">
        <v>2011</v>
      </c>
    </row>
    <row r="108" spans="21:23" x14ac:dyDescent="0.25">
      <c r="U108" s="21">
        <v>4866</v>
      </c>
      <c r="V108" s="22">
        <v>11</v>
      </c>
      <c r="W108" s="21">
        <v>2011</v>
      </c>
    </row>
    <row r="109" spans="21:23" x14ac:dyDescent="0.25">
      <c r="U109" s="23">
        <v>2094</v>
      </c>
      <c r="V109" s="24">
        <v>4</v>
      </c>
      <c r="W109" s="23">
        <v>2011</v>
      </c>
    </row>
    <row r="110" spans="21:23" x14ac:dyDescent="0.25">
      <c r="U110" s="21">
        <v>6346</v>
      </c>
      <c r="V110" s="22">
        <v>9</v>
      </c>
      <c r="W110" s="21">
        <v>2011</v>
      </c>
    </row>
    <row r="111" spans="21:23" x14ac:dyDescent="0.25">
      <c r="U111" s="23">
        <v>5594</v>
      </c>
      <c r="V111" s="24">
        <v>5</v>
      </c>
      <c r="W111" s="23">
        <v>2011</v>
      </c>
    </row>
    <row r="112" spans="21:23" x14ac:dyDescent="0.25">
      <c r="U112" s="21">
        <v>9568</v>
      </c>
      <c r="V112" s="22">
        <v>9</v>
      </c>
      <c r="W112" s="21">
        <v>2011</v>
      </c>
    </row>
    <row r="113" spans="21:23" x14ac:dyDescent="0.25">
      <c r="U113" s="23">
        <v>3457</v>
      </c>
      <c r="V113" s="24">
        <v>14</v>
      </c>
      <c r="W113" s="23">
        <v>2011</v>
      </c>
    </row>
    <row r="114" spans="21:23" x14ac:dyDescent="0.25">
      <c r="U114" s="21">
        <v>15779</v>
      </c>
      <c r="V114" s="22">
        <v>10</v>
      </c>
      <c r="W114" s="21">
        <v>2011</v>
      </c>
    </row>
    <row r="115" spans="21:23" x14ac:dyDescent="0.25">
      <c r="U115" s="23">
        <v>4571</v>
      </c>
      <c r="V115" s="24">
        <v>21</v>
      </c>
      <c r="W115" s="23">
        <v>2011</v>
      </c>
    </row>
    <row r="116" spans="21:23" x14ac:dyDescent="0.25">
      <c r="U116" s="21">
        <v>5299</v>
      </c>
      <c r="V116" s="22">
        <v>20</v>
      </c>
      <c r="W116" s="21">
        <v>2011</v>
      </c>
    </row>
    <row r="117" spans="21:23" x14ac:dyDescent="0.25">
      <c r="U117" s="23">
        <v>19576</v>
      </c>
      <c r="V117" s="24">
        <v>8</v>
      </c>
      <c r="W117" s="23">
        <v>2011</v>
      </c>
    </row>
    <row r="118" spans="21:23" x14ac:dyDescent="0.25">
      <c r="U118" s="21">
        <v>9342</v>
      </c>
      <c r="V118" s="22">
        <v>10</v>
      </c>
      <c r="W118" s="21">
        <v>2011</v>
      </c>
    </row>
    <row r="119" spans="21:23" x14ac:dyDescent="0.25">
      <c r="U119" s="23">
        <v>1649</v>
      </c>
      <c r="V119" s="24">
        <v>13</v>
      </c>
      <c r="W119" s="23">
        <v>2011</v>
      </c>
    </row>
    <row r="120" spans="21:23" x14ac:dyDescent="0.25">
      <c r="U120" s="21">
        <v>26741</v>
      </c>
      <c r="V120" s="22">
        <v>8</v>
      </c>
      <c r="W120" s="21">
        <v>2011</v>
      </c>
    </row>
    <row r="121" spans="21:23" x14ac:dyDescent="0.25">
      <c r="U121" s="23">
        <v>3163</v>
      </c>
      <c r="V121" s="24">
        <v>13</v>
      </c>
      <c r="W121" s="23">
        <v>2011</v>
      </c>
    </row>
    <row r="122" spans="21:23" x14ac:dyDescent="0.25">
      <c r="U122" s="21">
        <v>8580</v>
      </c>
      <c r="V122" s="22">
        <v>46</v>
      </c>
      <c r="W122" s="21">
        <v>2011</v>
      </c>
    </row>
    <row r="123" spans="21:23" x14ac:dyDescent="0.25">
      <c r="U123" s="23">
        <v>1985</v>
      </c>
      <c r="V123" s="24">
        <v>9</v>
      </c>
      <c r="W123" s="23">
        <v>2011</v>
      </c>
    </row>
    <row r="124" spans="21:23" x14ac:dyDescent="0.25">
      <c r="U124" s="21">
        <v>7827</v>
      </c>
      <c r="V124" s="22">
        <v>20</v>
      </c>
      <c r="W124" s="21">
        <v>2011</v>
      </c>
    </row>
    <row r="125" spans="21:23" x14ac:dyDescent="0.25">
      <c r="U125" s="23">
        <v>5069</v>
      </c>
      <c r="V125" s="24">
        <v>17</v>
      </c>
      <c r="W125" s="23">
        <v>2011</v>
      </c>
    </row>
    <row r="126" spans="21:23" x14ac:dyDescent="0.25">
      <c r="U126" s="21">
        <v>637</v>
      </c>
      <c r="V126" s="22">
        <v>20</v>
      </c>
      <c r="W126" s="21">
        <v>2011</v>
      </c>
    </row>
    <row r="127" spans="21:23" x14ac:dyDescent="0.25">
      <c r="U127" s="23">
        <v>2314</v>
      </c>
      <c r="V127" s="24">
        <v>22</v>
      </c>
      <c r="W127" s="23">
        <v>2011</v>
      </c>
    </row>
    <row r="128" spans="21:23" x14ac:dyDescent="0.25">
      <c r="U128" s="21">
        <v>4587</v>
      </c>
      <c r="V128" s="22">
        <v>21</v>
      </c>
      <c r="W128" s="21">
        <v>2011</v>
      </c>
    </row>
    <row r="129" spans="21:23" x14ac:dyDescent="0.25">
      <c r="U129" s="23">
        <v>3477</v>
      </c>
      <c r="V129" s="24">
        <v>28</v>
      </c>
      <c r="W129" s="23">
        <v>2011</v>
      </c>
    </row>
    <row r="130" spans="21:23" x14ac:dyDescent="0.25">
      <c r="U130" s="21">
        <v>9325</v>
      </c>
      <c r="V130" s="22">
        <v>24</v>
      </c>
      <c r="W130" s="21">
        <v>2011</v>
      </c>
    </row>
    <row r="131" spans="21:23" x14ac:dyDescent="0.25">
      <c r="U131" s="23">
        <v>11813</v>
      </c>
      <c r="V131" s="24">
        <v>10</v>
      </c>
      <c r="W131" s="23">
        <v>2011</v>
      </c>
    </row>
    <row r="132" spans="21:23" x14ac:dyDescent="0.25">
      <c r="U132" s="21">
        <v>4633</v>
      </c>
      <c r="V132" s="22">
        <v>21</v>
      </c>
      <c r="W132" s="21">
        <v>2011</v>
      </c>
    </row>
    <row r="133" spans="21:23" x14ac:dyDescent="0.25">
      <c r="U133" s="23">
        <v>2023</v>
      </c>
      <c r="V133" s="24">
        <v>15</v>
      </c>
      <c r="W133" s="23">
        <v>2011</v>
      </c>
    </row>
    <row r="134" spans="21:23" x14ac:dyDescent="0.25">
      <c r="U134" s="21">
        <v>3207</v>
      </c>
      <c r="V134" s="22">
        <v>6</v>
      </c>
      <c r="W134" s="21">
        <v>2011</v>
      </c>
    </row>
    <row r="135" spans="21:23" x14ac:dyDescent="0.25">
      <c r="U135" s="23">
        <v>7747</v>
      </c>
      <c r="V135" s="24">
        <v>14</v>
      </c>
      <c r="W135" s="23">
        <v>2011</v>
      </c>
    </row>
    <row r="136" spans="21:23" x14ac:dyDescent="0.25">
      <c r="U136" s="21">
        <v>13871</v>
      </c>
      <c r="V136" s="22">
        <v>8</v>
      </c>
      <c r="W136" s="21">
        <v>2011</v>
      </c>
    </row>
    <row r="137" spans="21:23" x14ac:dyDescent="0.25">
      <c r="U137" s="23">
        <v>13871</v>
      </c>
      <c r="V137" s="24">
        <v>7</v>
      </c>
      <c r="W137" s="23">
        <v>2011</v>
      </c>
    </row>
    <row r="138" spans="21:23" x14ac:dyDescent="0.25">
      <c r="U138" s="21">
        <v>32122</v>
      </c>
      <c r="V138" s="22">
        <v>8</v>
      </c>
      <c r="W138" s="21">
        <v>2011</v>
      </c>
    </row>
    <row r="139" spans="21:23" x14ac:dyDescent="0.25">
      <c r="U139" s="23">
        <v>16949</v>
      </c>
      <c r="V139" s="24">
        <v>30</v>
      </c>
      <c r="W139" s="23">
        <v>2011</v>
      </c>
    </row>
    <row r="140" spans="21:23" x14ac:dyDescent="0.25">
      <c r="U140" s="21">
        <v>9289</v>
      </c>
      <c r="V140" s="22">
        <v>9</v>
      </c>
      <c r="W140" s="21">
        <v>2011</v>
      </c>
    </row>
    <row r="141" spans="21:23" x14ac:dyDescent="0.25">
      <c r="U141" s="23">
        <v>4247</v>
      </c>
      <c r="V141" s="24">
        <v>13</v>
      </c>
      <c r="W141" s="23">
        <v>2011</v>
      </c>
    </row>
    <row r="142" spans="21:23" x14ac:dyDescent="0.25">
      <c r="U142" s="21">
        <v>6222</v>
      </c>
      <c r="V142" s="22">
        <v>18</v>
      </c>
      <c r="W142" s="21">
        <v>2011</v>
      </c>
    </row>
    <row r="143" spans="21:23" x14ac:dyDescent="0.25">
      <c r="U143" s="23">
        <v>1201</v>
      </c>
      <c r="V143" s="24">
        <v>40</v>
      </c>
      <c r="W143" s="23">
        <v>2011</v>
      </c>
    </row>
    <row r="144" spans="21:23" x14ac:dyDescent="0.25">
      <c r="U144" s="21">
        <v>3759</v>
      </c>
      <c r="V144" s="22">
        <v>16</v>
      </c>
      <c r="W144" s="21">
        <v>2011</v>
      </c>
    </row>
    <row r="145" spans="21:23" x14ac:dyDescent="0.25">
      <c r="U145" s="23">
        <v>4290</v>
      </c>
      <c r="V145" s="24">
        <v>10</v>
      </c>
      <c r="W145" s="23">
        <v>2011</v>
      </c>
    </row>
    <row r="146" spans="21:23" x14ac:dyDescent="0.25">
      <c r="U146" s="21">
        <v>1463</v>
      </c>
      <c r="V146" s="22">
        <v>10</v>
      </c>
      <c r="W146" s="21">
        <v>2011</v>
      </c>
    </row>
    <row r="147" spans="21:23" x14ac:dyDescent="0.25">
      <c r="U147" s="23">
        <v>11034</v>
      </c>
      <c r="V147" s="24">
        <v>19</v>
      </c>
      <c r="W147" s="23">
        <v>2011</v>
      </c>
    </row>
    <row r="148" spans="21:23" x14ac:dyDescent="0.25">
      <c r="U148" s="21">
        <v>5977</v>
      </c>
      <c r="V148" s="22">
        <v>12</v>
      </c>
      <c r="W148" s="21">
        <v>2011</v>
      </c>
    </row>
    <row r="149" spans="21:23" x14ac:dyDescent="0.25">
      <c r="U149" s="23">
        <v>29673</v>
      </c>
      <c r="V149" s="24">
        <v>16</v>
      </c>
      <c r="W149" s="23">
        <v>2011</v>
      </c>
    </row>
    <row r="150" spans="21:23" x14ac:dyDescent="0.25">
      <c r="U150" s="21">
        <v>8958</v>
      </c>
      <c r="V150" s="22">
        <v>12</v>
      </c>
      <c r="W150" s="21">
        <v>2011</v>
      </c>
    </row>
    <row r="151" spans="21:23" x14ac:dyDescent="0.25">
      <c r="U151" s="23">
        <v>3341</v>
      </c>
      <c r="V151" s="24">
        <v>9</v>
      </c>
      <c r="W151" s="23">
        <v>2011</v>
      </c>
    </row>
    <row r="152" spans="21:23" x14ac:dyDescent="0.25">
      <c r="U152" s="21">
        <v>1296</v>
      </c>
      <c r="V152" s="22">
        <v>24</v>
      </c>
      <c r="W152" s="21">
        <v>2012</v>
      </c>
    </row>
    <row r="153" spans="21:23" x14ac:dyDescent="0.25">
      <c r="U153" s="23">
        <v>22614</v>
      </c>
      <c r="V153" s="24">
        <v>11</v>
      </c>
      <c r="W153" s="23">
        <v>2012</v>
      </c>
    </row>
    <row r="154" spans="21:23" x14ac:dyDescent="0.25">
      <c r="U154" s="21">
        <v>6346</v>
      </c>
      <c r="V154" s="22">
        <v>9</v>
      </c>
      <c r="W154" s="21">
        <v>2012</v>
      </c>
    </row>
    <row r="155" spans="21:23" x14ac:dyDescent="0.25">
      <c r="U155" s="23">
        <v>23631</v>
      </c>
      <c r="V155" s="24">
        <v>7</v>
      </c>
      <c r="W155" s="23">
        <v>2012</v>
      </c>
    </row>
    <row r="156" spans="21:23" x14ac:dyDescent="0.25">
      <c r="U156" s="21">
        <v>20262</v>
      </c>
      <c r="V156" s="22">
        <v>11</v>
      </c>
      <c r="W156" s="21">
        <v>2012</v>
      </c>
    </row>
    <row r="157" spans="21:23" x14ac:dyDescent="0.25">
      <c r="U157" s="23">
        <v>47265</v>
      </c>
      <c r="V157" s="24">
        <v>14</v>
      </c>
      <c r="W157" s="23">
        <v>2012</v>
      </c>
    </row>
    <row r="158" spans="21:23" x14ac:dyDescent="0.25">
      <c r="U158" s="21">
        <v>13964</v>
      </c>
      <c r="V158" s="22">
        <v>32</v>
      </c>
      <c r="W158" s="21">
        <v>2012</v>
      </c>
    </row>
    <row r="159" spans="21:23" x14ac:dyDescent="0.25">
      <c r="U159" s="23">
        <v>5594</v>
      </c>
      <c r="V159" s="24">
        <v>5</v>
      </c>
      <c r="W159" s="23">
        <v>2012</v>
      </c>
    </row>
    <row r="160" spans="21:23" x14ac:dyDescent="0.25">
      <c r="U160" s="21">
        <v>57271</v>
      </c>
      <c r="V160" s="22">
        <v>10</v>
      </c>
      <c r="W160" s="21">
        <v>2012</v>
      </c>
    </row>
    <row r="161" spans="21:23" x14ac:dyDescent="0.25">
      <c r="U161" s="23">
        <v>3457</v>
      </c>
      <c r="V161" s="24">
        <v>14</v>
      </c>
      <c r="W161" s="23">
        <v>2012</v>
      </c>
    </row>
    <row r="162" spans="21:23" x14ac:dyDescent="0.25">
      <c r="U162" s="21">
        <v>7038</v>
      </c>
      <c r="V162" s="22">
        <v>7</v>
      </c>
      <c r="W162" s="21">
        <v>2012</v>
      </c>
    </row>
    <row r="163" spans="21:23" x14ac:dyDescent="0.25">
      <c r="U163" s="23">
        <v>15779</v>
      </c>
      <c r="V163" s="24">
        <v>10</v>
      </c>
      <c r="W163" s="23">
        <v>2012</v>
      </c>
    </row>
    <row r="164" spans="21:23" x14ac:dyDescent="0.25">
      <c r="U164" s="21">
        <v>19576</v>
      </c>
      <c r="V164" s="22">
        <v>8</v>
      </c>
      <c r="W164" s="21">
        <v>2012</v>
      </c>
    </row>
    <row r="165" spans="21:23" x14ac:dyDescent="0.25">
      <c r="U165" s="23">
        <v>8634</v>
      </c>
      <c r="V165" s="24">
        <v>25</v>
      </c>
      <c r="W165" s="23">
        <v>2012</v>
      </c>
    </row>
    <row r="166" spans="21:23" x14ac:dyDescent="0.25">
      <c r="U166" s="21">
        <v>9342</v>
      </c>
      <c r="V166" s="22">
        <v>10</v>
      </c>
      <c r="W166" s="21">
        <v>2012</v>
      </c>
    </row>
    <row r="167" spans="21:23" x14ac:dyDescent="0.25">
      <c r="U167" s="23">
        <v>26741</v>
      </c>
      <c r="V167" s="24">
        <v>8</v>
      </c>
      <c r="W167" s="23">
        <v>2012</v>
      </c>
    </row>
    <row r="168" spans="21:23" x14ac:dyDescent="0.25">
      <c r="U168" s="21">
        <v>8093</v>
      </c>
      <c r="V168" s="22">
        <v>14</v>
      </c>
      <c r="W168" s="21">
        <v>2012</v>
      </c>
    </row>
    <row r="169" spans="21:23" x14ac:dyDescent="0.25">
      <c r="U169" s="23">
        <v>21834</v>
      </c>
      <c r="V169" s="24">
        <v>8</v>
      </c>
      <c r="W169" s="23">
        <v>2012</v>
      </c>
    </row>
    <row r="170" spans="21:23" x14ac:dyDescent="0.25">
      <c r="U170" s="21">
        <v>3163</v>
      </c>
      <c r="V170" s="22">
        <v>13</v>
      </c>
      <c r="W170" s="21">
        <v>2012</v>
      </c>
    </row>
    <row r="171" spans="21:23" x14ac:dyDescent="0.25">
      <c r="U171" s="23">
        <v>13616</v>
      </c>
      <c r="V171" s="24">
        <v>10</v>
      </c>
      <c r="W171" s="23">
        <v>2012</v>
      </c>
    </row>
    <row r="172" spans="21:23" x14ac:dyDescent="0.25">
      <c r="U172" s="21">
        <v>8580</v>
      </c>
      <c r="V172" s="22">
        <v>46</v>
      </c>
      <c r="W172" s="21">
        <v>2012</v>
      </c>
    </row>
    <row r="173" spans="21:23" x14ac:dyDescent="0.25">
      <c r="U173" s="23">
        <v>10009</v>
      </c>
      <c r="V173" s="24">
        <v>20</v>
      </c>
      <c r="W173" s="23">
        <v>2012</v>
      </c>
    </row>
    <row r="174" spans="21:23" x14ac:dyDescent="0.25">
      <c r="U174" s="21">
        <v>7827</v>
      </c>
      <c r="V174" s="22">
        <v>20</v>
      </c>
      <c r="W174" s="21">
        <v>2012</v>
      </c>
    </row>
    <row r="175" spans="21:23" x14ac:dyDescent="0.25">
      <c r="U175" s="23">
        <v>5069</v>
      </c>
      <c r="V175" s="24">
        <v>17</v>
      </c>
      <c r="W175" s="23">
        <v>2012</v>
      </c>
    </row>
    <row r="176" spans="21:23" x14ac:dyDescent="0.25">
      <c r="U176" s="21">
        <v>3477</v>
      </c>
      <c r="V176" s="22">
        <v>28</v>
      </c>
      <c r="W176" s="21">
        <v>2012</v>
      </c>
    </row>
    <row r="177" spans="21:23" x14ac:dyDescent="0.25">
      <c r="U177" s="23">
        <v>9325</v>
      </c>
      <c r="V177" s="24">
        <v>24</v>
      </c>
      <c r="W177" s="23">
        <v>2012</v>
      </c>
    </row>
    <row r="178" spans="21:23" x14ac:dyDescent="0.25">
      <c r="U178" s="21">
        <v>2580</v>
      </c>
      <c r="V178" s="22">
        <v>9</v>
      </c>
      <c r="W178" s="21">
        <v>2012</v>
      </c>
    </row>
    <row r="179" spans="21:23" x14ac:dyDescent="0.25">
      <c r="U179" s="23">
        <v>1789</v>
      </c>
      <c r="V179" s="24">
        <v>14</v>
      </c>
      <c r="W179" s="23">
        <v>2012</v>
      </c>
    </row>
    <row r="180" spans="21:23" x14ac:dyDescent="0.25">
      <c r="U180" s="21">
        <v>9372</v>
      </c>
      <c r="V180" s="22">
        <v>12</v>
      </c>
      <c r="W180" s="21">
        <v>2012</v>
      </c>
    </row>
    <row r="181" spans="21:23" x14ac:dyDescent="0.25">
      <c r="U181" s="23">
        <v>50482</v>
      </c>
      <c r="V181" s="24">
        <v>13</v>
      </c>
      <c r="W181" s="23">
        <v>2012</v>
      </c>
    </row>
    <row r="182" spans="21:23" x14ac:dyDescent="0.25">
      <c r="U182" s="21">
        <v>3207</v>
      </c>
      <c r="V182" s="22">
        <v>6</v>
      </c>
      <c r="W182" s="21">
        <v>2012</v>
      </c>
    </row>
    <row r="183" spans="21:23" x14ac:dyDescent="0.25">
      <c r="U183" s="23">
        <v>11616</v>
      </c>
      <c r="V183" s="24">
        <v>7</v>
      </c>
      <c r="W183" s="23">
        <v>2012</v>
      </c>
    </row>
    <row r="184" spans="21:23" x14ac:dyDescent="0.25">
      <c r="U184" s="21">
        <v>11098</v>
      </c>
      <c r="V184" s="22">
        <v>13</v>
      </c>
      <c r="W184" s="21">
        <v>2012</v>
      </c>
    </row>
    <row r="185" spans="21:23" x14ac:dyDescent="0.25">
      <c r="U185" s="23">
        <v>32122</v>
      </c>
      <c r="V185" s="24">
        <v>8</v>
      </c>
      <c r="W185" s="23">
        <v>2012</v>
      </c>
    </row>
    <row r="186" spans="21:23" x14ac:dyDescent="0.25">
      <c r="U186" s="21">
        <v>16949</v>
      </c>
      <c r="V186" s="22">
        <v>30</v>
      </c>
      <c r="W186" s="21">
        <v>2012</v>
      </c>
    </row>
    <row r="187" spans="21:23" x14ac:dyDescent="0.25">
      <c r="U187" s="23">
        <v>9289</v>
      </c>
      <c r="V187" s="24">
        <v>9</v>
      </c>
      <c r="W187" s="23">
        <v>2012</v>
      </c>
    </row>
    <row r="188" spans="21:23" x14ac:dyDescent="0.25">
      <c r="U188" s="21">
        <v>4247</v>
      </c>
      <c r="V188" s="22">
        <v>13</v>
      </c>
      <c r="W188" s="21">
        <v>2012</v>
      </c>
    </row>
    <row r="189" spans="21:23" x14ac:dyDescent="0.25">
      <c r="U189" s="23">
        <v>6247</v>
      </c>
      <c r="V189" s="24">
        <v>10</v>
      </c>
      <c r="W189" s="23">
        <v>2012</v>
      </c>
    </row>
    <row r="190" spans="21:23" x14ac:dyDescent="0.25">
      <c r="U190" s="21">
        <v>1201</v>
      </c>
      <c r="V190" s="22">
        <v>40</v>
      </c>
      <c r="W190" s="21">
        <v>2012</v>
      </c>
    </row>
    <row r="191" spans="21:23" x14ac:dyDescent="0.25">
      <c r="U191" s="23">
        <v>2876</v>
      </c>
      <c r="V191" s="24">
        <v>21</v>
      </c>
      <c r="W191" s="23">
        <v>2012</v>
      </c>
    </row>
    <row r="192" spans="21:23" x14ac:dyDescent="0.25">
      <c r="U192" s="21">
        <v>10795</v>
      </c>
      <c r="V192" s="22">
        <v>21</v>
      </c>
      <c r="W192" s="21">
        <v>2012</v>
      </c>
    </row>
    <row r="193" spans="21:23" x14ac:dyDescent="0.25">
      <c r="U193" s="23">
        <v>14493</v>
      </c>
      <c r="V193" s="24">
        <v>18</v>
      </c>
      <c r="W193" s="23">
        <v>2012</v>
      </c>
    </row>
    <row r="194" spans="21:23" x14ac:dyDescent="0.25">
      <c r="U194" s="21">
        <v>2091</v>
      </c>
      <c r="V194" s="22">
        <v>12</v>
      </c>
      <c r="W194" s="21">
        <v>2012</v>
      </c>
    </row>
    <row r="195" spans="21:23" x14ac:dyDescent="0.25">
      <c r="U195" s="23">
        <v>6377</v>
      </c>
      <c r="V195" s="24">
        <v>7</v>
      </c>
      <c r="W195" s="23">
        <v>2012</v>
      </c>
    </row>
    <row r="196" spans="21:23" x14ac:dyDescent="0.25">
      <c r="U196" s="21">
        <v>11034</v>
      </c>
      <c r="V196" s="22">
        <v>19</v>
      </c>
      <c r="W196" s="21">
        <v>2012</v>
      </c>
    </row>
    <row r="197" spans="21:23" x14ac:dyDescent="0.25">
      <c r="U197" s="23">
        <v>1904</v>
      </c>
      <c r="V197" s="24">
        <v>23</v>
      </c>
      <c r="W197" s="23">
        <v>2012</v>
      </c>
    </row>
    <row r="198" spans="21:23" x14ac:dyDescent="0.25">
      <c r="U198" s="21">
        <v>29673</v>
      </c>
      <c r="V198" s="22">
        <v>16</v>
      </c>
      <c r="W198" s="21">
        <v>2012</v>
      </c>
    </row>
    <row r="199" spans="21:23" x14ac:dyDescent="0.25">
      <c r="U199" s="23">
        <v>7497</v>
      </c>
      <c r="V199" s="24">
        <v>6</v>
      </c>
      <c r="W199" s="23">
        <v>2012</v>
      </c>
    </row>
    <row r="200" spans="21:23" x14ac:dyDescent="0.25">
      <c r="U200" s="21">
        <v>17044</v>
      </c>
      <c r="V200" s="22">
        <v>18</v>
      </c>
      <c r="W200" s="21">
        <v>2012</v>
      </c>
    </row>
    <row r="201" spans="21:23" x14ac:dyDescent="0.25">
      <c r="U201" s="23">
        <v>10760</v>
      </c>
      <c r="V201" s="24">
        <v>15</v>
      </c>
      <c r="W201" s="23">
        <v>2012</v>
      </c>
    </row>
    <row r="202" spans="21:23" x14ac:dyDescent="0.25">
      <c r="U202" s="21">
        <v>6310</v>
      </c>
      <c r="V202" s="22">
        <v>13</v>
      </c>
      <c r="W202" s="21">
        <v>2013</v>
      </c>
    </row>
    <row r="203" spans="21:23" x14ac:dyDescent="0.25">
      <c r="U203" s="23">
        <v>12159</v>
      </c>
      <c r="V203" s="24">
        <v>13</v>
      </c>
      <c r="W203" s="23">
        <v>2013</v>
      </c>
    </row>
    <row r="204" spans="21:23" x14ac:dyDescent="0.25">
      <c r="U204" s="21">
        <v>1329</v>
      </c>
      <c r="V204" s="22">
        <v>10</v>
      </c>
      <c r="W204" s="21">
        <v>2013</v>
      </c>
    </row>
    <row r="205" spans="21:23" x14ac:dyDescent="0.25">
      <c r="U205" s="23">
        <v>4642</v>
      </c>
      <c r="V205" s="24">
        <v>13</v>
      </c>
      <c r="W205" s="23">
        <v>2013</v>
      </c>
    </row>
    <row r="206" spans="21:23" x14ac:dyDescent="0.25">
      <c r="U206" s="21">
        <v>6679</v>
      </c>
      <c r="V206" s="22">
        <v>105</v>
      </c>
      <c r="W206" s="21">
        <v>2013</v>
      </c>
    </row>
    <row r="207" spans="21:23" x14ac:dyDescent="0.25">
      <c r="U207" s="23">
        <v>6812</v>
      </c>
      <c r="V207" s="24">
        <v>0</v>
      </c>
      <c r="W207" s="23">
        <v>2013</v>
      </c>
    </row>
    <row r="208" spans="21:23" x14ac:dyDescent="0.25">
      <c r="U208" s="21">
        <v>27098</v>
      </c>
      <c r="V208" s="22">
        <v>15</v>
      </c>
      <c r="W208" s="21">
        <v>2013</v>
      </c>
    </row>
    <row r="209" spans="21:23" x14ac:dyDescent="0.25">
      <c r="U209" s="23">
        <v>15845</v>
      </c>
      <c r="V209" s="24">
        <v>13</v>
      </c>
      <c r="W209" s="23">
        <v>2013</v>
      </c>
    </row>
    <row r="210" spans="21:23" x14ac:dyDescent="0.25">
      <c r="U210" s="21">
        <v>47265</v>
      </c>
      <c r="V210" s="22">
        <v>14</v>
      </c>
      <c r="W210" s="21">
        <v>2013</v>
      </c>
    </row>
    <row r="211" spans="21:23" x14ac:dyDescent="0.25">
      <c r="U211" s="23">
        <v>5594</v>
      </c>
      <c r="V211" s="24">
        <v>5</v>
      </c>
      <c r="W211" s="23">
        <v>2013</v>
      </c>
    </row>
    <row r="212" spans="21:23" x14ac:dyDescent="0.25">
      <c r="U212" s="21">
        <v>4799</v>
      </c>
      <c r="V212" s="22">
        <v>16</v>
      </c>
      <c r="W212" s="21">
        <v>2013</v>
      </c>
    </row>
    <row r="213" spans="21:23" x14ac:dyDescent="0.25">
      <c r="U213" s="23">
        <v>57271</v>
      </c>
      <c r="V213" s="24">
        <v>10</v>
      </c>
      <c r="W213" s="23">
        <v>2013</v>
      </c>
    </row>
    <row r="214" spans="21:23" x14ac:dyDescent="0.25">
      <c r="U214" s="21">
        <v>7038</v>
      </c>
      <c r="V214" s="22">
        <v>7</v>
      </c>
      <c r="W214" s="21">
        <v>2013</v>
      </c>
    </row>
    <row r="215" spans="21:23" x14ac:dyDescent="0.25">
      <c r="U215" s="23">
        <v>4148</v>
      </c>
      <c r="V215" s="24">
        <v>11</v>
      </c>
      <c r="W215" s="23">
        <v>2013</v>
      </c>
    </row>
    <row r="216" spans="21:23" x14ac:dyDescent="0.25">
      <c r="U216" s="21">
        <v>3490</v>
      </c>
      <c r="V216" s="22">
        <v>15</v>
      </c>
      <c r="W216" s="21">
        <v>2013</v>
      </c>
    </row>
    <row r="217" spans="21:23" x14ac:dyDescent="0.25">
      <c r="U217" s="23">
        <v>4896</v>
      </c>
      <c r="V217" s="24">
        <v>17</v>
      </c>
      <c r="W217" s="23">
        <v>2013</v>
      </c>
    </row>
    <row r="218" spans="21:23" x14ac:dyDescent="0.25">
      <c r="U218" s="21">
        <v>29651</v>
      </c>
      <c r="V218" s="22">
        <v>14</v>
      </c>
      <c r="W218" s="21">
        <v>2013</v>
      </c>
    </row>
    <row r="219" spans="21:23" x14ac:dyDescent="0.25">
      <c r="U219" s="23">
        <v>19576</v>
      </c>
      <c r="V219" s="24">
        <v>8</v>
      </c>
      <c r="W219" s="23">
        <v>2013</v>
      </c>
    </row>
    <row r="220" spans="21:23" x14ac:dyDescent="0.25">
      <c r="U220" s="21">
        <v>4748</v>
      </c>
      <c r="V220" s="22">
        <v>12</v>
      </c>
      <c r="W220" s="21">
        <v>2013</v>
      </c>
    </row>
    <row r="221" spans="21:23" x14ac:dyDescent="0.25">
      <c r="U221" s="23">
        <v>11391</v>
      </c>
      <c r="V221" s="24">
        <v>12</v>
      </c>
      <c r="W221" s="23">
        <v>2013</v>
      </c>
    </row>
    <row r="222" spans="21:23" x14ac:dyDescent="0.25">
      <c r="U222" s="21">
        <v>3673</v>
      </c>
      <c r="V222" s="22">
        <v>4</v>
      </c>
      <c r="W222" s="21">
        <v>2013</v>
      </c>
    </row>
    <row r="223" spans="21:23" x14ac:dyDescent="0.25">
      <c r="U223" s="23">
        <v>6990</v>
      </c>
      <c r="V223" s="24">
        <v>4</v>
      </c>
      <c r="W223" s="23">
        <v>2013</v>
      </c>
    </row>
    <row r="224" spans="21:23" x14ac:dyDescent="0.25">
      <c r="U224" s="21">
        <v>6132</v>
      </c>
      <c r="V224" s="22">
        <v>13</v>
      </c>
      <c r="W224" s="21">
        <v>2013</v>
      </c>
    </row>
    <row r="225" spans="21:23" x14ac:dyDescent="0.25">
      <c r="U225" s="23">
        <v>21834</v>
      </c>
      <c r="V225" s="24">
        <v>8</v>
      </c>
      <c r="W225" s="23">
        <v>2013</v>
      </c>
    </row>
    <row r="226" spans="21:23" x14ac:dyDescent="0.25">
      <c r="U226" s="21">
        <v>13616</v>
      </c>
      <c r="V226" s="22">
        <v>10</v>
      </c>
      <c r="W226" s="21">
        <v>2013</v>
      </c>
    </row>
    <row r="227" spans="21:23" x14ac:dyDescent="0.25">
      <c r="U227" s="23">
        <v>8580</v>
      </c>
      <c r="V227" s="24">
        <v>46</v>
      </c>
      <c r="W227" s="23">
        <v>2013</v>
      </c>
    </row>
    <row r="228" spans="21:23" x14ac:dyDescent="0.25">
      <c r="U228" s="21">
        <v>10009</v>
      </c>
      <c r="V228" s="22">
        <v>7</v>
      </c>
      <c r="W228" s="21">
        <v>2013</v>
      </c>
    </row>
    <row r="229" spans="21:23" x14ac:dyDescent="0.25">
      <c r="U229" s="23">
        <v>7150</v>
      </c>
      <c r="V229" s="24">
        <v>12</v>
      </c>
      <c r="W229" s="23">
        <v>2013</v>
      </c>
    </row>
    <row r="230" spans="21:23" x14ac:dyDescent="0.25">
      <c r="U230" s="21">
        <v>2272</v>
      </c>
      <c r="V230" s="22">
        <v>6</v>
      </c>
      <c r="W230" s="21">
        <v>2013</v>
      </c>
    </row>
    <row r="231" spans="21:23" x14ac:dyDescent="0.25">
      <c r="U231" s="23">
        <v>220</v>
      </c>
      <c r="V231" s="24">
        <v>17</v>
      </c>
      <c r="W231" s="23">
        <v>2013</v>
      </c>
    </row>
    <row r="232" spans="21:23" x14ac:dyDescent="0.25">
      <c r="U232" s="21">
        <v>5069</v>
      </c>
      <c r="V232" s="22">
        <v>17</v>
      </c>
      <c r="W232" s="21">
        <v>2013</v>
      </c>
    </row>
    <row r="233" spans="21:23" x14ac:dyDescent="0.25">
      <c r="U233" s="23">
        <v>23114</v>
      </c>
      <c r="V233" s="24">
        <v>18</v>
      </c>
      <c r="W233" s="23">
        <v>2013</v>
      </c>
    </row>
    <row r="234" spans="21:23" x14ac:dyDescent="0.25">
      <c r="U234" s="21">
        <v>3477</v>
      </c>
      <c r="V234" s="22">
        <v>28</v>
      </c>
      <c r="W234" s="21">
        <v>2013</v>
      </c>
    </row>
    <row r="235" spans="21:23" x14ac:dyDescent="0.25">
      <c r="U235" s="23">
        <v>9325</v>
      </c>
      <c r="V235" s="24">
        <v>24</v>
      </c>
      <c r="W235" s="23">
        <v>2013</v>
      </c>
    </row>
    <row r="236" spans="21:23" x14ac:dyDescent="0.25">
      <c r="U236" s="21">
        <v>23148</v>
      </c>
      <c r="V236" s="22">
        <v>6</v>
      </c>
      <c r="W236" s="21">
        <v>2013</v>
      </c>
    </row>
    <row r="237" spans="21:23" x14ac:dyDescent="0.25">
      <c r="U237" s="23">
        <v>8922</v>
      </c>
      <c r="V237" s="24">
        <v>9</v>
      </c>
      <c r="W237" s="23">
        <v>2013</v>
      </c>
    </row>
    <row r="238" spans="21:23" x14ac:dyDescent="0.25">
      <c r="U238" s="21">
        <v>50482</v>
      </c>
      <c r="V238" s="22">
        <v>13</v>
      </c>
      <c r="W238" s="21">
        <v>2013</v>
      </c>
    </row>
    <row r="239" spans="21:23" x14ac:dyDescent="0.25">
      <c r="U239" s="23">
        <v>3207</v>
      </c>
      <c r="V239" s="24">
        <v>6</v>
      </c>
      <c r="W239" s="23">
        <v>2013</v>
      </c>
    </row>
    <row r="240" spans="21:23" x14ac:dyDescent="0.25">
      <c r="U240" s="21">
        <v>23308</v>
      </c>
      <c r="V240" s="22">
        <v>6</v>
      </c>
      <c r="W240" s="21">
        <v>2013</v>
      </c>
    </row>
    <row r="241" spans="21:23" x14ac:dyDescent="0.25">
      <c r="U241" s="23">
        <v>33844</v>
      </c>
      <c r="V241" s="24">
        <v>20</v>
      </c>
      <c r="W241" s="23">
        <v>2013</v>
      </c>
    </row>
    <row r="242" spans="21:23" x14ac:dyDescent="0.25">
      <c r="U242" s="21">
        <v>11616</v>
      </c>
      <c r="V242" s="22">
        <v>7</v>
      </c>
      <c r="W242" s="21">
        <v>2013</v>
      </c>
    </row>
    <row r="243" spans="21:23" x14ac:dyDescent="0.25">
      <c r="U243" s="23">
        <v>6982</v>
      </c>
      <c r="V243" s="24">
        <v>14</v>
      </c>
      <c r="W243" s="23">
        <v>2013</v>
      </c>
    </row>
    <row r="244" spans="21:23" x14ac:dyDescent="0.25">
      <c r="U244" s="21">
        <v>5396</v>
      </c>
      <c r="V244" s="22">
        <v>20</v>
      </c>
      <c r="W244" s="21">
        <v>2013</v>
      </c>
    </row>
    <row r="245" spans="21:23" x14ac:dyDescent="0.25">
      <c r="U245" s="23">
        <v>1201</v>
      </c>
      <c r="V245" s="24">
        <v>40</v>
      </c>
      <c r="W245" s="23">
        <v>2013</v>
      </c>
    </row>
    <row r="246" spans="21:23" x14ac:dyDescent="0.25">
      <c r="U246" s="21">
        <v>2663</v>
      </c>
      <c r="V246" s="22">
        <v>17</v>
      </c>
      <c r="W246" s="21">
        <v>2013</v>
      </c>
    </row>
    <row r="247" spans="21:23" x14ac:dyDescent="0.25">
      <c r="U247" s="23">
        <v>19546</v>
      </c>
      <c r="V247" s="24">
        <v>5</v>
      </c>
      <c r="W247" s="23">
        <v>2013</v>
      </c>
    </row>
    <row r="248" spans="21:23" x14ac:dyDescent="0.25">
      <c r="U248" s="21">
        <v>7034</v>
      </c>
      <c r="V248" s="22">
        <v>15</v>
      </c>
      <c r="W248" s="21">
        <v>2013</v>
      </c>
    </row>
    <row r="249" spans="21:23" x14ac:dyDescent="0.25">
      <c r="U249" s="23">
        <v>26234</v>
      </c>
      <c r="V249" s="24">
        <v>0</v>
      </c>
      <c r="W249" s="23">
        <v>2013</v>
      </c>
    </row>
    <row r="250" spans="21:23" x14ac:dyDescent="0.25">
      <c r="U250" s="21">
        <v>7497</v>
      </c>
      <c r="V250" s="22">
        <v>6</v>
      </c>
      <c r="W250" s="21">
        <v>2013</v>
      </c>
    </row>
    <row r="251" spans="21:23" x14ac:dyDescent="0.25">
      <c r="U251" s="23">
        <v>21625</v>
      </c>
      <c r="V251" s="24">
        <v>9</v>
      </c>
      <c r="W251" s="23">
        <v>2013</v>
      </c>
    </row>
    <row r="252" spans="21:23" x14ac:dyDescent="0.25">
      <c r="U252" s="21">
        <v>19735</v>
      </c>
      <c r="V252" s="22">
        <v>30</v>
      </c>
      <c r="W252" s="21">
        <v>2014</v>
      </c>
    </row>
    <row r="253" spans="21:23" x14ac:dyDescent="0.25">
      <c r="U253" s="23">
        <v>36348</v>
      </c>
      <c r="V253" s="24">
        <v>14</v>
      </c>
      <c r="W253" s="23">
        <v>2014</v>
      </c>
    </row>
    <row r="254" spans="21:23" x14ac:dyDescent="0.25">
      <c r="U254" s="21">
        <v>2884</v>
      </c>
      <c r="V254" s="22">
        <v>28</v>
      </c>
      <c r="W254" s="21">
        <v>2014</v>
      </c>
    </row>
    <row r="255" spans="21:23" x14ac:dyDescent="0.25">
      <c r="U255" s="23">
        <v>6679</v>
      </c>
      <c r="V255" s="24">
        <v>105</v>
      </c>
      <c r="W255" s="23">
        <v>2014</v>
      </c>
    </row>
    <row r="256" spans="21:23" x14ac:dyDescent="0.25">
      <c r="U256" s="21">
        <v>6540</v>
      </c>
      <c r="V256" s="22">
        <v>22</v>
      </c>
      <c r="W256" s="21">
        <v>2014</v>
      </c>
    </row>
    <row r="257" spans="21:23" x14ac:dyDescent="0.25">
      <c r="U257" s="23">
        <v>27098</v>
      </c>
      <c r="V257" s="24">
        <v>15</v>
      </c>
      <c r="W257" s="23">
        <v>2014</v>
      </c>
    </row>
    <row r="258" spans="21:23" x14ac:dyDescent="0.25">
      <c r="U258" s="21">
        <v>17684</v>
      </c>
      <c r="V258" s="22">
        <v>6</v>
      </c>
      <c r="W258" s="21">
        <v>2014</v>
      </c>
    </row>
    <row r="259" spans="21:23" x14ac:dyDescent="0.25">
      <c r="U259" s="23">
        <v>17323</v>
      </c>
      <c r="V259" s="24">
        <v>4</v>
      </c>
      <c r="W259" s="23">
        <v>2014</v>
      </c>
    </row>
    <row r="260" spans="21:23" x14ac:dyDescent="0.25">
      <c r="U260" s="21">
        <v>3642</v>
      </c>
      <c r="V260" s="22">
        <v>0</v>
      </c>
      <c r="W260" s="21">
        <v>2014</v>
      </c>
    </row>
    <row r="261" spans="21:23" x14ac:dyDescent="0.25">
      <c r="U261" s="23">
        <v>57271</v>
      </c>
      <c r="V261" s="24">
        <v>9</v>
      </c>
      <c r="W261" s="23">
        <v>2014</v>
      </c>
    </row>
    <row r="262" spans="21:23" x14ac:dyDescent="0.25">
      <c r="U262" s="21">
        <v>5972</v>
      </c>
      <c r="V262" s="22">
        <v>10</v>
      </c>
      <c r="W262" s="21">
        <v>2014</v>
      </c>
    </row>
    <row r="263" spans="21:23" x14ac:dyDescent="0.25">
      <c r="U263" s="23">
        <v>25001</v>
      </c>
      <c r="V263" s="24">
        <v>11</v>
      </c>
      <c r="W263" s="23">
        <v>2014</v>
      </c>
    </row>
    <row r="264" spans="21:23" x14ac:dyDescent="0.25">
      <c r="U264" s="21">
        <v>3490</v>
      </c>
      <c r="V264" s="22">
        <v>15</v>
      </c>
      <c r="W264" s="21">
        <v>2014</v>
      </c>
    </row>
    <row r="265" spans="21:23" x14ac:dyDescent="0.25">
      <c r="U265" s="23">
        <v>7153</v>
      </c>
      <c r="V265" s="24">
        <v>9</v>
      </c>
      <c r="W265" s="23">
        <v>2014</v>
      </c>
    </row>
    <row r="266" spans="21:23" x14ac:dyDescent="0.25">
      <c r="U266" s="21">
        <v>19576</v>
      </c>
      <c r="V266" s="22">
        <v>8</v>
      </c>
      <c r="W266" s="21">
        <v>2014</v>
      </c>
    </row>
    <row r="267" spans="21:23" x14ac:dyDescent="0.25">
      <c r="U267" s="23">
        <v>978</v>
      </c>
      <c r="V267" s="24">
        <v>0</v>
      </c>
      <c r="W267" s="23">
        <v>2014</v>
      </c>
    </row>
    <row r="268" spans="21:23" x14ac:dyDescent="0.25">
      <c r="U268" s="21">
        <v>10927</v>
      </c>
      <c r="V268" s="22">
        <v>6</v>
      </c>
      <c r="W268" s="21">
        <v>2014</v>
      </c>
    </row>
    <row r="269" spans="21:23" x14ac:dyDescent="0.25">
      <c r="U269" s="23">
        <v>3673</v>
      </c>
      <c r="V269" s="24">
        <v>4</v>
      </c>
      <c r="W269" s="23">
        <v>2014</v>
      </c>
    </row>
    <row r="270" spans="21:23" x14ac:dyDescent="0.25">
      <c r="U270" s="21">
        <v>6990</v>
      </c>
      <c r="V270" s="22">
        <v>4</v>
      </c>
      <c r="W270" s="21">
        <v>2014</v>
      </c>
    </row>
    <row r="271" spans="21:23" x14ac:dyDescent="0.25">
      <c r="U271" s="23">
        <v>1884</v>
      </c>
      <c r="V271" s="24">
        <v>0</v>
      </c>
      <c r="W271" s="23">
        <v>2014</v>
      </c>
    </row>
    <row r="272" spans="21:23" x14ac:dyDescent="0.25">
      <c r="U272" s="21">
        <v>8491</v>
      </c>
      <c r="V272" s="22">
        <v>7</v>
      </c>
      <c r="W272" s="21">
        <v>2014</v>
      </c>
    </row>
    <row r="273" spans="21:23" x14ac:dyDescent="0.25">
      <c r="U273" s="23">
        <v>18613</v>
      </c>
      <c r="V273" s="24">
        <v>5</v>
      </c>
      <c r="W273" s="23">
        <v>2014</v>
      </c>
    </row>
    <row r="274" spans="21:23" x14ac:dyDescent="0.25">
      <c r="U274" s="21">
        <v>1386</v>
      </c>
      <c r="V274" s="22">
        <v>20</v>
      </c>
      <c r="W274" s="21">
        <v>2014</v>
      </c>
    </row>
    <row r="275" spans="21:23" x14ac:dyDescent="0.25">
      <c r="U275" s="23">
        <v>5542</v>
      </c>
      <c r="V275" s="24">
        <v>10</v>
      </c>
      <c r="W275" s="23">
        <v>2014</v>
      </c>
    </row>
    <row r="276" spans="21:23" x14ac:dyDescent="0.25">
      <c r="U276" s="21">
        <v>21834</v>
      </c>
      <c r="V276" s="22">
        <v>8</v>
      </c>
      <c r="W276" s="21">
        <v>2014</v>
      </c>
    </row>
    <row r="277" spans="21:23" x14ac:dyDescent="0.25">
      <c r="U277" s="23">
        <v>21930</v>
      </c>
      <c r="V277" s="24">
        <v>11</v>
      </c>
      <c r="W277" s="23">
        <v>2014</v>
      </c>
    </row>
    <row r="278" spans="21:23" x14ac:dyDescent="0.25">
      <c r="U278" s="21">
        <v>8580</v>
      </c>
      <c r="V278" s="22">
        <v>46</v>
      </c>
      <c r="W278" s="21">
        <v>2014</v>
      </c>
    </row>
    <row r="279" spans="21:23" x14ac:dyDescent="0.25">
      <c r="U279" s="23">
        <v>3836</v>
      </c>
      <c r="V279" s="24">
        <v>12</v>
      </c>
      <c r="W279" s="23">
        <v>2014</v>
      </c>
    </row>
    <row r="280" spans="21:23" x14ac:dyDescent="0.25">
      <c r="U280" s="21">
        <v>5069</v>
      </c>
      <c r="V280" s="22">
        <v>17</v>
      </c>
      <c r="W280" s="21">
        <v>2014</v>
      </c>
    </row>
    <row r="281" spans="21:23" x14ac:dyDescent="0.25">
      <c r="U281" s="23">
        <v>3477</v>
      </c>
      <c r="V281" s="24">
        <v>28</v>
      </c>
      <c r="W281" s="23">
        <v>2014</v>
      </c>
    </row>
    <row r="282" spans="21:23" x14ac:dyDescent="0.25">
      <c r="U282" s="21">
        <v>35799</v>
      </c>
      <c r="V282" s="22">
        <v>39</v>
      </c>
      <c r="W282" s="21">
        <v>2014</v>
      </c>
    </row>
    <row r="283" spans="21:23" x14ac:dyDescent="0.25">
      <c r="U283" s="23">
        <v>6600</v>
      </c>
      <c r="V283" s="24">
        <v>11</v>
      </c>
      <c r="W283" s="23">
        <v>2014</v>
      </c>
    </row>
    <row r="284" spans="21:23" x14ac:dyDescent="0.25">
      <c r="U284" s="21">
        <v>23148</v>
      </c>
      <c r="V284" s="22">
        <v>6</v>
      </c>
      <c r="W284" s="21">
        <v>2014</v>
      </c>
    </row>
    <row r="285" spans="21:23" x14ac:dyDescent="0.25">
      <c r="U285" s="23">
        <v>8081</v>
      </c>
      <c r="V285" s="24">
        <v>8</v>
      </c>
      <c r="W285" s="23">
        <v>2014</v>
      </c>
    </row>
    <row r="286" spans="21:23" x14ac:dyDescent="0.25">
      <c r="U286" s="21">
        <v>23358</v>
      </c>
      <c r="V286" s="22">
        <v>12</v>
      </c>
      <c r="W286" s="21">
        <v>2014</v>
      </c>
    </row>
    <row r="287" spans="21:23" x14ac:dyDescent="0.25">
      <c r="U287" s="23">
        <v>8922</v>
      </c>
      <c r="V287" s="24">
        <v>9</v>
      </c>
      <c r="W287" s="23">
        <v>2014</v>
      </c>
    </row>
    <row r="288" spans="21:23" x14ac:dyDescent="0.25">
      <c r="U288" s="21">
        <v>50482</v>
      </c>
      <c r="V288" s="22">
        <v>7</v>
      </c>
      <c r="W288" s="21">
        <v>2014</v>
      </c>
    </row>
    <row r="289" spans="21:23" x14ac:dyDescent="0.25">
      <c r="U289" s="23">
        <v>50482</v>
      </c>
      <c r="V289" s="24">
        <v>13</v>
      </c>
      <c r="W289" s="23">
        <v>2014</v>
      </c>
    </row>
    <row r="290" spans="21:23" x14ac:dyDescent="0.25">
      <c r="U290" s="21">
        <v>33844</v>
      </c>
      <c r="V290" s="22">
        <v>20</v>
      </c>
      <c r="W290" s="21">
        <v>2014</v>
      </c>
    </row>
    <row r="291" spans="21:23" x14ac:dyDescent="0.25">
      <c r="U291" s="23">
        <v>11616</v>
      </c>
      <c r="V291" s="24">
        <v>7</v>
      </c>
      <c r="W291" s="23">
        <v>2014</v>
      </c>
    </row>
    <row r="292" spans="21:23" x14ac:dyDescent="0.25">
      <c r="U292" s="21">
        <v>10101</v>
      </c>
      <c r="V292" s="22">
        <v>8</v>
      </c>
      <c r="W292" s="21">
        <v>2014</v>
      </c>
    </row>
    <row r="293" spans="21:23" x14ac:dyDescent="0.25">
      <c r="U293" s="23">
        <v>1201</v>
      </c>
      <c r="V293" s="24">
        <v>40</v>
      </c>
      <c r="W293" s="23">
        <v>2014</v>
      </c>
    </row>
    <row r="294" spans="21:23" x14ac:dyDescent="0.25">
      <c r="U294" s="21">
        <v>19546</v>
      </c>
      <c r="V294" s="22">
        <v>5</v>
      </c>
      <c r="W294" s="21">
        <v>2014</v>
      </c>
    </row>
    <row r="295" spans="21:23" x14ac:dyDescent="0.25">
      <c r="U295" s="23">
        <v>11128</v>
      </c>
      <c r="V295" s="24">
        <v>23</v>
      </c>
      <c r="W295" s="23">
        <v>2014</v>
      </c>
    </row>
    <row r="296" spans="21:23" x14ac:dyDescent="0.25">
      <c r="U296" s="21">
        <v>26234</v>
      </c>
      <c r="V296" s="22">
        <v>0</v>
      </c>
      <c r="W296" s="21">
        <v>2014</v>
      </c>
    </row>
    <row r="297" spans="21:23" x14ac:dyDescent="0.25">
      <c r="U297" s="23">
        <v>2586</v>
      </c>
      <c r="V297" s="24">
        <v>5</v>
      </c>
      <c r="W297" s="23">
        <v>2014</v>
      </c>
    </row>
    <row r="298" spans="21:23" x14ac:dyDescent="0.25">
      <c r="U298" s="21">
        <v>29673</v>
      </c>
      <c r="V298" s="22">
        <v>13</v>
      </c>
      <c r="W298" s="21">
        <v>2014</v>
      </c>
    </row>
    <row r="299" spans="21:23" x14ac:dyDescent="0.25">
      <c r="U299" s="23">
        <v>29673</v>
      </c>
      <c r="V299" s="24">
        <v>16</v>
      </c>
      <c r="W299" s="23">
        <v>2014</v>
      </c>
    </row>
    <row r="300" spans="21:23" x14ac:dyDescent="0.25">
      <c r="U300" s="21">
        <v>9292</v>
      </c>
      <c r="V300" s="22">
        <v>17</v>
      </c>
      <c r="W300" s="21">
        <v>2014</v>
      </c>
    </row>
    <row r="301" spans="21:23" x14ac:dyDescent="0.25">
      <c r="U301" s="23">
        <v>21625</v>
      </c>
      <c r="V301" s="24">
        <v>9</v>
      </c>
      <c r="W301" s="23">
        <v>2014</v>
      </c>
    </row>
    <row r="302" spans="21:23" x14ac:dyDescent="0.25">
      <c r="U302" s="21">
        <v>2925</v>
      </c>
      <c r="V302" s="22">
        <v>6</v>
      </c>
      <c r="W302" s="21">
        <v>2015</v>
      </c>
    </row>
    <row r="303" spans="21:23" x14ac:dyDescent="0.25">
      <c r="U303" s="23">
        <v>2951</v>
      </c>
      <c r="V303" s="24">
        <v>6</v>
      </c>
      <c r="W303" s="23">
        <v>2015</v>
      </c>
    </row>
    <row r="304" spans="21:23" x14ac:dyDescent="0.25">
      <c r="U304" s="21">
        <v>2426</v>
      </c>
      <c r="V304" s="22">
        <v>8</v>
      </c>
      <c r="W304" s="21">
        <v>2015</v>
      </c>
    </row>
    <row r="305" spans="21:23" x14ac:dyDescent="0.25">
      <c r="U305" s="23">
        <v>36348</v>
      </c>
      <c r="V305" s="24">
        <v>14</v>
      </c>
      <c r="W305" s="23">
        <v>2015</v>
      </c>
    </row>
    <row r="306" spans="21:23" x14ac:dyDescent="0.25">
      <c r="U306" s="21">
        <v>15921</v>
      </c>
      <c r="V306" s="22">
        <v>9</v>
      </c>
      <c r="W306" s="21">
        <v>2015</v>
      </c>
    </row>
    <row r="307" spans="21:23" x14ac:dyDescent="0.25">
      <c r="U307" s="23">
        <v>5360</v>
      </c>
      <c r="V307" s="24">
        <v>5</v>
      </c>
      <c r="W307" s="23">
        <v>2015</v>
      </c>
    </row>
    <row r="308" spans="21:23" x14ac:dyDescent="0.25">
      <c r="U308" s="21">
        <v>1909</v>
      </c>
      <c r="V308" s="22">
        <v>11</v>
      </c>
      <c r="W308" s="21">
        <v>2015</v>
      </c>
    </row>
    <row r="309" spans="21:23" x14ac:dyDescent="0.25">
      <c r="U309" s="23">
        <v>11113</v>
      </c>
      <c r="V309" s="24">
        <v>15</v>
      </c>
      <c r="W309" s="23">
        <v>2015</v>
      </c>
    </row>
    <row r="310" spans="21:23" x14ac:dyDescent="0.25">
      <c r="U310" s="21">
        <v>10070</v>
      </c>
      <c r="V310" s="22">
        <v>13</v>
      </c>
      <c r="W310" s="21">
        <v>2015</v>
      </c>
    </row>
    <row r="311" spans="21:23" x14ac:dyDescent="0.25">
      <c r="U311" s="23">
        <v>4022</v>
      </c>
      <c r="V311" s="24">
        <v>4</v>
      </c>
      <c r="W311" s="23">
        <v>2015</v>
      </c>
    </row>
    <row r="312" spans="21:23" x14ac:dyDescent="0.25">
      <c r="U312" s="21">
        <v>3871</v>
      </c>
      <c r="V312" s="22">
        <v>5</v>
      </c>
      <c r="W312" s="21">
        <v>2015</v>
      </c>
    </row>
    <row r="313" spans="21:23" x14ac:dyDescent="0.25">
      <c r="U313" s="23">
        <v>10922</v>
      </c>
      <c r="V313" s="24">
        <v>5</v>
      </c>
      <c r="W313" s="23">
        <v>2015</v>
      </c>
    </row>
    <row r="314" spans="21:23" x14ac:dyDescent="0.25">
      <c r="U314" s="21">
        <v>2134</v>
      </c>
      <c r="V314" s="22">
        <v>5</v>
      </c>
      <c r="W314" s="21">
        <v>2015</v>
      </c>
    </row>
    <row r="315" spans="21:23" x14ac:dyDescent="0.25">
      <c r="U315" s="23">
        <v>5413</v>
      </c>
      <c r="V315" s="24">
        <v>9</v>
      </c>
      <c r="W315" s="23">
        <v>2015</v>
      </c>
    </row>
    <row r="316" spans="21:23" x14ac:dyDescent="0.25">
      <c r="U316" s="21">
        <v>17323</v>
      </c>
      <c r="V316" s="22">
        <v>4</v>
      </c>
      <c r="W316" s="21">
        <v>2015</v>
      </c>
    </row>
    <row r="317" spans="21:23" x14ac:dyDescent="0.25">
      <c r="U317" s="23">
        <v>14038</v>
      </c>
      <c r="V317" s="24">
        <v>4</v>
      </c>
      <c r="W317" s="23">
        <v>2015</v>
      </c>
    </row>
    <row r="318" spans="21:23" x14ac:dyDescent="0.25">
      <c r="U318" s="21">
        <v>14982</v>
      </c>
      <c r="V318" s="22">
        <v>19</v>
      </c>
      <c r="W318" s="21">
        <v>2015</v>
      </c>
    </row>
    <row r="319" spans="21:23" x14ac:dyDescent="0.25">
      <c r="U319" s="23">
        <v>25624</v>
      </c>
      <c r="V319" s="24">
        <v>14</v>
      </c>
      <c r="W319" s="23">
        <v>2015</v>
      </c>
    </row>
    <row r="320" spans="21:23" x14ac:dyDescent="0.25">
      <c r="U320" s="21">
        <v>3564</v>
      </c>
      <c r="V320" s="22">
        <v>9</v>
      </c>
      <c r="W320" s="21">
        <v>2015</v>
      </c>
    </row>
    <row r="321" spans="21:23" x14ac:dyDescent="0.25">
      <c r="U321" s="23">
        <v>25001</v>
      </c>
      <c r="V321" s="24">
        <v>11</v>
      </c>
      <c r="W321" s="23">
        <v>2015</v>
      </c>
    </row>
    <row r="322" spans="21:23" x14ac:dyDescent="0.25">
      <c r="U322" s="21">
        <v>2812</v>
      </c>
      <c r="V322" s="22">
        <v>17</v>
      </c>
      <c r="W322" s="21">
        <v>2015</v>
      </c>
    </row>
    <row r="323" spans="21:23" x14ac:dyDescent="0.25">
      <c r="U323" s="23">
        <v>19576</v>
      </c>
      <c r="V323" s="24">
        <v>8</v>
      </c>
      <c r="W323" s="23">
        <v>2015</v>
      </c>
    </row>
    <row r="324" spans="21:23" x14ac:dyDescent="0.25">
      <c r="U324" s="21">
        <v>5235</v>
      </c>
      <c r="V324" s="22">
        <v>5</v>
      </c>
      <c r="W324" s="21">
        <v>2015</v>
      </c>
    </row>
    <row r="325" spans="21:23" x14ac:dyDescent="0.25">
      <c r="U325" s="23">
        <v>3673</v>
      </c>
      <c r="V325" s="24">
        <v>4</v>
      </c>
      <c r="W325" s="23">
        <v>2015</v>
      </c>
    </row>
    <row r="326" spans="21:23" x14ac:dyDescent="0.25">
      <c r="U326" s="21">
        <v>6990</v>
      </c>
      <c r="V326" s="22">
        <v>4</v>
      </c>
      <c r="W326" s="21">
        <v>2015</v>
      </c>
    </row>
    <row r="327" spans="21:23" x14ac:dyDescent="0.25">
      <c r="U327" s="23">
        <v>18613</v>
      </c>
      <c r="V327" s="24">
        <v>5</v>
      </c>
      <c r="W327" s="23">
        <v>2015</v>
      </c>
    </row>
    <row r="328" spans="21:23" x14ac:dyDescent="0.25">
      <c r="U328" s="21">
        <v>5542</v>
      </c>
      <c r="V328" s="22">
        <v>10</v>
      </c>
      <c r="W328" s="21">
        <v>2015</v>
      </c>
    </row>
    <row r="329" spans="21:23" x14ac:dyDescent="0.25">
      <c r="U329" s="23">
        <v>21834</v>
      </c>
      <c r="V329" s="24">
        <v>8</v>
      </c>
      <c r="W329" s="23">
        <v>2015</v>
      </c>
    </row>
    <row r="330" spans="21:23" x14ac:dyDescent="0.25">
      <c r="U330" s="21">
        <v>6169</v>
      </c>
      <c r="V330" s="22">
        <v>7</v>
      </c>
      <c r="W330" s="21">
        <v>2015</v>
      </c>
    </row>
    <row r="331" spans="21:23" x14ac:dyDescent="0.25">
      <c r="U331" s="23">
        <v>8580</v>
      </c>
      <c r="V331" s="24">
        <v>46</v>
      </c>
      <c r="W331" s="23">
        <v>2015</v>
      </c>
    </row>
    <row r="332" spans="21:23" x14ac:dyDescent="0.25">
      <c r="U332" s="21">
        <v>9366</v>
      </c>
      <c r="V332" s="22">
        <v>9</v>
      </c>
      <c r="W332" s="21">
        <v>2015</v>
      </c>
    </row>
    <row r="333" spans="21:23" x14ac:dyDescent="0.25">
      <c r="U333" s="23">
        <v>5069</v>
      </c>
      <c r="V333" s="24">
        <v>17</v>
      </c>
      <c r="W333" s="23">
        <v>2015</v>
      </c>
    </row>
    <row r="334" spans="21:23" x14ac:dyDescent="0.25">
      <c r="U334" s="21">
        <v>25554</v>
      </c>
      <c r="V334" s="22">
        <v>8</v>
      </c>
      <c r="W334" s="21">
        <v>2015</v>
      </c>
    </row>
    <row r="335" spans="21:23" x14ac:dyDescent="0.25">
      <c r="U335" s="23">
        <v>4725</v>
      </c>
      <c r="V335" s="24">
        <v>16</v>
      </c>
      <c r="W335" s="23">
        <v>2015</v>
      </c>
    </row>
    <row r="336" spans="21:23" x14ac:dyDescent="0.25">
      <c r="U336" s="21">
        <v>8081</v>
      </c>
      <c r="V336" s="22">
        <v>8</v>
      </c>
      <c r="W336" s="21">
        <v>2015</v>
      </c>
    </row>
    <row r="337" spans="21:23" x14ac:dyDescent="0.25">
      <c r="U337" s="23">
        <v>23358</v>
      </c>
      <c r="V337" s="24">
        <v>12</v>
      </c>
      <c r="W337" s="23">
        <v>2015</v>
      </c>
    </row>
    <row r="338" spans="21:23" x14ac:dyDescent="0.25">
      <c r="U338" s="21">
        <v>8922</v>
      </c>
      <c r="V338" s="22">
        <v>9</v>
      </c>
      <c r="W338" s="21">
        <v>2015</v>
      </c>
    </row>
    <row r="339" spans="21:23" x14ac:dyDescent="0.25">
      <c r="U339" s="23">
        <v>23308</v>
      </c>
      <c r="V339" s="24">
        <v>6</v>
      </c>
      <c r="W339" s="23">
        <v>2015</v>
      </c>
    </row>
    <row r="340" spans="21:23" x14ac:dyDescent="0.25">
      <c r="U340" s="21">
        <v>79446</v>
      </c>
      <c r="V340" s="22">
        <v>18</v>
      </c>
      <c r="W340" s="21">
        <v>2015</v>
      </c>
    </row>
    <row r="341" spans="21:23" x14ac:dyDescent="0.25">
      <c r="U341" s="23">
        <v>22641</v>
      </c>
      <c r="V341" s="24">
        <v>11</v>
      </c>
      <c r="W341" s="23">
        <v>2015</v>
      </c>
    </row>
    <row r="342" spans="21:23" x14ac:dyDescent="0.25">
      <c r="U342" s="21">
        <v>39459</v>
      </c>
      <c r="V342" s="22">
        <v>9</v>
      </c>
      <c r="W342" s="21">
        <v>2015</v>
      </c>
    </row>
    <row r="343" spans="21:23" x14ac:dyDescent="0.25">
      <c r="U343" s="23">
        <v>49288</v>
      </c>
      <c r="V343" s="24">
        <v>11</v>
      </c>
      <c r="W343" s="23">
        <v>2015</v>
      </c>
    </row>
    <row r="344" spans="21:23" x14ac:dyDescent="0.25">
      <c r="U344" s="21">
        <v>3428</v>
      </c>
      <c r="V344" s="22">
        <v>14</v>
      </c>
      <c r="W344" s="21">
        <v>2015</v>
      </c>
    </row>
    <row r="345" spans="21:23" x14ac:dyDescent="0.25">
      <c r="U345" s="23">
        <v>19546</v>
      </c>
      <c r="V345" s="24">
        <v>5</v>
      </c>
      <c r="W345" s="23">
        <v>2015</v>
      </c>
    </row>
    <row r="346" spans="21:23" x14ac:dyDescent="0.25">
      <c r="U346" s="21">
        <v>7508</v>
      </c>
      <c r="V346" s="22">
        <v>16</v>
      </c>
      <c r="W346" s="21">
        <v>2015</v>
      </c>
    </row>
    <row r="347" spans="21:23" x14ac:dyDescent="0.25">
      <c r="U347" s="23">
        <v>6169</v>
      </c>
      <c r="V347" s="24">
        <v>16</v>
      </c>
      <c r="W347" s="23">
        <v>2015</v>
      </c>
    </row>
    <row r="348" spans="21:23" x14ac:dyDescent="0.25">
      <c r="U348" s="21">
        <v>11128</v>
      </c>
      <c r="V348" s="22">
        <v>23</v>
      </c>
      <c r="W348" s="21">
        <v>2015</v>
      </c>
    </row>
    <row r="349" spans="21:23" x14ac:dyDescent="0.25">
      <c r="U349" s="23">
        <v>26234</v>
      </c>
      <c r="V349" s="24">
        <v>0</v>
      </c>
      <c r="W349" s="23">
        <v>2015</v>
      </c>
    </row>
    <row r="350" spans="21:23" x14ac:dyDescent="0.25">
      <c r="U350" s="21">
        <v>1873</v>
      </c>
      <c r="V350" s="22">
        <v>14</v>
      </c>
      <c r="W350" s="21">
        <v>2015</v>
      </c>
    </row>
    <row r="351" spans="21:23" x14ac:dyDescent="0.25">
      <c r="U351" s="23">
        <v>21625</v>
      </c>
      <c r="V351" s="24">
        <v>9</v>
      </c>
      <c r="W351" s="23">
        <v>2015</v>
      </c>
    </row>
    <row r="352" spans="21:23" x14ac:dyDescent="0.25">
      <c r="U352" s="21">
        <v>17350</v>
      </c>
      <c r="V352" s="22">
        <v>8</v>
      </c>
      <c r="W352" s="21">
        <v>2016</v>
      </c>
    </row>
    <row r="353" spans="21:23" x14ac:dyDescent="0.25">
      <c r="U353" s="23">
        <v>23848</v>
      </c>
      <c r="V353" s="24">
        <v>8</v>
      </c>
      <c r="W353" s="23">
        <v>2016</v>
      </c>
    </row>
    <row r="354" spans="21:23" x14ac:dyDescent="0.25">
      <c r="U354" s="21">
        <v>2313</v>
      </c>
      <c r="V354" s="22">
        <v>4</v>
      </c>
      <c r="W354" s="21">
        <v>2016</v>
      </c>
    </row>
    <row r="355" spans="21:23" x14ac:dyDescent="0.25">
      <c r="U355" s="23">
        <v>9198</v>
      </c>
      <c r="V355" s="24">
        <v>13</v>
      </c>
      <c r="W355" s="23">
        <v>2016</v>
      </c>
    </row>
    <row r="356" spans="21:23" x14ac:dyDescent="0.25">
      <c r="U356" s="21">
        <v>10070</v>
      </c>
      <c r="V356" s="22">
        <v>13</v>
      </c>
      <c r="W356" s="21">
        <v>2016</v>
      </c>
    </row>
    <row r="357" spans="21:23" x14ac:dyDescent="0.25">
      <c r="U357" s="23">
        <v>3729</v>
      </c>
      <c r="V357" s="24">
        <v>18</v>
      </c>
      <c r="W357" s="23">
        <v>2016</v>
      </c>
    </row>
    <row r="358" spans="21:23" x14ac:dyDescent="0.25">
      <c r="U358" s="21">
        <v>10369</v>
      </c>
      <c r="V358" s="22">
        <v>4</v>
      </c>
      <c r="W358" s="21">
        <v>2016</v>
      </c>
    </row>
    <row r="359" spans="21:23" x14ac:dyDescent="0.25">
      <c r="U359" s="23">
        <v>4761</v>
      </c>
      <c r="V359" s="24">
        <v>16</v>
      </c>
      <c r="W359" s="23">
        <v>2016</v>
      </c>
    </row>
    <row r="360" spans="21:23" x14ac:dyDescent="0.25">
      <c r="U360" s="21">
        <v>10922</v>
      </c>
      <c r="V360" s="22">
        <v>5</v>
      </c>
      <c r="W360" s="21">
        <v>2016</v>
      </c>
    </row>
    <row r="361" spans="21:23" x14ac:dyDescent="0.25">
      <c r="U361" s="23">
        <v>5118</v>
      </c>
      <c r="V361" s="24">
        <v>20</v>
      </c>
      <c r="W361" s="23">
        <v>2016</v>
      </c>
    </row>
    <row r="362" spans="21:23" x14ac:dyDescent="0.25">
      <c r="U362" s="21">
        <v>10721</v>
      </c>
      <c r="V362" s="22">
        <v>8</v>
      </c>
      <c r="W362" s="21">
        <v>2016</v>
      </c>
    </row>
    <row r="363" spans="21:23" x14ac:dyDescent="0.25">
      <c r="U363" s="23">
        <v>4370</v>
      </c>
      <c r="V363" s="24">
        <v>15</v>
      </c>
      <c r="W363" s="23">
        <v>2016</v>
      </c>
    </row>
    <row r="364" spans="21:23" x14ac:dyDescent="0.25">
      <c r="U364" s="21">
        <v>17323</v>
      </c>
      <c r="V364" s="22">
        <v>4</v>
      </c>
      <c r="W364" s="21">
        <v>2016</v>
      </c>
    </row>
    <row r="365" spans="21:23" x14ac:dyDescent="0.25">
      <c r="U365" s="23">
        <v>14038</v>
      </c>
      <c r="V365" s="24">
        <v>4</v>
      </c>
      <c r="W365" s="23">
        <v>2016</v>
      </c>
    </row>
    <row r="366" spans="21:23" x14ac:dyDescent="0.25">
      <c r="U366" s="21">
        <v>5867</v>
      </c>
      <c r="V366" s="22">
        <v>54</v>
      </c>
      <c r="W366" s="21">
        <v>2016</v>
      </c>
    </row>
    <row r="367" spans="21:23" x14ac:dyDescent="0.25">
      <c r="U367" s="23">
        <v>19622</v>
      </c>
      <c r="V367" s="24">
        <v>30</v>
      </c>
      <c r="W367" s="23">
        <v>2016</v>
      </c>
    </row>
    <row r="368" spans="21:23" x14ac:dyDescent="0.25">
      <c r="U368" s="21">
        <v>23973</v>
      </c>
      <c r="V368" s="22">
        <v>12</v>
      </c>
      <c r="W368" s="21">
        <v>2016</v>
      </c>
    </row>
    <row r="369" spans="21:23" x14ac:dyDescent="0.25">
      <c r="U369" s="23">
        <v>10052</v>
      </c>
      <c r="V369" s="24">
        <v>22</v>
      </c>
      <c r="W369" s="23">
        <v>2016</v>
      </c>
    </row>
    <row r="370" spans="21:23" x14ac:dyDescent="0.25">
      <c r="U370" s="21">
        <v>13471</v>
      </c>
      <c r="V370" s="22">
        <v>52</v>
      </c>
      <c r="W370" s="21">
        <v>2016</v>
      </c>
    </row>
    <row r="371" spans="21:23" x14ac:dyDescent="0.25">
      <c r="U371" s="23">
        <v>15526</v>
      </c>
      <c r="V371" s="24">
        <v>14</v>
      </c>
      <c r="W371" s="23">
        <v>2016</v>
      </c>
    </row>
    <row r="372" spans="21:23" x14ac:dyDescent="0.25">
      <c r="U372" s="21">
        <v>25001</v>
      </c>
      <c r="V372" s="22">
        <v>11</v>
      </c>
      <c r="W372" s="21">
        <v>2016</v>
      </c>
    </row>
    <row r="373" spans="21:23" x14ac:dyDescent="0.25">
      <c r="U373" s="23">
        <v>19576</v>
      </c>
      <c r="V373" s="24">
        <v>8</v>
      </c>
      <c r="W373" s="23">
        <v>2016</v>
      </c>
    </row>
    <row r="374" spans="21:23" x14ac:dyDescent="0.25">
      <c r="U374" s="21">
        <v>8916</v>
      </c>
      <c r="V374" s="22">
        <v>6</v>
      </c>
      <c r="W374" s="21">
        <v>2016</v>
      </c>
    </row>
    <row r="375" spans="21:23" x14ac:dyDescent="0.25">
      <c r="U375" s="23">
        <v>6990</v>
      </c>
      <c r="V375" s="24">
        <v>4</v>
      </c>
      <c r="W375" s="23">
        <v>2016</v>
      </c>
    </row>
    <row r="376" spans="21:23" x14ac:dyDescent="0.25">
      <c r="U376" s="21">
        <v>17739</v>
      </c>
      <c r="V376" s="22">
        <v>8</v>
      </c>
      <c r="W376" s="21">
        <v>2016</v>
      </c>
    </row>
    <row r="377" spans="21:23" x14ac:dyDescent="0.25">
      <c r="U377" s="23">
        <v>5542</v>
      </c>
      <c r="V377" s="24">
        <v>10</v>
      </c>
      <c r="W377" s="23">
        <v>2016</v>
      </c>
    </row>
    <row r="378" spans="21:23" x14ac:dyDescent="0.25">
      <c r="U378" s="21">
        <v>5178</v>
      </c>
      <c r="V378" s="22">
        <v>9</v>
      </c>
      <c r="W378" s="21">
        <v>2016</v>
      </c>
    </row>
    <row r="379" spans="21:23" x14ac:dyDescent="0.25">
      <c r="U379" s="23">
        <v>21834</v>
      </c>
      <c r="V379" s="24">
        <v>8</v>
      </c>
      <c r="W379" s="23">
        <v>2016</v>
      </c>
    </row>
    <row r="380" spans="21:23" x14ac:dyDescent="0.25">
      <c r="U380" s="21">
        <v>3503</v>
      </c>
      <c r="V380" s="22">
        <v>9</v>
      </c>
      <c r="W380" s="21">
        <v>2016</v>
      </c>
    </row>
    <row r="381" spans="21:23" x14ac:dyDescent="0.25">
      <c r="U381" s="23">
        <v>8580</v>
      </c>
      <c r="V381" s="24">
        <v>46</v>
      </c>
      <c r="W381" s="23">
        <v>2016</v>
      </c>
    </row>
    <row r="382" spans="21:23" x14ac:dyDescent="0.25">
      <c r="U382" s="21">
        <v>5069</v>
      </c>
      <c r="V382" s="22">
        <v>17</v>
      </c>
      <c r="W382" s="21">
        <v>2016</v>
      </c>
    </row>
    <row r="383" spans="21:23" x14ac:dyDescent="0.25">
      <c r="U383" s="23">
        <v>25554</v>
      </c>
      <c r="V383" s="24">
        <v>8</v>
      </c>
      <c r="W383" s="23">
        <v>2016</v>
      </c>
    </row>
    <row r="384" spans="21:23" x14ac:dyDescent="0.25">
      <c r="U384" s="21">
        <v>4725</v>
      </c>
      <c r="V384" s="22">
        <v>16</v>
      </c>
      <c r="W384" s="21">
        <v>2016</v>
      </c>
    </row>
    <row r="385" spans="21:23" x14ac:dyDescent="0.25">
      <c r="U385" s="23">
        <v>2774</v>
      </c>
      <c r="V385" s="24">
        <v>0</v>
      </c>
      <c r="W385" s="23">
        <v>2016</v>
      </c>
    </row>
    <row r="386" spans="21:23" x14ac:dyDescent="0.25">
      <c r="U386" s="21">
        <v>23308</v>
      </c>
      <c r="V386" s="22">
        <v>6</v>
      </c>
      <c r="W386" s="21">
        <v>2016</v>
      </c>
    </row>
    <row r="387" spans="21:23" x14ac:dyDescent="0.25">
      <c r="U387" s="23">
        <v>79446</v>
      </c>
      <c r="V387" s="24">
        <v>7</v>
      </c>
      <c r="W387" s="23">
        <v>2016</v>
      </c>
    </row>
    <row r="388" spans="21:23" x14ac:dyDescent="0.25">
      <c r="U388" s="21">
        <v>5249</v>
      </c>
      <c r="V388" s="22">
        <v>5</v>
      </c>
      <c r="W388" s="21">
        <v>2016</v>
      </c>
    </row>
    <row r="389" spans="21:23" x14ac:dyDescent="0.25">
      <c r="U389" s="23">
        <v>22641</v>
      </c>
      <c r="V389" s="24">
        <v>11</v>
      </c>
      <c r="W389" s="23">
        <v>2016</v>
      </c>
    </row>
    <row r="390" spans="21:23" x14ac:dyDescent="0.25">
      <c r="U390" s="21">
        <v>7861</v>
      </c>
      <c r="V390" s="22">
        <v>5</v>
      </c>
      <c r="W390" s="21">
        <v>2016</v>
      </c>
    </row>
    <row r="391" spans="21:23" x14ac:dyDescent="0.25">
      <c r="U391" s="23">
        <v>49288</v>
      </c>
      <c r="V391" s="24">
        <v>11</v>
      </c>
      <c r="W391" s="23">
        <v>2016</v>
      </c>
    </row>
    <row r="392" spans="21:23" x14ac:dyDescent="0.25">
      <c r="U392" s="21">
        <v>807</v>
      </c>
      <c r="V392" s="22">
        <v>36</v>
      </c>
      <c r="W392" s="21">
        <v>2016</v>
      </c>
    </row>
    <row r="393" spans="21:23" x14ac:dyDescent="0.25">
      <c r="U393" s="23">
        <v>19546</v>
      </c>
      <c r="V393" s="24">
        <v>5</v>
      </c>
      <c r="W393" s="23">
        <v>2016</v>
      </c>
    </row>
    <row r="394" spans="21:23" x14ac:dyDescent="0.25">
      <c r="U394" s="21">
        <v>7508</v>
      </c>
      <c r="V394" s="22">
        <v>16</v>
      </c>
      <c r="W394" s="21">
        <v>2016</v>
      </c>
    </row>
    <row r="395" spans="21:23" x14ac:dyDescent="0.25">
      <c r="U395" s="23">
        <v>8842</v>
      </c>
      <c r="V395" s="24">
        <v>10</v>
      </c>
      <c r="W395" s="23">
        <v>2016</v>
      </c>
    </row>
    <row r="396" spans="21:23" x14ac:dyDescent="0.25">
      <c r="U396" s="21">
        <v>11128</v>
      </c>
      <c r="V396" s="22">
        <v>23</v>
      </c>
      <c r="W396" s="21">
        <v>2016</v>
      </c>
    </row>
    <row r="397" spans="21:23" x14ac:dyDescent="0.25">
      <c r="U397" s="23">
        <v>26234</v>
      </c>
      <c r="V397" s="24">
        <v>0</v>
      </c>
      <c r="W397" s="23">
        <v>2016</v>
      </c>
    </row>
    <row r="398" spans="21:23" x14ac:dyDescent="0.25">
      <c r="U398" s="21">
        <v>4585</v>
      </c>
      <c r="V398" s="22">
        <v>9</v>
      </c>
      <c r="W398" s="21">
        <v>2016</v>
      </c>
    </row>
    <row r="399" spans="21:23" x14ac:dyDescent="0.25">
      <c r="U399" s="23">
        <v>13779</v>
      </c>
      <c r="V399" s="24">
        <v>14</v>
      </c>
      <c r="W399" s="23">
        <v>2016</v>
      </c>
    </row>
    <row r="400" spans="21:23" x14ac:dyDescent="0.25">
      <c r="U400" s="21">
        <v>21625</v>
      </c>
      <c r="V400" s="22">
        <v>9</v>
      </c>
      <c r="W400" s="21">
        <v>2016</v>
      </c>
    </row>
    <row r="401" spans="21:23" x14ac:dyDescent="0.25">
      <c r="U401" s="23">
        <v>14331</v>
      </c>
      <c r="V401" s="24">
        <v>8</v>
      </c>
      <c r="W401" s="23">
        <v>2016</v>
      </c>
    </row>
    <row r="402" spans="21:23" x14ac:dyDescent="0.25">
      <c r="U402" s="21">
        <v>21424</v>
      </c>
      <c r="V402" s="22">
        <v>6</v>
      </c>
      <c r="W402" s="21">
        <v>2017</v>
      </c>
    </row>
    <row r="403" spans="21:23" x14ac:dyDescent="0.25">
      <c r="U403" s="23">
        <v>19699</v>
      </c>
      <c r="V403" s="24">
        <v>15</v>
      </c>
      <c r="W403" s="23">
        <v>2017</v>
      </c>
    </row>
    <row r="404" spans="21:23" x14ac:dyDescent="0.25">
      <c r="U404" s="21">
        <v>23848</v>
      </c>
      <c r="V404" s="22">
        <v>8</v>
      </c>
      <c r="W404" s="21">
        <v>2017</v>
      </c>
    </row>
    <row r="405" spans="21:23" x14ac:dyDescent="0.25">
      <c r="U405" s="23">
        <v>9374</v>
      </c>
      <c r="V405" s="24">
        <v>9</v>
      </c>
      <c r="W405" s="23">
        <v>2017</v>
      </c>
    </row>
    <row r="406" spans="21:23" x14ac:dyDescent="0.25">
      <c r="U406" s="21">
        <v>14344</v>
      </c>
      <c r="V406" s="22">
        <v>5</v>
      </c>
      <c r="W406" s="21">
        <v>2017</v>
      </c>
    </row>
    <row r="407" spans="21:23" x14ac:dyDescent="0.25">
      <c r="U407" s="23">
        <v>10922</v>
      </c>
      <c r="V407" s="24">
        <v>5</v>
      </c>
      <c r="W407" s="23">
        <v>2017</v>
      </c>
    </row>
    <row r="408" spans="21:23" x14ac:dyDescent="0.25">
      <c r="U408" s="21">
        <v>4786</v>
      </c>
      <c r="V408" s="22">
        <v>8</v>
      </c>
      <c r="W408" s="21">
        <v>2017</v>
      </c>
    </row>
    <row r="409" spans="21:23" x14ac:dyDescent="0.25">
      <c r="U409" s="23">
        <v>17323</v>
      </c>
      <c r="V409" s="24">
        <v>4</v>
      </c>
      <c r="W409" s="23">
        <v>2017</v>
      </c>
    </row>
    <row r="410" spans="21:23" x14ac:dyDescent="0.25">
      <c r="U410" s="21">
        <v>14038</v>
      </c>
      <c r="V410" s="22">
        <v>4</v>
      </c>
      <c r="W410" s="21">
        <v>2017</v>
      </c>
    </row>
    <row r="411" spans="21:23" x14ac:dyDescent="0.25">
      <c r="U411" s="23">
        <v>8837</v>
      </c>
      <c r="V411" s="24">
        <v>5</v>
      </c>
      <c r="W411" s="23">
        <v>2017</v>
      </c>
    </row>
    <row r="412" spans="21:23" x14ac:dyDescent="0.25">
      <c r="U412" s="21">
        <v>3146</v>
      </c>
      <c r="V412" s="22">
        <v>30</v>
      </c>
      <c r="W412" s="21">
        <v>2017</v>
      </c>
    </row>
    <row r="413" spans="21:23" x14ac:dyDescent="0.25">
      <c r="U413" s="23">
        <v>15526</v>
      </c>
      <c r="V413" s="24">
        <v>14</v>
      </c>
      <c r="W413" s="23">
        <v>2017</v>
      </c>
    </row>
    <row r="414" spans="21:23" x14ac:dyDescent="0.25">
      <c r="U414" s="21">
        <v>25001</v>
      </c>
      <c r="V414" s="22">
        <v>11</v>
      </c>
      <c r="W414" s="21">
        <v>2017</v>
      </c>
    </row>
    <row r="415" spans="21:23" x14ac:dyDescent="0.25">
      <c r="U415" s="23">
        <v>16643</v>
      </c>
      <c r="V415" s="24">
        <v>4</v>
      </c>
      <c r="W415" s="23">
        <v>2017</v>
      </c>
    </row>
    <row r="416" spans="21:23" x14ac:dyDescent="0.25">
      <c r="U416" s="21">
        <v>8393</v>
      </c>
      <c r="V416" s="22">
        <v>17</v>
      </c>
      <c r="W416" s="21">
        <v>2017</v>
      </c>
    </row>
    <row r="417" spans="21:23" x14ac:dyDescent="0.25">
      <c r="U417" s="23">
        <v>6990</v>
      </c>
      <c r="V417" s="24">
        <v>4</v>
      </c>
      <c r="W417" s="23">
        <v>2017</v>
      </c>
    </row>
    <row r="418" spans="21:23" x14ac:dyDescent="0.25">
      <c r="U418" s="21">
        <v>3014</v>
      </c>
      <c r="V418" s="22">
        <v>21</v>
      </c>
      <c r="W418" s="21">
        <v>2017</v>
      </c>
    </row>
    <row r="419" spans="21:23" x14ac:dyDescent="0.25">
      <c r="U419" s="23">
        <v>10199</v>
      </c>
      <c r="V419" s="24">
        <v>11</v>
      </c>
      <c r="W419" s="23">
        <v>2017</v>
      </c>
    </row>
    <row r="420" spans="21:23" x14ac:dyDescent="0.25">
      <c r="U420" s="21">
        <v>17739</v>
      </c>
      <c r="V420" s="22">
        <v>8</v>
      </c>
      <c r="W420" s="21">
        <v>2017</v>
      </c>
    </row>
    <row r="421" spans="21:23" x14ac:dyDescent="0.25">
      <c r="U421" s="23">
        <v>3113</v>
      </c>
      <c r="V421" s="24">
        <v>6</v>
      </c>
      <c r="W421" s="23">
        <v>2017</v>
      </c>
    </row>
    <row r="422" spans="21:23" x14ac:dyDescent="0.25">
      <c r="U422" s="21">
        <v>3192</v>
      </c>
      <c r="V422" s="22">
        <v>22</v>
      </c>
      <c r="W422" s="21">
        <v>2017</v>
      </c>
    </row>
    <row r="423" spans="21:23" x14ac:dyDescent="0.25">
      <c r="U423" s="23">
        <v>21834</v>
      </c>
      <c r="V423" s="24">
        <v>8</v>
      </c>
      <c r="W423" s="23">
        <v>2017</v>
      </c>
    </row>
    <row r="424" spans="21:23" x14ac:dyDescent="0.25">
      <c r="U424" s="21">
        <v>1831</v>
      </c>
      <c r="V424" s="22">
        <v>9</v>
      </c>
      <c r="W424" s="21">
        <v>2017</v>
      </c>
    </row>
    <row r="425" spans="21:23" x14ac:dyDescent="0.25">
      <c r="U425" s="23">
        <v>18904</v>
      </c>
      <c r="V425" s="24">
        <v>13</v>
      </c>
      <c r="W425" s="23">
        <v>2017</v>
      </c>
    </row>
    <row r="426" spans="21:23" x14ac:dyDescent="0.25">
      <c r="U426" s="21">
        <v>16990</v>
      </c>
      <c r="V426" s="22">
        <v>27</v>
      </c>
      <c r="W426" s="21">
        <v>2017</v>
      </c>
    </row>
    <row r="427" spans="21:23" x14ac:dyDescent="0.25">
      <c r="U427" s="23">
        <v>8580</v>
      </c>
      <c r="V427" s="24">
        <v>46</v>
      </c>
      <c r="W427" s="23">
        <v>2017</v>
      </c>
    </row>
    <row r="428" spans="21:23" x14ac:dyDescent="0.25">
      <c r="U428" s="21">
        <v>4757</v>
      </c>
      <c r="V428" s="22">
        <v>4</v>
      </c>
      <c r="W428" s="21">
        <v>2017</v>
      </c>
    </row>
    <row r="429" spans="21:23" x14ac:dyDescent="0.25">
      <c r="U429" s="23">
        <v>22536</v>
      </c>
      <c r="V429" s="24">
        <v>12</v>
      </c>
      <c r="W429" s="23">
        <v>2017</v>
      </c>
    </row>
    <row r="430" spans="21:23" x14ac:dyDescent="0.25">
      <c r="U430" s="21">
        <v>5069</v>
      </c>
      <c r="V430" s="22">
        <v>17</v>
      </c>
      <c r="W430" s="21">
        <v>2017</v>
      </c>
    </row>
    <row r="431" spans="21:23" x14ac:dyDescent="0.25">
      <c r="U431" s="23">
        <v>25554</v>
      </c>
      <c r="V431" s="24">
        <v>8</v>
      </c>
      <c r="W431" s="23">
        <v>2017</v>
      </c>
    </row>
    <row r="432" spans="21:23" x14ac:dyDescent="0.25">
      <c r="U432" s="21">
        <v>4725</v>
      </c>
      <c r="V432" s="22">
        <v>16</v>
      </c>
      <c r="W432" s="21">
        <v>2017</v>
      </c>
    </row>
    <row r="433" spans="21:23" x14ac:dyDescent="0.25">
      <c r="U433" s="23">
        <v>23308</v>
      </c>
      <c r="V433" s="24">
        <v>6</v>
      </c>
      <c r="W433" s="23">
        <v>2017</v>
      </c>
    </row>
    <row r="434" spans="21:23" x14ac:dyDescent="0.25">
      <c r="U434" s="21">
        <v>5836</v>
      </c>
      <c r="V434" s="22">
        <v>0</v>
      </c>
      <c r="W434" s="21">
        <v>2017</v>
      </c>
    </row>
    <row r="435" spans="21:23" x14ac:dyDescent="0.25">
      <c r="U435" s="23">
        <v>5249</v>
      </c>
      <c r="V435" s="24">
        <v>5</v>
      </c>
      <c r="W435" s="23">
        <v>2017</v>
      </c>
    </row>
    <row r="436" spans="21:23" x14ac:dyDescent="0.25">
      <c r="U436" s="21">
        <v>29442</v>
      </c>
      <c r="V436" s="22">
        <v>7</v>
      </c>
      <c r="W436" s="21">
        <v>2017</v>
      </c>
    </row>
    <row r="437" spans="21:23" x14ac:dyDescent="0.25">
      <c r="U437" s="23">
        <v>7368</v>
      </c>
      <c r="V437" s="24">
        <v>7</v>
      </c>
      <c r="W437" s="23">
        <v>2017</v>
      </c>
    </row>
    <row r="438" spans="21:23" x14ac:dyDescent="0.25">
      <c r="U438" s="21">
        <v>22641</v>
      </c>
      <c r="V438" s="22">
        <v>11</v>
      </c>
      <c r="W438" s="21">
        <v>2017</v>
      </c>
    </row>
    <row r="439" spans="21:23" x14ac:dyDescent="0.25">
      <c r="U439" s="23">
        <v>9784</v>
      </c>
      <c r="V439" s="24">
        <v>5</v>
      </c>
      <c r="W439" s="23">
        <v>2017</v>
      </c>
    </row>
    <row r="440" spans="21:23" x14ac:dyDescent="0.25">
      <c r="U440" s="21">
        <v>19720</v>
      </c>
      <c r="V440" s="22">
        <v>8</v>
      </c>
      <c r="W440" s="21">
        <v>2017</v>
      </c>
    </row>
    <row r="441" spans="21:23" x14ac:dyDescent="0.25">
      <c r="U441" s="23">
        <v>26490</v>
      </c>
      <c r="V441" s="24">
        <v>15</v>
      </c>
      <c r="W441" s="23">
        <v>2017</v>
      </c>
    </row>
    <row r="442" spans="21:23" x14ac:dyDescent="0.25">
      <c r="U442" s="21">
        <v>5487</v>
      </c>
      <c r="V442" s="22">
        <v>9</v>
      </c>
      <c r="W442" s="21">
        <v>2017</v>
      </c>
    </row>
    <row r="443" spans="21:23" x14ac:dyDescent="0.25">
      <c r="U443" s="23">
        <v>19546</v>
      </c>
      <c r="V443" s="24">
        <v>5</v>
      </c>
      <c r="W443" s="23">
        <v>2017</v>
      </c>
    </row>
    <row r="444" spans="21:23" x14ac:dyDescent="0.25">
      <c r="U444" s="21">
        <v>7508</v>
      </c>
      <c r="V444" s="22">
        <v>16</v>
      </c>
      <c r="W444" s="21">
        <v>2017</v>
      </c>
    </row>
    <row r="445" spans="21:23" x14ac:dyDescent="0.25">
      <c r="U445" s="23">
        <v>8842</v>
      </c>
      <c r="V445" s="24">
        <v>10</v>
      </c>
      <c r="W445" s="23">
        <v>2017</v>
      </c>
    </row>
    <row r="446" spans="21:23" x14ac:dyDescent="0.25">
      <c r="U446" s="21">
        <v>7932</v>
      </c>
      <c r="V446" s="22">
        <v>9</v>
      </c>
      <c r="W446" s="21">
        <v>2017</v>
      </c>
    </row>
    <row r="447" spans="21:23" x14ac:dyDescent="0.25">
      <c r="U447" s="23">
        <v>11128</v>
      </c>
      <c r="V447" s="24">
        <v>23</v>
      </c>
      <c r="W447" s="23">
        <v>2017</v>
      </c>
    </row>
    <row r="448" spans="21:23" x14ac:dyDescent="0.25">
      <c r="U448" s="21">
        <v>4360</v>
      </c>
      <c r="V448" s="22">
        <v>21</v>
      </c>
      <c r="W448" s="21">
        <v>2017</v>
      </c>
    </row>
    <row r="449" spans="21:23" x14ac:dyDescent="0.25">
      <c r="U449" s="23">
        <v>5492</v>
      </c>
      <c r="V449" s="24">
        <v>18</v>
      </c>
      <c r="W449" s="23">
        <v>2017</v>
      </c>
    </row>
    <row r="450" spans="21:23" x14ac:dyDescent="0.25">
      <c r="U450" s="21">
        <v>21625</v>
      </c>
      <c r="V450" s="22">
        <v>9</v>
      </c>
      <c r="W450" s="21">
        <v>2017</v>
      </c>
    </row>
    <row r="451" spans="21:23" x14ac:dyDescent="0.25">
      <c r="U451" s="23">
        <v>14331</v>
      </c>
      <c r="V451" s="24">
        <v>8</v>
      </c>
      <c r="W451" s="23">
        <v>2017</v>
      </c>
    </row>
    <row r="452" spans="21:23" x14ac:dyDescent="0.25">
      <c r="U452" s="21">
        <v>18979</v>
      </c>
      <c r="V452" s="22">
        <v>15</v>
      </c>
      <c r="W452" s="21">
        <v>2018</v>
      </c>
    </row>
    <row r="453" spans="21:23" x14ac:dyDescent="0.25">
      <c r="U453" s="23">
        <v>5983</v>
      </c>
      <c r="V453" s="24">
        <v>3</v>
      </c>
      <c r="W453" s="23">
        <v>2018</v>
      </c>
    </row>
    <row r="454" spans="21:23" x14ac:dyDescent="0.25">
      <c r="U454" s="21">
        <v>5153</v>
      </c>
      <c r="V454" s="22">
        <v>5</v>
      </c>
      <c r="W454" s="21">
        <v>2018</v>
      </c>
    </row>
    <row r="455" spans="21:23" x14ac:dyDescent="0.25">
      <c r="U455" s="23">
        <v>61133</v>
      </c>
      <c r="V455" s="24">
        <v>11</v>
      </c>
      <c r="W455" s="23">
        <v>2018</v>
      </c>
    </row>
    <row r="456" spans="21:23" x14ac:dyDescent="0.25">
      <c r="U456" s="21">
        <v>6143</v>
      </c>
      <c r="V456" s="22">
        <v>8</v>
      </c>
      <c r="W456" s="21">
        <v>2018</v>
      </c>
    </row>
    <row r="457" spans="21:23" x14ac:dyDescent="0.25">
      <c r="U457" s="23">
        <v>10922</v>
      </c>
      <c r="V457" s="24">
        <v>5</v>
      </c>
      <c r="W457" s="23">
        <v>2018</v>
      </c>
    </row>
    <row r="458" spans="21:23" x14ac:dyDescent="0.25">
      <c r="U458" s="21">
        <v>5062</v>
      </c>
      <c r="V458" s="22">
        <v>6</v>
      </c>
      <c r="W458" s="21">
        <v>2018</v>
      </c>
    </row>
    <row r="459" spans="21:23" x14ac:dyDescent="0.25">
      <c r="U459" s="23">
        <v>7235</v>
      </c>
      <c r="V459" s="24">
        <v>4</v>
      </c>
      <c r="W459" s="23">
        <v>2018</v>
      </c>
    </row>
    <row r="460" spans="21:23" x14ac:dyDescent="0.25">
      <c r="U460" s="21">
        <v>5470</v>
      </c>
      <c r="V460" s="22">
        <v>6</v>
      </c>
      <c r="W460" s="21">
        <v>2018</v>
      </c>
    </row>
    <row r="461" spans="21:23" x14ac:dyDescent="0.25">
      <c r="U461" s="23">
        <v>28729</v>
      </c>
      <c r="V461" s="24">
        <v>15</v>
      </c>
      <c r="W461" s="23">
        <v>2018</v>
      </c>
    </row>
    <row r="462" spans="21:23" x14ac:dyDescent="0.25">
      <c r="U462" s="21">
        <v>10721</v>
      </c>
      <c r="V462" s="22">
        <v>8</v>
      </c>
      <c r="W462" s="21">
        <v>2018</v>
      </c>
    </row>
    <row r="463" spans="21:23" x14ac:dyDescent="0.25">
      <c r="U463" s="23">
        <v>6042</v>
      </c>
      <c r="V463" s="24">
        <v>2</v>
      </c>
      <c r="W463" s="23">
        <v>2018</v>
      </c>
    </row>
    <row r="464" spans="21:23" x14ac:dyDescent="0.25">
      <c r="U464" s="21">
        <v>13677</v>
      </c>
      <c r="V464" s="22">
        <v>6</v>
      </c>
      <c r="W464" s="21">
        <v>2018</v>
      </c>
    </row>
    <row r="465" spans="21:23" x14ac:dyDescent="0.25">
      <c r="U465" s="23">
        <v>17323</v>
      </c>
      <c r="V465" s="24">
        <v>4</v>
      </c>
      <c r="W465" s="23">
        <v>2018</v>
      </c>
    </row>
    <row r="466" spans="21:23" x14ac:dyDescent="0.25">
      <c r="U466" s="21">
        <v>14038</v>
      </c>
      <c r="V466" s="22">
        <v>4</v>
      </c>
      <c r="W466" s="21">
        <v>2018</v>
      </c>
    </row>
    <row r="467" spans="21:23" x14ac:dyDescent="0.25">
      <c r="U467" s="23">
        <v>22288</v>
      </c>
      <c r="V467" s="24">
        <v>12</v>
      </c>
      <c r="W467" s="23">
        <v>2018</v>
      </c>
    </row>
    <row r="468" spans="21:23" x14ac:dyDescent="0.25">
      <c r="U468" s="21">
        <v>8837</v>
      </c>
      <c r="V468" s="22">
        <v>5</v>
      </c>
      <c r="W468" s="21">
        <v>2018</v>
      </c>
    </row>
    <row r="469" spans="21:23" x14ac:dyDescent="0.25">
      <c r="U469" s="23">
        <v>3776</v>
      </c>
      <c r="V469" s="24">
        <v>22</v>
      </c>
      <c r="W469" s="23">
        <v>2018</v>
      </c>
    </row>
    <row r="470" spans="21:23" x14ac:dyDescent="0.25">
      <c r="U470" s="21">
        <v>25001</v>
      </c>
      <c r="V470" s="22">
        <v>11</v>
      </c>
      <c r="W470" s="21">
        <v>2018</v>
      </c>
    </row>
    <row r="471" spans="21:23" x14ac:dyDescent="0.25">
      <c r="U471" s="23">
        <v>7396</v>
      </c>
      <c r="V471" s="24">
        <v>13</v>
      </c>
      <c r="W471" s="23">
        <v>2018</v>
      </c>
    </row>
    <row r="472" spans="21:23" x14ac:dyDescent="0.25">
      <c r="U472" s="21">
        <v>2507</v>
      </c>
      <c r="V472" s="22">
        <v>8</v>
      </c>
      <c r="W472" s="21">
        <v>2018</v>
      </c>
    </row>
    <row r="473" spans="21:23" x14ac:dyDescent="0.25">
      <c r="U473" s="23">
        <v>11881</v>
      </c>
      <c r="V473" s="24">
        <v>13</v>
      </c>
      <c r="W473" s="23">
        <v>2018</v>
      </c>
    </row>
    <row r="474" spans="21:23" x14ac:dyDescent="0.25">
      <c r="U474" s="21">
        <v>7550</v>
      </c>
      <c r="V474" s="22">
        <v>6</v>
      </c>
      <c r="W474" s="21">
        <v>2018</v>
      </c>
    </row>
    <row r="475" spans="21:23" x14ac:dyDescent="0.25">
      <c r="U475" s="23">
        <v>25706</v>
      </c>
      <c r="V475" s="24">
        <v>12</v>
      </c>
      <c r="W475" s="23">
        <v>2018</v>
      </c>
    </row>
    <row r="476" spans="21:23" x14ac:dyDescent="0.25">
      <c r="U476" s="21">
        <v>9867</v>
      </c>
      <c r="V476" s="22">
        <v>16</v>
      </c>
      <c r="W476" s="21">
        <v>2018</v>
      </c>
    </row>
    <row r="477" spans="21:23" x14ac:dyDescent="0.25">
      <c r="U477" s="23">
        <v>17739</v>
      </c>
      <c r="V477" s="24">
        <v>8</v>
      </c>
      <c r="W477" s="23">
        <v>2018</v>
      </c>
    </row>
    <row r="478" spans="21:23" x14ac:dyDescent="0.25">
      <c r="U478" s="21">
        <v>21834</v>
      </c>
      <c r="V478" s="22">
        <v>8</v>
      </c>
      <c r="W478" s="21">
        <v>2018</v>
      </c>
    </row>
    <row r="479" spans="21:23" x14ac:dyDescent="0.25">
      <c r="U479" s="23">
        <v>10820</v>
      </c>
      <c r="V479" s="24">
        <v>5</v>
      </c>
      <c r="W479" s="23">
        <v>2018</v>
      </c>
    </row>
    <row r="480" spans="21:23" x14ac:dyDescent="0.25">
      <c r="U480" s="21">
        <v>16990</v>
      </c>
      <c r="V480" s="22">
        <v>27</v>
      </c>
      <c r="W480" s="21">
        <v>2018</v>
      </c>
    </row>
    <row r="481" spans="21:23" x14ac:dyDescent="0.25">
      <c r="U481" s="23">
        <v>8580</v>
      </c>
      <c r="V481" s="24">
        <v>46</v>
      </c>
      <c r="W481" s="23">
        <v>2018</v>
      </c>
    </row>
    <row r="482" spans="21:23" x14ac:dyDescent="0.25">
      <c r="U482" s="21">
        <v>22536</v>
      </c>
      <c r="V482" s="22">
        <v>12</v>
      </c>
      <c r="W482" s="21">
        <v>2018</v>
      </c>
    </row>
    <row r="483" spans="21:23" x14ac:dyDescent="0.25">
      <c r="U483" s="23">
        <v>7802</v>
      </c>
      <c r="V483" s="24">
        <v>20</v>
      </c>
      <c r="W483" s="23">
        <v>2018</v>
      </c>
    </row>
    <row r="484" spans="21:23" x14ac:dyDescent="0.25">
      <c r="U484" s="21">
        <v>23047</v>
      </c>
      <c r="V484" s="22">
        <v>6</v>
      </c>
      <c r="W484" s="21">
        <v>2018</v>
      </c>
    </row>
    <row r="485" spans="21:23" x14ac:dyDescent="0.25">
      <c r="U485" s="23">
        <v>3923</v>
      </c>
      <c r="V485" s="24">
        <v>16</v>
      </c>
      <c r="W485" s="23">
        <v>2018</v>
      </c>
    </row>
    <row r="486" spans="21:23" x14ac:dyDescent="0.25">
      <c r="U486" s="21">
        <v>25554</v>
      </c>
      <c r="V486" s="22">
        <v>8</v>
      </c>
      <c r="W486" s="21">
        <v>2018</v>
      </c>
    </row>
    <row r="487" spans="21:23" x14ac:dyDescent="0.25">
      <c r="U487" s="23">
        <v>13061</v>
      </c>
      <c r="V487" s="24">
        <v>6</v>
      </c>
      <c r="W487" s="23">
        <v>2018</v>
      </c>
    </row>
    <row r="488" spans="21:23" x14ac:dyDescent="0.25">
      <c r="U488" s="21">
        <v>23308</v>
      </c>
      <c r="V488" s="22">
        <v>6</v>
      </c>
      <c r="W488" s="21">
        <v>2018</v>
      </c>
    </row>
    <row r="489" spans="21:23" x14ac:dyDescent="0.25">
      <c r="U489" s="23">
        <v>9947</v>
      </c>
      <c r="V489" s="24">
        <v>11</v>
      </c>
      <c r="W489" s="23">
        <v>2018</v>
      </c>
    </row>
    <row r="490" spans="21:23" x14ac:dyDescent="0.25">
      <c r="U490" s="21">
        <v>7368</v>
      </c>
      <c r="V490" s="22">
        <v>7</v>
      </c>
      <c r="W490" s="21">
        <v>2018</v>
      </c>
    </row>
    <row r="491" spans="21:23" x14ac:dyDescent="0.25">
      <c r="U491" s="23">
        <v>5898</v>
      </c>
      <c r="V491" s="24">
        <v>8</v>
      </c>
      <c r="W491" s="23">
        <v>2018</v>
      </c>
    </row>
    <row r="492" spans="21:23" x14ac:dyDescent="0.25">
      <c r="U492" s="21">
        <v>3601</v>
      </c>
      <c r="V492" s="22">
        <v>18</v>
      </c>
      <c r="W492" s="21">
        <v>2018</v>
      </c>
    </row>
    <row r="493" spans="21:23" x14ac:dyDescent="0.25">
      <c r="U493" s="23">
        <v>7058</v>
      </c>
      <c r="V493" s="24">
        <v>17</v>
      </c>
      <c r="W493" s="23">
        <v>2018</v>
      </c>
    </row>
    <row r="494" spans="21:23" x14ac:dyDescent="0.25">
      <c r="U494" s="21">
        <v>9784</v>
      </c>
      <c r="V494" s="22">
        <v>5</v>
      </c>
      <c r="W494" s="21">
        <v>2018</v>
      </c>
    </row>
    <row r="495" spans="21:23" x14ac:dyDescent="0.25">
      <c r="U495" s="23">
        <v>10191</v>
      </c>
      <c r="V495" s="24">
        <v>18</v>
      </c>
      <c r="W495" s="23">
        <v>2018</v>
      </c>
    </row>
    <row r="496" spans="21:23" x14ac:dyDescent="0.25">
      <c r="U496" s="21">
        <v>26490</v>
      </c>
      <c r="V496" s="22">
        <v>15</v>
      </c>
      <c r="W496" s="21">
        <v>2018</v>
      </c>
    </row>
    <row r="497" spans="21:23" x14ac:dyDescent="0.25">
      <c r="U497" s="23">
        <v>19546</v>
      </c>
      <c r="V497" s="24">
        <v>5</v>
      </c>
      <c r="W497" s="23">
        <v>2018</v>
      </c>
    </row>
    <row r="498" spans="21:23" x14ac:dyDescent="0.25">
      <c r="U498" s="21">
        <v>8842</v>
      </c>
      <c r="V498" s="22">
        <v>10</v>
      </c>
      <c r="W498" s="21">
        <v>2018</v>
      </c>
    </row>
    <row r="499" spans="21:23" x14ac:dyDescent="0.25">
      <c r="U499" s="23">
        <v>30183</v>
      </c>
      <c r="V499" s="24">
        <v>4</v>
      </c>
      <c r="W499" s="23">
        <v>2018</v>
      </c>
    </row>
    <row r="500" spans="21:23" x14ac:dyDescent="0.25">
      <c r="U500" s="21">
        <v>6669</v>
      </c>
      <c r="V500" s="22">
        <v>12</v>
      </c>
      <c r="W500" s="21">
        <v>2018</v>
      </c>
    </row>
    <row r="501" spans="21:23" x14ac:dyDescent="0.25">
      <c r="U501" s="23">
        <v>14331</v>
      </c>
      <c r="V501" s="24">
        <v>8</v>
      </c>
      <c r="W501" s="23">
        <v>2018</v>
      </c>
    </row>
    <row r="502" spans="21:23" x14ac:dyDescent="0.25">
      <c r="U502" s="21">
        <v>7665</v>
      </c>
      <c r="V502" s="22">
        <v>12</v>
      </c>
      <c r="W502" s="21">
        <v>2019</v>
      </c>
    </row>
    <row r="503" spans="21:23" x14ac:dyDescent="0.25">
      <c r="U503" s="23">
        <v>61133</v>
      </c>
      <c r="V503" s="24">
        <v>11</v>
      </c>
      <c r="W503" s="23">
        <v>2019</v>
      </c>
    </row>
    <row r="504" spans="21:23" x14ac:dyDescent="0.25">
      <c r="U504" s="21">
        <v>14344</v>
      </c>
      <c r="V504" s="22">
        <v>5</v>
      </c>
      <c r="W504" s="21">
        <v>2019</v>
      </c>
    </row>
    <row r="505" spans="21:23" x14ac:dyDescent="0.25">
      <c r="U505" s="23">
        <v>16244</v>
      </c>
      <c r="V505" s="24">
        <v>18</v>
      </c>
      <c r="W505" s="23">
        <v>2019</v>
      </c>
    </row>
    <row r="506" spans="21:23" x14ac:dyDescent="0.25">
      <c r="U506" s="21">
        <v>7955</v>
      </c>
      <c r="V506" s="22">
        <v>5</v>
      </c>
      <c r="W506" s="21">
        <v>2019</v>
      </c>
    </row>
    <row r="507" spans="21:23" x14ac:dyDescent="0.25">
      <c r="U507" s="23">
        <v>7235</v>
      </c>
      <c r="V507" s="24">
        <v>4</v>
      </c>
      <c r="W507" s="23">
        <v>2019</v>
      </c>
    </row>
    <row r="508" spans="21:23" x14ac:dyDescent="0.25">
      <c r="U508" s="21">
        <v>12619</v>
      </c>
      <c r="V508" s="22">
        <v>8</v>
      </c>
      <c r="W508" s="21">
        <v>2019</v>
      </c>
    </row>
    <row r="509" spans="21:23" x14ac:dyDescent="0.25">
      <c r="U509" s="23">
        <v>9089</v>
      </c>
      <c r="V509" s="24">
        <v>8</v>
      </c>
      <c r="W509" s="23">
        <v>2019</v>
      </c>
    </row>
    <row r="510" spans="21:23" x14ac:dyDescent="0.25">
      <c r="U510" s="21">
        <v>28729</v>
      </c>
      <c r="V510" s="22">
        <v>15</v>
      </c>
      <c r="W510" s="21">
        <v>2019</v>
      </c>
    </row>
    <row r="511" spans="21:23" x14ac:dyDescent="0.25">
      <c r="U511" s="23">
        <v>14038</v>
      </c>
      <c r="V511" s="24">
        <v>4</v>
      </c>
      <c r="W511" s="23">
        <v>2019</v>
      </c>
    </row>
    <row r="512" spans="21:23" x14ac:dyDescent="0.25">
      <c r="U512" s="21">
        <v>7660</v>
      </c>
      <c r="V512" s="22">
        <v>12</v>
      </c>
      <c r="W512" s="21">
        <v>2019</v>
      </c>
    </row>
    <row r="513" spans="21:23" x14ac:dyDescent="0.25">
      <c r="U513" s="23">
        <v>22288</v>
      </c>
      <c r="V513" s="24">
        <v>12</v>
      </c>
      <c r="W513" s="23">
        <v>2019</v>
      </c>
    </row>
    <row r="514" spans="21:23" x14ac:dyDescent="0.25">
      <c r="U514" s="21">
        <v>10141</v>
      </c>
      <c r="V514" s="22">
        <v>6</v>
      </c>
      <c r="W514" s="21">
        <v>2019</v>
      </c>
    </row>
    <row r="515" spans="21:23" x14ac:dyDescent="0.25">
      <c r="U515" s="23">
        <v>8837</v>
      </c>
      <c r="V515" s="24">
        <v>5</v>
      </c>
      <c r="W515" s="23">
        <v>2019</v>
      </c>
    </row>
    <row r="516" spans="21:23" x14ac:dyDescent="0.25">
      <c r="U516" s="21">
        <v>5476</v>
      </c>
      <c r="V516" s="22">
        <v>7</v>
      </c>
      <c r="W516" s="21">
        <v>2019</v>
      </c>
    </row>
    <row r="517" spans="21:23" x14ac:dyDescent="0.25">
      <c r="U517" s="23">
        <v>7758</v>
      </c>
      <c r="V517" s="24">
        <v>18</v>
      </c>
      <c r="W517" s="23">
        <v>2019</v>
      </c>
    </row>
    <row r="518" spans="21:23" x14ac:dyDescent="0.25">
      <c r="U518" s="21">
        <v>5272</v>
      </c>
      <c r="V518" s="22">
        <v>16</v>
      </c>
      <c r="W518" s="21">
        <v>2019</v>
      </c>
    </row>
    <row r="519" spans="21:23" x14ac:dyDescent="0.25">
      <c r="U519" s="23">
        <v>9737</v>
      </c>
      <c r="V519" s="24">
        <v>7</v>
      </c>
      <c r="W519" s="23">
        <v>2019</v>
      </c>
    </row>
    <row r="520" spans="21:23" x14ac:dyDescent="0.25">
      <c r="U520" s="21">
        <v>16643</v>
      </c>
      <c r="V520" s="22">
        <v>4</v>
      </c>
      <c r="W520" s="21">
        <v>2019</v>
      </c>
    </row>
    <row r="521" spans="21:23" x14ac:dyDescent="0.25">
      <c r="U521" s="23">
        <v>7396</v>
      </c>
      <c r="V521" s="24">
        <v>13</v>
      </c>
      <c r="W521" s="23">
        <v>2019</v>
      </c>
    </row>
    <row r="522" spans="21:23" x14ac:dyDescent="0.25">
      <c r="U522" s="21">
        <v>7062</v>
      </c>
      <c r="V522" s="22">
        <v>12</v>
      </c>
      <c r="W522" s="21">
        <v>2019</v>
      </c>
    </row>
    <row r="523" spans="21:23" x14ac:dyDescent="0.25">
      <c r="U523" s="23">
        <v>5347</v>
      </c>
      <c r="V523" s="24">
        <v>16</v>
      </c>
      <c r="W523" s="23">
        <v>2019</v>
      </c>
    </row>
    <row r="524" spans="21:23" x14ac:dyDescent="0.25">
      <c r="U524" s="21">
        <v>7866</v>
      </c>
      <c r="V524" s="22">
        <v>11</v>
      </c>
      <c r="W524" s="21">
        <v>2019</v>
      </c>
    </row>
    <row r="525" spans="21:23" x14ac:dyDescent="0.25">
      <c r="U525" s="23">
        <v>21834</v>
      </c>
      <c r="V525" s="24">
        <v>8</v>
      </c>
      <c r="W525" s="23">
        <v>2019</v>
      </c>
    </row>
    <row r="526" spans="21:23" x14ac:dyDescent="0.25">
      <c r="U526" s="21">
        <v>10820</v>
      </c>
      <c r="V526" s="22">
        <v>5</v>
      </c>
      <c r="W526" s="21">
        <v>2019</v>
      </c>
    </row>
    <row r="527" spans="21:23" x14ac:dyDescent="0.25">
      <c r="U527" s="23">
        <v>16990</v>
      </c>
      <c r="V527" s="24">
        <v>27</v>
      </c>
      <c r="W527" s="23">
        <v>2019</v>
      </c>
    </row>
    <row r="528" spans="21:23" x14ac:dyDescent="0.25">
      <c r="U528" s="21">
        <v>7802</v>
      </c>
      <c r="V528" s="22">
        <v>20</v>
      </c>
      <c r="W528" s="21">
        <v>2019</v>
      </c>
    </row>
    <row r="529" spans="21:23" x14ac:dyDescent="0.25">
      <c r="U529" s="23">
        <v>23047</v>
      </c>
      <c r="V529" s="24">
        <v>6</v>
      </c>
      <c r="W529" s="23">
        <v>2019</v>
      </c>
    </row>
    <row r="530" spans="21:23" x14ac:dyDescent="0.25">
      <c r="U530" s="21">
        <v>9382</v>
      </c>
      <c r="V530" s="22">
        <v>6</v>
      </c>
      <c r="W530" s="21">
        <v>2019</v>
      </c>
    </row>
    <row r="531" spans="21:23" x14ac:dyDescent="0.25">
      <c r="U531" s="23">
        <v>25554</v>
      </c>
      <c r="V531" s="24">
        <v>8</v>
      </c>
      <c r="W531" s="23">
        <v>2019</v>
      </c>
    </row>
    <row r="532" spans="21:23" x14ac:dyDescent="0.25">
      <c r="U532" s="21">
        <v>12361</v>
      </c>
      <c r="V532" s="22">
        <v>12</v>
      </c>
      <c r="W532" s="21">
        <v>2019</v>
      </c>
    </row>
    <row r="533" spans="21:23" x14ac:dyDescent="0.25">
      <c r="U533" s="23">
        <v>13061</v>
      </c>
      <c r="V533" s="24">
        <v>6</v>
      </c>
      <c r="W533" s="23">
        <v>2019</v>
      </c>
    </row>
    <row r="534" spans="21:23" x14ac:dyDescent="0.25">
      <c r="U534" s="21">
        <v>23308</v>
      </c>
      <c r="V534" s="22">
        <v>6</v>
      </c>
      <c r="W534" s="21">
        <v>2019</v>
      </c>
    </row>
    <row r="535" spans="21:23" x14ac:dyDescent="0.25">
      <c r="U535" s="23">
        <v>13609</v>
      </c>
      <c r="V535" s="24">
        <v>14</v>
      </c>
      <c r="W535" s="23">
        <v>2019</v>
      </c>
    </row>
    <row r="536" spans="21:23" x14ac:dyDescent="0.25">
      <c r="U536" s="21">
        <v>22641</v>
      </c>
      <c r="V536" s="22">
        <v>11</v>
      </c>
      <c r="W536" s="21">
        <v>2019</v>
      </c>
    </row>
    <row r="537" spans="21:23" x14ac:dyDescent="0.25">
      <c r="U537" s="23">
        <v>2744</v>
      </c>
      <c r="V537" s="24">
        <v>12</v>
      </c>
      <c r="W537" s="23">
        <v>2019</v>
      </c>
    </row>
    <row r="538" spans="21:23" x14ac:dyDescent="0.25">
      <c r="U538" s="21">
        <v>27536</v>
      </c>
      <c r="V538" s="22">
        <v>14</v>
      </c>
      <c r="W538" s="21">
        <v>2019</v>
      </c>
    </row>
    <row r="539" spans="21:23" x14ac:dyDescent="0.25">
      <c r="U539" s="23">
        <v>26490</v>
      </c>
      <c r="V539" s="24">
        <v>15</v>
      </c>
      <c r="W539" s="23">
        <v>2019</v>
      </c>
    </row>
    <row r="540" spans="21:23" x14ac:dyDescent="0.25">
      <c r="U540" s="21">
        <v>11550</v>
      </c>
      <c r="V540" s="22">
        <v>10</v>
      </c>
      <c r="W540" s="21">
        <v>2019</v>
      </c>
    </row>
    <row r="541" spans="21:23" x14ac:dyDescent="0.25">
      <c r="U541" s="23">
        <v>9030</v>
      </c>
      <c r="V541" s="24">
        <v>10</v>
      </c>
      <c r="W541" s="23">
        <v>2019</v>
      </c>
    </row>
    <row r="542" spans="21:23" x14ac:dyDescent="0.25">
      <c r="U542" s="21">
        <v>19546</v>
      </c>
      <c r="V542" s="22">
        <v>5</v>
      </c>
      <c r="W542" s="21">
        <v>2019</v>
      </c>
    </row>
    <row r="543" spans="21:23" x14ac:dyDescent="0.25">
      <c r="U543" s="23">
        <v>8842</v>
      </c>
      <c r="V543" s="24">
        <v>10</v>
      </c>
      <c r="W543" s="23">
        <v>2019</v>
      </c>
    </row>
    <row r="544" spans="21:23" x14ac:dyDescent="0.25">
      <c r="U544" s="21">
        <v>30183</v>
      </c>
      <c r="V544" s="22">
        <v>4</v>
      </c>
      <c r="W544" s="21">
        <v>2019</v>
      </c>
    </row>
    <row r="545" spans="21:23" x14ac:dyDescent="0.25">
      <c r="U545" s="23">
        <v>26234</v>
      </c>
      <c r="V545" s="24">
        <v>7</v>
      </c>
      <c r="W545" s="23">
        <v>2019</v>
      </c>
    </row>
    <row r="546" spans="21:23" x14ac:dyDescent="0.25">
      <c r="U546" s="21">
        <v>5956</v>
      </c>
      <c r="V546" s="22">
        <v>11</v>
      </c>
      <c r="W546" s="21">
        <v>2019</v>
      </c>
    </row>
    <row r="547" spans="21:23" x14ac:dyDescent="0.25">
      <c r="U547" s="23">
        <v>6108</v>
      </c>
      <c r="V547" s="24">
        <v>4</v>
      </c>
      <c r="W547" s="23">
        <v>2019</v>
      </c>
    </row>
    <row r="548" spans="21:23" x14ac:dyDescent="0.25">
      <c r="U548" s="21">
        <v>8170</v>
      </c>
      <c r="V548" s="22">
        <v>13</v>
      </c>
      <c r="W548" s="21">
        <v>2019</v>
      </c>
    </row>
    <row r="549" spans="21:23" x14ac:dyDescent="0.25">
      <c r="U549" s="23">
        <v>87841</v>
      </c>
      <c r="V549" s="24">
        <v>15</v>
      </c>
      <c r="W549" s="23">
        <v>2019</v>
      </c>
    </row>
    <row r="550" spans="21:23" x14ac:dyDescent="0.25">
      <c r="U550" s="21">
        <v>9413</v>
      </c>
      <c r="V550" s="22">
        <v>8</v>
      </c>
      <c r="W550" s="21">
        <v>2019</v>
      </c>
    </row>
    <row r="551" spans="21:23" x14ac:dyDescent="0.25">
      <c r="U551" s="23">
        <v>14331</v>
      </c>
      <c r="V551" s="24">
        <v>8</v>
      </c>
      <c r="W551" s="23">
        <v>2019</v>
      </c>
    </row>
  </sheetData>
  <mergeCells count="6">
    <mergeCell ref="M7:N7"/>
    <mergeCell ref="AJ1:AK1"/>
    <mergeCell ref="K1:L1"/>
    <mergeCell ref="E1:F1"/>
    <mergeCell ref="Y1:AA1"/>
    <mergeCell ref="M5:N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572D3-BD8F-4E1D-A5F0-0588FEEBD0D5}">
  <dimension ref="A1:H145"/>
  <sheetViews>
    <sheetView workbookViewId="0">
      <selection sqref="A1:H1"/>
    </sheetView>
  </sheetViews>
  <sheetFormatPr defaultRowHeight="15" x14ac:dyDescent="0.25"/>
  <cols>
    <col min="1" max="1" width="9.5703125" customWidth="1"/>
    <col min="2" max="2" width="60.42578125" customWidth="1"/>
    <col min="3" max="3" width="26" customWidth="1"/>
    <col min="4" max="4" width="10.85546875" customWidth="1"/>
    <col min="8" max="8" width="18.140625" customWidth="1"/>
  </cols>
  <sheetData>
    <row r="1" spans="1:8" x14ac:dyDescent="0.25">
      <c r="A1" s="70" t="s">
        <v>741</v>
      </c>
      <c r="B1" s="71"/>
      <c r="C1" s="71"/>
      <c r="D1" s="71"/>
      <c r="E1" s="71"/>
      <c r="F1" s="71"/>
      <c r="G1" s="71"/>
      <c r="H1" s="71"/>
    </row>
    <row r="2" spans="1:8" x14ac:dyDescent="0.25">
      <c r="A2" s="42" t="s">
        <v>691</v>
      </c>
      <c r="B2" s="42" t="s">
        <v>0</v>
      </c>
      <c r="C2" s="42" t="s">
        <v>1</v>
      </c>
      <c r="D2" s="42" t="s">
        <v>692</v>
      </c>
      <c r="E2" s="42" t="s">
        <v>3</v>
      </c>
      <c r="F2" s="42" t="s">
        <v>693</v>
      </c>
      <c r="G2" s="42" t="s">
        <v>5</v>
      </c>
      <c r="H2" s="42" t="s">
        <v>6</v>
      </c>
    </row>
    <row r="3" spans="1:8" x14ac:dyDescent="0.25">
      <c r="A3" s="5" t="s">
        <v>694</v>
      </c>
      <c r="B3" s="5" t="s">
        <v>17</v>
      </c>
      <c r="C3" s="5" t="s">
        <v>18</v>
      </c>
      <c r="D3" s="5">
        <v>4.8</v>
      </c>
      <c r="E3" s="5">
        <v>7665</v>
      </c>
      <c r="F3" s="5">
        <v>12</v>
      </c>
      <c r="G3" s="5">
        <v>2019</v>
      </c>
      <c r="H3" s="5" t="s">
        <v>9</v>
      </c>
    </row>
    <row r="4" spans="1:8" x14ac:dyDescent="0.25">
      <c r="A4" s="5" t="s">
        <v>695</v>
      </c>
      <c r="B4" s="5" t="s">
        <v>65</v>
      </c>
      <c r="C4" s="5" t="s">
        <v>66</v>
      </c>
      <c r="D4" s="5">
        <v>4.8</v>
      </c>
      <c r="E4" s="5">
        <v>61133</v>
      </c>
      <c r="F4" s="5">
        <v>11</v>
      </c>
      <c r="G4" s="5">
        <v>2019</v>
      </c>
      <c r="H4" s="5" t="s">
        <v>9</v>
      </c>
    </row>
    <row r="5" spans="1:8" x14ac:dyDescent="0.25">
      <c r="A5" s="5" t="s">
        <v>696</v>
      </c>
      <c r="B5" s="5" t="s">
        <v>76</v>
      </c>
      <c r="C5" s="5" t="s">
        <v>77</v>
      </c>
      <c r="D5" s="5">
        <v>4.9000000000000004</v>
      </c>
      <c r="E5" s="5">
        <v>14344</v>
      </c>
      <c r="F5" s="5">
        <v>5</v>
      </c>
      <c r="G5" s="5">
        <v>2019</v>
      </c>
      <c r="H5" s="5" t="s">
        <v>12</v>
      </c>
    </row>
    <row r="6" spans="1:8" x14ac:dyDescent="0.25">
      <c r="A6" s="5" t="s">
        <v>697</v>
      </c>
      <c r="B6" s="5" t="s">
        <v>82</v>
      </c>
      <c r="C6" s="5" t="s">
        <v>83</v>
      </c>
      <c r="D6" s="5">
        <v>4.8</v>
      </c>
      <c r="E6" s="5">
        <v>16244</v>
      </c>
      <c r="F6" s="5">
        <v>18</v>
      </c>
      <c r="G6" s="5">
        <v>2019</v>
      </c>
      <c r="H6" s="5" t="s">
        <v>9</v>
      </c>
    </row>
    <row r="7" spans="1:8" x14ac:dyDescent="0.25">
      <c r="A7" s="5" t="s">
        <v>698</v>
      </c>
      <c r="B7" s="5" t="s">
        <v>118</v>
      </c>
      <c r="C7" s="5" t="s">
        <v>119</v>
      </c>
      <c r="D7" s="5">
        <v>4.5999999999999996</v>
      </c>
      <c r="E7" s="5">
        <v>7955</v>
      </c>
      <c r="F7" s="5">
        <v>5</v>
      </c>
      <c r="G7" s="5">
        <v>2019</v>
      </c>
      <c r="H7" s="5" t="s">
        <v>9</v>
      </c>
    </row>
    <row r="8" spans="1:8" x14ac:dyDescent="0.25">
      <c r="A8" s="5" t="s">
        <v>699</v>
      </c>
      <c r="B8" s="5" t="s">
        <v>129</v>
      </c>
      <c r="C8" s="5" t="s">
        <v>127</v>
      </c>
      <c r="D8" s="5">
        <v>4.9000000000000004</v>
      </c>
      <c r="E8" s="5">
        <v>7235</v>
      </c>
      <c r="F8" s="5">
        <v>4</v>
      </c>
      <c r="G8" s="5">
        <v>2019</v>
      </c>
      <c r="H8" s="5" t="s">
        <v>12</v>
      </c>
    </row>
    <row r="9" spans="1:8" x14ac:dyDescent="0.25">
      <c r="A9" s="5" t="s">
        <v>700</v>
      </c>
      <c r="B9" s="5" t="s">
        <v>130</v>
      </c>
      <c r="C9" s="5" t="s">
        <v>127</v>
      </c>
      <c r="D9" s="5">
        <v>4.9000000000000004</v>
      </c>
      <c r="E9" s="5">
        <v>12619</v>
      </c>
      <c r="F9" s="5">
        <v>8</v>
      </c>
      <c r="G9" s="5">
        <v>2019</v>
      </c>
      <c r="H9" s="5" t="s">
        <v>12</v>
      </c>
    </row>
    <row r="10" spans="1:8" x14ac:dyDescent="0.25">
      <c r="A10" s="5" t="s">
        <v>701</v>
      </c>
      <c r="B10" s="5" t="s">
        <v>131</v>
      </c>
      <c r="C10" s="5" t="s">
        <v>127</v>
      </c>
      <c r="D10" s="5">
        <v>4.9000000000000004</v>
      </c>
      <c r="E10" s="5">
        <v>9089</v>
      </c>
      <c r="F10" s="5">
        <v>8</v>
      </c>
      <c r="G10" s="5">
        <v>2019</v>
      </c>
      <c r="H10" s="5" t="s">
        <v>12</v>
      </c>
    </row>
    <row r="11" spans="1:8" x14ac:dyDescent="0.25">
      <c r="A11" s="5" t="s">
        <v>702</v>
      </c>
      <c r="B11" s="5" t="s">
        <v>145</v>
      </c>
      <c r="C11" s="5" t="s">
        <v>146</v>
      </c>
      <c r="D11" s="5">
        <v>4.7</v>
      </c>
      <c r="E11" s="5">
        <v>28729</v>
      </c>
      <c r="F11" s="5">
        <v>15</v>
      </c>
      <c r="G11" s="5">
        <v>2019</v>
      </c>
      <c r="H11" s="5" t="s">
        <v>9</v>
      </c>
    </row>
    <row r="12" spans="1:8" x14ac:dyDescent="0.25">
      <c r="A12" s="5" t="s">
        <v>703</v>
      </c>
      <c r="B12" s="5" t="s">
        <v>175</v>
      </c>
      <c r="C12" s="5" t="s">
        <v>176</v>
      </c>
      <c r="D12" s="5">
        <v>4.8</v>
      </c>
      <c r="E12" s="5">
        <v>14038</v>
      </c>
      <c r="F12" s="5">
        <v>4</v>
      </c>
      <c r="G12" s="5">
        <v>2019</v>
      </c>
      <c r="H12" s="5" t="s">
        <v>12</v>
      </c>
    </row>
    <row r="14" spans="1:8" x14ac:dyDescent="0.25">
      <c r="A14" s="70" t="s">
        <v>726</v>
      </c>
      <c r="B14" s="71"/>
      <c r="C14" s="71"/>
      <c r="D14" s="71"/>
      <c r="E14" s="71"/>
      <c r="F14" s="71"/>
      <c r="G14" s="71"/>
      <c r="H14" s="71"/>
    </row>
    <row r="15" spans="1:8" x14ac:dyDescent="0.25">
      <c r="A15" s="42" t="s">
        <v>691</v>
      </c>
      <c r="B15" s="42" t="s">
        <v>0</v>
      </c>
      <c r="C15" s="42" t="s">
        <v>1</v>
      </c>
      <c r="D15" s="42" t="s">
        <v>692</v>
      </c>
      <c r="E15" s="42" t="s">
        <v>3</v>
      </c>
      <c r="F15" s="42" t="s">
        <v>693</v>
      </c>
      <c r="G15" s="42" t="s">
        <v>5</v>
      </c>
      <c r="H15" s="42" t="s">
        <v>6</v>
      </c>
    </row>
    <row r="16" spans="1:8" x14ac:dyDescent="0.25">
      <c r="A16" s="5" t="s">
        <v>694</v>
      </c>
      <c r="B16" s="5" t="s">
        <v>17</v>
      </c>
      <c r="C16" s="5" t="s">
        <v>18</v>
      </c>
      <c r="D16" s="5">
        <v>4.8</v>
      </c>
      <c r="E16" s="5">
        <v>7665</v>
      </c>
      <c r="F16" s="5">
        <v>12</v>
      </c>
      <c r="G16" s="5">
        <v>2019</v>
      </c>
      <c r="H16" s="5" t="s">
        <v>9</v>
      </c>
    </row>
    <row r="17" spans="1:8" x14ac:dyDescent="0.25">
      <c r="A17" s="5" t="s">
        <v>695</v>
      </c>
      <c r="B17" s="5" t="s">
        <v>65</v>
      </c>
      <c r="C17" s="5" t="s">
        <v>66</v>
      </c>
      <c r="D17" s="5">
        <v>4.8</v>
      </c>
      <c r="E17" s="5">
        <v>61133</v>
      </c>
      <c r="F17" s="5">
        <v>11</v>
      </c>
      <c r="G17" s="5">
        <v>2019</v>
      </c>
      <c r="H17" s="5" t="s">
        <v>9</v>
      </c>
    </row>
    <row r="18" spans="1:8" x14ac:dyDescent="0.25">
      <c r="A18" s="5" t="s">
        <v>696</v>
      </c>
      <c r="B18" s="5" t="s">
        <v>76</v>
      </c>
      <c r="C18" s="5" t="s">
        <v>77</v>
      </c>
      <c r="D18" s="5">
        <v>4.9000000000000004</v>
      </c>
      <c r="E18" s="5">
        <v>14344</v>
      </c>
      <c r="F18" s="5">
        <v>5</v>
      </c>
      <c r="G18" s="5">
        <v>2019</v>
      </c>
      <c r="H18" s="5" t="s">
        <v>12</v>
      </c>
    </row>
    <row r="19" spans="1:8" x14ac:dyDescent="0.25">
      <c r="A19" s="5" t="s">
        <v>697</v>
      </c>
      <c r="B19" s="5" t="s">
        <v>82</v>
      </c>
      <c r="C19" s="5" t="s">
        <v>83</v>
      </c>
      <c r="D19" s="5">
        <v>4.8</v>
      </c>
      <c r="E19" s="5">
        <v>16244</v>
      </c>
      <c r="F19" s="5">
        <v>18</v>
      </c>
      <c r="G19" s="5">
        <v>2019</v>
      </c>
      <c r="H19" s="5" t="s">
        <v>9</v>
      </c>
    </row>
    <row r="20" spans="1:8" x14ac:dyDescent="0.25">
      <c r="A20" s="5" t="s">
        <v>698</v>
      </c>
      <c r="B20" s="5" t="s">
        <v>129</v>
      </c>
      <c r="C20" s="5" t="s">
        <v>127</v>
      </c>
      <c r="D20" s="5">
        <v>4.9000000000000004</v>
      </c>
      <c r="E20" s="5">
        <v>7235</v>
      </c>
      <c r="F20" s="5">
        <v>4</v>
      </c>
      <c r="G20" s="5">
        <v>2019</v>
      </c>
      <c r="H20" s="5" t="s">
        <v>12</v>
      </c>
    </row>
    <row r="21" spans="1:8" x14ac:dyDescent="0.25">
      <c r="A21" s="5" t="s">
        <v>699</v>
      </c>
      <c r="B21" s="5" t="s">
        <v>130</v>
      </c>
      <c r="C21" s="5" t="s">
        <v>127</v>
      </c>
      <c r="D21" s="5">
        <v>4.9000000000000004</v>
      </c>
      <c r="E21" s="5">
        <v>12619</v>
      </c>
      <c r="F21" s="5">
        <v>8</v>
      </c>
      <c r="G21" s="5">
        <v>2019</v>
      </c>
      <c r="H21" s="5" t="s">
        <v>12</v>
      </c>
    </row>
    <row r="22" spans="1:8" x14ac:dyDescent="0.25">
      <c r="A22" s="5" t="s">
        <v>700</v>
      </c>
      <c r="B22" s="5" t="s">
        <v>131</v>
      </c>
      <c r="C22" s="5" t="s">
        <v>127</v>
      </c>
      <c r="D22" s="5">
        <v>4.9000000000000004</v>
      </c>
      <c r="E22" s="5">
        <v>9089</v>
      </c>
      <c r="F22" s="5">
        <v>8</v>
      </c>
      <c r="G22" s="5">
        <v>2019</v>
      </c>
      <c r="H22" s="5" t="s">
        <v>12</v>
      </c>
    </row>
    <row r="23" spans="1:8" x14ac:dyDescent="0.25">
      <c r="A23" s="5" t="s">
        <v>701</v>
      </c>
      <c r="B23" s="5" t="s">
        <v>175</v>
      </c>
      <c r="C23" s="5" t="s">
        <v>176</v>
      </c>
      <c r="D23" s="5">
        <v>4.8</v>
      </c>
      <c r="E23" s="5">
        <v>14038</v>
      </c>
      <c r="F23" s="5">
        <v>4</v>
      </c>
      <c r="G23" s="5">
        <v>2019</v>
      </c>
      <c r="H23" s="5" t="s">
        <v>12</v>
      </c>
    </row>
    <row r="24" spans="1:8" x14ac:dyDescent="0.25">
      <c r="A24" s="5" t="s">
        <v>702</v>
      </c>
      <c r="B24" s="5" t="s">
        <v>193</v>
      </c>
      <c r="C24" s="5" t="s">
        <v>194</v>
      </c>
      <c r="D24" s="5">
        <v>4.8</v>
      </c>
      <c r="E24" s="5">
        <v>8837</v>
      </c>
      <c r="F24" s="5">
        <v>5</v>
      </c>
      <c r="G24" s="5">
        <v>2019</v>
      </c>
      <c r="H24" s="5" t="s">
        <v>12</v>
      </c>
    </row>
    <row r="25" spans="1:8" x14ac:dyDescent="0.25">
      <c r="A25" s="5" t="s">
        <v>703</v>
      </c>
      <c r="B25" s="5" t="s">
        <v>200</v>
      </c>
      <c r="C25" s="5" t="s">
        <v>201</v>
      </c>
      <c r="D25" s="5">
        <v>4.8</v>
      </c>
      <c r="E25" s="5">
        <v>5476</v>
      </c>
      <c r="F25" s="5">
        <v>7</v>
      </c>
      <c r="G25" s="5">
        <v>2019</v>
      </c>
      <c r="H25" s="5" t="s">
        <v>9</v>
      </c>
    </row>
    <row r="26" spans="1:8" x14ac:dyDescent="0.25">
      <c r="A26" s="5" t="s">
        <v>704</v>
      </c>
      <c r="B26" s="5" t="s">
        <v>208</v>
      </c>
      <c r="C26" s="5" t="s">
        <v>209</v>
      </c>
      <c r="D26" s="5">
        <v>4.9000000000000004</v>
      </c>
      <c r="E26" s="5">
        <v>7758</v>
      </c>
      <c r="F26" s="5">
        <v>18</v>
      </c>
      <c r="G26" s="5">
        <v>2019</v>
      </c>
      <c r="H26" s="5" t="s">
        <v>12</v>
      </c>
    </row>
    <row r="27" spans="1:8" x14ac:dyDescent="0.25">
      <c r="A27" s="5" t="s">
        <v>705</v>
      </c>
      <c r="B27" s="5" t="s">
        <v>232</v>
      </c>
      <c r="C27" s="5" t="s">
        <v>233</v>
      </c>
      <c r="D27" s="5">
        <v>4.8</v>
      </c>
      <c r="E27" s="5">
        <v>9737</v>
      </c>
      <c r="F27" s="5">
        <v>7</v>
      </c>
      <c r="G27" s="5">
        <v>2019</v>
      </c>
      <c r="H27" s="5" t="s">
        <v>9</v>
      </c>
    </row>
    <row r="28" spans="1:8" x14ac:dyDescent="0.25">
      <c r="A28" s="5" t="s">
        <v>706</v>
      </c>
      <c r="B28" s="5" t="s">
        <v>236</v>
      </c>
      <c r="C28" s="5" t="s">
        <v>237</v>
      </c>
      <c r="D28" s="5">
        <v>4.8</v>
      </c>
      <c r="E28" s="5">
        <v>16643</v>
      </c>
      <c r="F28" s="5">
        <v>4</v>
      </c>
      <c r="G28" s="5">
        <v>2019</v>
      </c>
      <c r="H28" s="5" t="s">
        <v>12</v>
      </c>
    </row>
    <row r="29" spans="1:8" x14ac:dyDescent="0.25">
      <c r="A29" s="5" t="s">
        <v>707</v>
      </c>
      <c r="B29" s="5" t="s">
        <v>248</v>
      </c>
      <c r="C29" s="5" t="s">
        <v>249</v>
      </c>
      <c r="D29" s="5">
        <v>4.8</v>
      </c>
      <c r="E29" s="5">
        <v>7062</v>
      </c>
      <c r="F29" s="5">
        <v>12</v>
      </c>
      <c r="G29" s="5">
        <v>2019</v>
      </c>
      <c r="H29" s="5" t="s">
        <v>9</v>
      </c>
    </row>
    <row r="30" spans="1:8" x14ac:dyDescent="0.25">
      <c r="A30" s="5" t="s">
        <v>708</v>
      </c>
      <c r="B30" s="5" t="s">
        <v>305</v>
      </c>
      <c r="C30" s="5" t="s">
        <v>306</v>
      </c>
      <c r="D30" s="5">
        <v>4.8</v>
      </c>
      <c r="E30" s="5">
        <v>5347</v>
      </c>
      <c r="F30" s="5">
        <v>16</v>
      </c>
      <c r="G30" s="5">
        <v>2019</v>
      </c>
      <c r="H30" s="5" t="s">
        <v>9</v>
      </c>
    </row>
    <row r="31" spans="1:8" x14ac:dyDescent="0.25">
      <c r="A31" s="5" t="s">
        <v>709</v>
      </c>
      <c r="B31" s="5" t="s">
        <v>307</v>
      </c>
      <c r="C31" s="5" t="s">
        <v>308</v>
      </c>
      <c r="D31" s="5">
        <v>4.8</v>
      </c>
      <c r="E31" s="5">
        <v>7866</v>
      </c>
      <c r="F31" s="5">
        <v>11</v>
      </c>
      <c r="G31" s="5">
        <v>2019</v>
      </c>
      <c r="H31" s="5" t="s">
        <v>9</v>
      </c>
    </row>
    <row r="32" spans="1:8" x14ac:dyDescent="0.25">
      <c r="A32" s="5" t="s">
        <v>710</v>
      </c>
      <c r="B32" s="5" t="s">
        <v>316</v>
      </c>
      <c r="C32" s="5" t="s">
        <v>317</v>
      </c>
      <c r="D32" s="5">
        <v>4.9000000000000004</v>
      </c>
      <c r="E32" s="5">
        <v>21834</v>
      </c>
      <c r="F32" s="5">
        <v>8</v>
      </c>
      <c r="G32" s="5">
        <v>2019</v>
      </c>
      <c r="H32" s="5" t="s">
        <v>12</v>
      </c>
    </row>
    <row r="33" spans="1:8" x14ac:dyDescent="0.25">
      <c r="A33" s="5" t="s">
        <v>711</v>
      </c>
      <c r="B33" s="5" t="s">
        <v>332</v>
      </c>
      <c r="C33" s="5" t="s">
        <v>333</v>
      </c>
      <c r="D33" s="5">
        <v>4.8</v>
      </c>
      <c r="E33" s="5">
        <v>16990</v>
      </c>
      <c r="F33" s="5">
        <v>27</v>
      </c>
      <c r="G33" s="5">
        <v>2019</v>
      </c>
      <c r="H33" s="5" t="s">
        <v>12</v>
      </c>
    </row>
    <row r="34" spans="1:8" x14ac:dyDescent="0.25">
      <c r="A34" s="5" t="s">
        <v>712</v>
      </c>
      <c r="B34" s="5" t="s">
        <v>350</v>
      </c>
      <c r="C34" s="5" t="s">
        <v>351</v>
      </c>
      <c r="D34" s="5">
        <v>4.8</v>
      </c>
      <c r="E34" s="5">
        <v>7802</v>
      </c>
      <c r="F34" s="5">
        <v>20</v>
      </c>
      <c r="G34" s="5">
        <v>2019</v>
      </c>
      <c r="H34" s="5" t="s">
        <v>9</v>
      </c>
    </row>
    <row r="35" spans="1:8" x14ac:dyDescent="0.25">
      <c r="A35" s="5" t="s">
        <v>713</v>
      </c>
      <c r="B35" s="5" t="s">
        <v>354</v>
      </c>
      <c r="C35" s="5" t="s">
        <v>355</v>
      </c>
      <c r="D35" s="5">
        <v>4.8</v>
      </c>
      <c r="E35" s="5">
        <v>23047</v>
      </c>
      <c r="F35" s="5">
        <v>6</v>
      </c>
      <c r="G35" s="5">
        <v>2019</v>
      </c>
      <c r="H35" s="5" t="s">
        <v>9</v>
      </c>
    </row>
    <row r="36" spans="1:8" x14ac:dyDescent="0.25">
      <c r="A36" s="5" t="s">
        <v>714</v>
      </c>
      <c r="B36" s="5" t="s">
        <v>366</v>
      </c>
      <c r="C36" s="5" t="s">
        <v>367</v>
      </c>
      <c r="D36" s="5">
        <v>4.9000000000000004</v>
      </c>
      <c r="E36" s="5">
        <v>9382</v>
      </c>
      <c r="F36" s="5">
        <v>6</v>
      </c>
      <c r="G36" s="5">
        <v>2019</v>
      </c>
      <c r="H36" s="5" t="s">
        <v>12</v>
      </c>
    </row>
    <row r="37" spans="1:8" x14ac:dyDescent="0.25">
      <c r="A37" s="5" t="s">
        <v>715</v>
      </c>
      <c r="B37" s="5" t="s">
        <v>384</v>
      </c>
      <c r="C37" s="5" t="s">
        <v>383</v>
      </c>
      <c r="D37" s="5">
        <v>4.8</v>
      </c>
      <c r="E37" s="5">
        <v>25554</v>
      </c>
      <c r="F37" s="5">
        <v>8</v>
      </c>
      <c r="G37" s="5">
        <v>2019</v>
      </c>
      <c r="H37" s="5" t="s">
        <v>9</v>
      </c>
    </row>
    <row r="38" spans="1:8" x14ac:dyDescent="0.25">
      <c r="A38" s="5" t="s">
        <v>716</v>
      </c>
      <c r="B38" s="5" t="s">
        <v>400</v>
      </c>
      <c r="C38" s="5" t="s">
        <v>401</v>
      </c>
      <c r="D38" s="5">
        <v>4.8</v>
      </c>
      <c r="E38" s="5">
        <v>12361</v>
      </c>
      <c r="F38" s="5">
        <v>12</v>
      </c>
      <c r="G38" s="5">
        <v>2019</v>
      </c>
      <c r="H38" s="5" t="s">
        <v>9</v>
      </c>
    </row>
    <row r="39" spans="1:8" x14ac:dyDescent="0.25">
      <c r="A39" s="5" t="s">
        <v>717</v>
      </c>
      <c r="B39" s="5" t="s">
        <v>533</v>
      </c>
      <c r="C39" s="5" t="s">
        <v>534</v>
      </c>
      <c r="D39" s="5">
        <v>4.9000000000000004</v>
      </c>
      <c r="E39" s="5">
        <v>19546</v>
      </c>
      <c r="F39" s="5">
        <v>5</v>
      </c>
      <c r="G39" s="5">
        <v>2019</v>
      </c>
      <c r="H39" s="5" t="s">
        <v>12</v>
      </c>
    </row>
    <row r="40" spans="1:8" x14ac:dyDescent="0.25">
      <c r="A40" s="5" t="s">
        <v>718</v>
      </c>
      <c r="B40" s="5" t="s">
        <v>537</v>
      </c>
      <c r="C40" s="5" t="s">
        <v>538</v>
      </c>
      <c r="D40" s="5">
        <v>4.9000000000000004</v>
      </c>
      <c r="E40" s="5">
        <v>8842</v>
      </c>
      <c r="F40" s="5">
        <v>10</v>
      </c>
      <c r="G40" s="5">
        <v>2019</v>
      </c>
      <c r="H40" s="5" t="s">
        <v>12</v>
      </c>
    </row>
    <row r="41" spans="1:8" x14ac:dyDescent="0.25">
      <c r="A41" s="5" t="s">
        <v>719</v>
      </c>
      <c r="B41" s="5" t="s">
        <v>539</v>
      </c>
      <c r="C41" s="5" t="s">
        <v>540</v>
      </c>
      <c r="D41" s="5">
        <v>4.8</v>
      </c>
      <c r="E41" s="5">
        <v>30183</v>
      </c>
      <c r="F41" s="5">
        <v>4</v>
      </c>
      <c r="G41" s="5">
        <v>2019</v>
      </c>
      <c r="H41" s="5" t="s">
        <v>12</v>
      </c>
    </row>
    <row r="42" spans="1:8" x14ac:dyDescent="0.25">
      <c r="A42" s="5" t="s">
        <v>720</v>
      </c>
      <c r="B42" s="5" t="s">
        <v>557</v>
      </c>
      <c r="C42" s="5" t="s">
        <v>182</v>
      </c>
      <c r="D42" s="5">
        <v>4.8</v>
      </c>
      <c r="E42" s="5">
        <v>26234</v>
      </c>
      <c r="F42" s="5">
        <v>7</v>
      </c>
      <c r="G42" s="5">
        <v>2019</v>
      </c>
      <c r="H42" s="5" t="s">
        <v>12</v>
      </c>
    </row>
    <row r="43" spans="1:8" x14ac:dyDescent="0.25">
      <c r="A43" s="5" t="s">
        <v>721</v>
      </c>
      <c r="B43" s="5" t="s">
        <v>568</v>
      </c>
      <c r="C43" s="5" t="s">
        <v>277</v>
      </c>
      <c r="D43" s="5">
        <v>4.9000000000000004</v>
      </c>
      <c r="E43" s="5">
        <v>5956</v>
      </c>
      <c r="F43" s="5">
        <v>11</v>
      </c>
      <c r="G43" s="5">
        <v>2019</v>
      </c>
      <c r="H43" s="5" t="s">
        <v>9</v>
      </c>
    </row>
    <row r="44" spans="1:8" x14ac:dyDescent="0.25">
      <c r="A44" s="5" t="s">
        <v>722</v>
      </c>
      <c r="B44" s="5" t="s">
        <v>569</v>
      </c>
      <c r="C44" s="5" t="s">
        <v>570</v>
      </c>
      <c r="D44" s="5">
        <v>4.8</v>
      </c>
      <c r="E44" s="5">
        <v>6108</v>
      </c>
      <c r="F44" s="5">
        <v>4</v>
      </c>
      <c r="G44" s="5">
        <v>2019</v>
      </c>
      <c r="H44" s="5" t="s">
        <v>9</v>
      </c>
    </row>
    <row r="45" spans="1:8" x14ac:dyDescent="0.25">
      <c r="A45" s="5" t="s">
        <v>723</v>
      </c>
      <c r="B45" s="5" t="s">
        <v>581</v>
      </c>
      <c r="C45" s="5" t="s">
        <v>582</v>
      </c>
      <c r="D45" s="5">
        <v>4.8</v>
      </c>
      <c r="E45" s="5">
        <v>8170</v>
      </c>
      <c r="F45" s="5">
        <v>13</v>
      </c>
      <c r="G45" s="5">
        <v>2019</v>
      </c>
      <c r="H45" s="5" t="s">
        <v>12</v>
      </c>
    </row>
    <row r="46" spans="1:8" x14ac:dyDescent="0.25">
      <c r="A46" s="5" t="s">
        <v>724</v>
      </c>
      <c r="B46" s="5" t="s">
        <v>589</v>
      </c>
      <c r="C46" s="5" t="s">
        <v>590</v>
      </c>
      <c r="D46" s="5">
        <v>4.8</v>
      </c>
      <c r="E46" s="5">
        <v>87841</v>
      </c>
      <c r="F46" s="5">
        <v>15</v>
      </c>
      <c r="G46" s="5">
        <v>2019</v>
      </c>
      <c r="H46" s="5" t="s">
        <v>12</v>
      </c>
    </row>
    <row r="47" spans="1:8" x14ac:dyDescent="0.25">
      <c r="A47" s="5" t="s">
        <v>725</v>
      </c>
      <c r="B47" s="5" t="s">
        <v>603</v>
      </c>
      <c r="C47" s="5" t="s">
        <v>79</v>
      </c>
      <c r="D47" s="5">
        <v>4.9000000000000004</v>
      </c>
      <c r="E47" s="5">
        <v>9413</v>
      </c>
      <c r="F47" s="5">
        <v>8</v>
      </c>
      <c r="G47" s="5">
        <v>2019</v>
      </c>
      <c r="H47" s="5" t="s">
        <v>12</v>
      </c>
    </row>
    <row r="49" spans="1:8" x14ac:dyDescent="0.25">
      <c r="A49" s="70" t="s">
        <v>727</v>
      </c>
      <c r="B49" s="71"/>
      <c r="C49" s="71"/>
      <c r="D49" s="71"/>
      <c r="E49" s="71"/>
      <c r="F49" s="71"/>
      <c r="G49" s="71"/>
      <c r="H49" s="71"/>
    </row>
    <row r="50" spans="1:8" x14ac:dyDescent="0.25">
      <c r="A50" s="42" t="s">
        <v>691</v>
      </c>
      <c r="B50" s="42" t="s">
        <v>0</v>
      </c>
      <c r="C50" s="42" t="s">
        <v>1</v>
      </c>
      <c r="D50" s="42" t="s">
        <v>692</v>
      </c>
      <c r="E50" s="42" t="s">
        <v>3</v>
      </c>
      <c r="F50" s="42" t="s">
        <v>693</v>
      </c>
      <c r="G50" s="42" t="s">
        <v>5</v>
      </c>
      <c r="H50" s="42" t="s">
        <v>6</v>
      </c>
    </row>
    <row r="51" spans="1:8" x14ac:dyDescent="0.25">
      <c r="A51" s="5" t="s">
        <v>694</v>
      </c>
      <c r="B51" s="5" t="s">
        <v>332</v>
      </c>
      <c r="C51" s="5" t="s">
        <v>333</v>
      </c>
      <c r="D51" s="5">
        <v>4.8</v>
      </c>
      <c r="E51" s="5">
        <v>16990</v>
      </c>
      <c r="F51" s="5">
        <v>27</v>
      </c>
      <c r="G51" s="5">
        <v>2019</v>
      </c>
      <c r="H51" s="5" t="s">
        <v>12</v>
      </c>
    </row>
    <row r="52" spans="1:8" x14ac:dyDescent="0.25">
      <c r="A52" s="5" t="s">
        <v>695</v>
      </c>
      <c r="B52" s="5" t="s">
        <v>350</v>
      </c>
      <c r="C52" s="5" t="s">
        <v>351</v>
      </c>
      <c r="D52" s="5">
        <v>4.8</v>
      </c>
      <c r="E52" s="5">
        <v>7802</v>
      </c>
      <c r="F52" s="5">
        <v>20</v>
      </c>
      <c r="G52" s="5">
        <v>2019</v>
      </c>
      <c r="H52" s="5" t="s">
        <v>9</v>
      </c>
    </row>
    <row r="55" spans="1:8" x14ac:dyDescent="0.25">
      <c r="A55" s="70" t="s">
        <v>728</v>
      </c>
      <c r="B55" s="71"/>
      <c r="C55" s="71"/>
      <c r="D55" s="71"/>
      <c r="E55" s="71"/>
      <c r="F55" s="71"/>
      <c r="G55" s="71"/>
      <c r="H55" s="71"/>
    </row>
    <row r="56" spans="1:8" x14ac:dyDescent="0.25">
      <c r="A56" s="42" t="s">
        <v>691</v>
      </c>
      <c r="B56" s="42" t="s">
        <v>0</v>
      </c>
      <c r="C56" s="42" t="s">
        <v>1</v>
      </c>
      <c r="D56" s="42" t="s">
        <v>692</v>
      </c>
      <c r="E56" s="42" t="s">
        <v>3</v>
      </c>
      <c r="F56" s="42" t="s">
        <v>693</v>
      </c>
      <c r="G56" s="42" t="s">
        <v>5</v>
      </c>
      <c r="H56" s="42" t="s">
        <v>6</v>
      </c>
    </row>
    <row r="57" spans="1:8" x14ac:dyDescent="0.25">
      <c r="A57" s="5" t="s">
        <v>694</v>
      </c>
      <c r="B57" s="5" t="s">
        <v>76</v>
      </c>
      <c r="C57" s="5" t="s">
        <v>77</v>
      </c>
      <c r="D57" s="5">
        <v>4.9000000000000004</v>
      </c>
      <c r="E57" s="5">
        <v>14344</v>
      </c>
      <c r="F57" s="5">
        <v>5</v>
      </c>
      <c r="G57" s="5">
        <v>2019</v>
      </c>
      <c r="H57" s="5" t="s">
        <v>12</v>
      </c>
    </row>
    <row r="58" spans="1:8" x14ac:dyDescent="0.25">
      <c r="A58" s="5" t="s">
        <v>695</v>
      </c>
      <c r="B58" s="5" t="s">
        <v>118</v>
      </c>
      <c r="C58" s="5" t="s">
        <v>119</v>
      </c>
      <c r="D58" s="5">
        <v>4.5999999999999996</v>
      </c>
      <c r="E58" s="5">
        <v>7955</v>
      </c>
      <c r="F58" s="5">
        <v>5</v>
      </c>
      <c r="G58" s="5">
        <v>2019</v>
      </c>
      <c r="H58" s="5" t="s">
        <v>9</v>
      </c>
    </row>
    <row r="59" spans="1:8" x14ac:dyDescent="0.25">
      <c r="A59" s="5" t="s">
        <v>696</v>
      </c>
      <c r="B59" s="5" t="s">
        <v>129</v>
      </c>
      <c r="C59" s="5" t="s">
        <v>127</v>
      </c>
      <c r="D59" s="5">
        <v>4.9000000000000004</v>
      </c>
      <c r="E59" s="5">
        <v>7235</v>
      </c>
      <c r="F59" s="5">
        <v>4</v>
      </c>
      <c r="G59" s="5">
        <v>2019</v>
      </c>
      <c r="H59" s="5" t="s">
        <v>12</v>
      </c>
    </row>
    <row r="60" spans="1:8" x14ac:dyDescent="0.25">
      <c r="A60" s="5" t="s">
        <v>697</v>
      </c>
      <c r="B60" s="5" t="s">
        <v>175</v>
      </c>
      <c r="C60" s="5" t="s">
        <v>176</v>
      </c>
      <c r="D60" s="5">
        <v>4.8</v>
      </c>
      <c r="E60" s="5">
        <v>14038</v>
      </c>
      <c r="F60" s="5">
        <v>4</v>
      </c>
      <c r="G60" s="5">
        <v>2019</v>
      </c>
      <c r="H60" s="5" t="s">
        <v>12</v>
      </c>
    </row>
    <row r="61" spans="1:8" x14ac:dyDescent="0.25">
      <c r="A61" s="5" t="s">
        <v>698</v>
      </c>
      <c r="B61" s="5" t="s">
        <v>189</v>
      </c>
      <c r="C61" s="5" t="s">
        <v>190</v>
      </c>
      <c r="D61" s="5">
        <v>4.5999999999999996</v>
      </c>
      <c r="E61" s="5">
        <v>10141</v>
      </c>
      <c r="F61" s="5">
        <v>6</v>
      </c>
      <c r="G61" s="5">
        <v>2019</v>
      </c>
      <c r="H61" s="5" t="s">
        <v>9</v>
      </c>
    </row>
    <row r="62" spans="1:8" x14ac:dyDescent="0.25">
      <c r="A62" s="5" t="s">
        <v>699</v>
      </c>
      <c r="B62" s="5" t="s">
        <v>193</v>
      </c>
      <c r="C62" s="5" t="s">
        <v>194</v>
      </c>
      <c r="D62" s="5">
        <v>4.8</v>
      </c>
      <c r="E62" s="5">
        <v>8837</v>
      </c>
      <c r="F62" s="5">
        <v>5</v>
      </c>
      <c r="G62" s="5">
        <v>2019</v>
      </c>
      <c r="H62" s="5" t="s">
        <v>12</v>
      </c>
    </row>
    <row r="63" spans="1:8" x14ac:dyDescent="0.25">
      <c r="A63" s="5" t="s">
        <v>700</v>
      </c>
      <c r="B63" s="5" t="s">
        <v>236</v>
      </c>
      <c r="C63" s="5" t="s">
        <v>237</v>
      </c>
      <c r="D63" s="5">
        <v>4.8</v>
      </c>
      <c r="E63" s="5">
        <v>16643</v>
      </c>
      <c r="F63" s="5">
        <v>4</v>
      </c>
      <c r="G63" s="5">
        <v>2019</v>
      </c>
      <c r="H63" s="5" t="s">
        <v>12</v>
      </c>
    </row>
    <row r="64" spans="1:8" x14ac:dyDescent="0.25">
      <c r="A64" s="5" t="s">
        <v>701</v>
      </c>
      <c r="B64" s="5" t="s">
        <v>328</v>
      </c>
      <c r="C64" s="5" t="s">
        <v>329</v>
      </c>
      <c r="D64" s="5">
        <v>4.7</v>
      </c>
      <c r="E64" s="5">
        <v>10820</v>
      </c>
      <c r="F64" s="5">
        <v>5</v>
      </c>
      <c r="G64" s="5">
        <v>2019</v>
      </c>
      <c r="H64" s="5" t="s">
        <v>9</v>
      </c>
    </row>
    <row r="65" spans="1:8" x14ac:dyDescent="0.25">
      <c r="A65" s="5" t="s">
        <v>702</v>
      </c>
      <c r="B65" s="5" t="s">
        <v>354</v>
      </c>
      <c r="C65" s="5" t="s">
        <v>355</v>
      </c>
      <c r="D65" s="5">
        <v>4.8</v>
      </c>
      <c r="E65" s="5">
        <v>23047</v>
      </c>
      <c r="F65" s="5">
        <v>6</v>
      </c>
      <c r="G65" s="5">
        <v>2019</v>
      </c>
      <c r="H65" s="5" t="s">
        <v>9</v>
      </c>
    </row>
    <row r="66" spans="1:8" x14ac:dyDescent="0.25">
      <c r="A66" s="5" t="s">
        <v>703</v>
      </c>
      <c r="B66" s="5" t="s">
        <v>366</v>
      </c>
      <c r="C66" s="5" t="s">
        <v>367</v>
      </c>
      <c r="D66" s="5">
        <v>4.9000000000000004</v>
      </c>
      <c r="E66" s="5">
        <v>9382</v>
      </c>
      <c r="F66" s="5">
        <v>6</v>
      </c>
      <c r="G66" s="5">
        <v>2019</v>
      </c>
      <c r="H66" s="5" t="s">
        <v>12</v>
      </c>
    </row>
    <row r="67" spans="1:8" x14ac:dyDescent="0.25">
      <c r="A67" s="5" t="s">
        <v>704</v>
      </c>
      <c r="B67" s="5" t="s">
        <v>413</v>
      </c>
      <c r="C67" s="5" t="s">
        <v>414</v>
      </c>
      <c r="D67" s="5">
        <v>4.3</v>
      </c>
      <c r="E67" s="5">
        <v>13061</v>
      </c>
      <c r="F67" s="5">
        <v>6</v>
      </c>
      <c r="G67" s="5">
        <v>2019</v>
      </c>
      <c r="H67" s="5" t="s">
        <v>9</v>
      </c>
    </row>
    <row r="68" spans="1:8" x14ac:dyDescent="0.25">
      <c r="A68" s="5" t="s">
        <v>705</v>
      </c>
      <c r="B68" s="5" t="s">
        <v>430</v>
      </c>
      <c r="C68" s="5" t="s">
        <v>431</v>
      </c>
      <c r="D68" s="5">
        <v>4.7</v>
      </c>
      <c r="E68" s="5">
        <v>23308</v>
      </c>
      <c r="F68" s="5">
        <v>6</v>
      </c>
      <c r="G68" s="5">
        <v>2019</v>
      </c>
      <c r="H68" s="5" t="s">
        <v>9</v>
      </c>
    </row>
    <row r="69" spans="1:8" x14ac:dyDescent="0.25">
      <c r="A69" s="5" t="s">
        <v>706</v>
      </c>
      <c r="B69" s="5" t="s">
        <v>533</v>
      </c>
      <c r="C69" s="5" t="s">
        <v>534</v>
      </c>
      <c r="D69" s="5">
        <v>4.9000000000000004</v>
      </c>
      <c r="E69" s="5">
        <v>19546</v>
      </c>
      <c r="F69" s="5">
        <v>5</v>
      </c>
      <c r="G69" s="5">
        <v>2019</v>
      </c>
      <c r="H69" s="5" t="s">
        <v>12</v>
      </c>
    </row>
    <row r="70" spans="1:8" x14ac:dyDescent="0.25">
      <c r="A70" s="5" t="s">
        <v>707</v>
      </c>
      <c r="B70" s="5" t="s">
        <v>539</v>
      </c>
      <c r="C70" s="5" t="s">
        <v>540</v>
      </c>
      <c r="D70" s="5">
        <v>4.8</v>
      </c>
      <c r="E70" s="5">
        <v>30183</v>
      </c>
      <c r="F70" s="5">
        <v>4</v>
      </c>
      <c r="G70" s="5">
        <v>2019</v>
      </c>
      <c r="H70" s="5" t="s">
        <v>12</v>
      </c>
    </row>
    <row r="71" spans="1:8" x14ac:dyDescent="0.25">
      <c r="A71" s="5" t="s">
        <v>708</v>
      </c>
      <c r="B71" s="5" t="s">
        <v>569</v>
      </c>
      <c r="C71" s="5" t="s">
        <v>570</v>
      </c>
      <c r="D71" s="5">
        <v>4.8</v>
      </c>
      <c r="E71" s="5">
        <v>6108</v>
      </c>
      <c r="F71" s="5">
        <v>4</v>
      </c>
      <c r="G71" s="5">
        <v>2019</v>
      </c>
      <c r="H71" s="5" t="s">
        <v>9</v>
      </c>
    </row>
    <row r="74" spans="1:8" x14ac:dyDescent="0.25">
      <c r="A74" s="70" t="s">
        <v>729</v>
      </c>
      <c r="B74" s="71"/>
      <c r="C74" s="71"/>
      <c r="D74" s="71"/>
      <c r="E74" s="71"/>
      <c r="F74" s="71"/>
      <c r="G74" s="71"/>
      <c r="H74" s="71"/>
    </row>
    <row r="75" spans="1:8" x14ac:dyDescent="0.25">
      <c r="A75" s="42" t="s">
        <v>691</v>
      </c>
      <c r="B75" s="42" t="s">
        <v>0</v>
      </c>
      <c r="C75" s="42" t="s">
        <v>1</v>
      </c>
      <c r="D75" s="42" t="s">
        <v>692</v>
      </c>
      <c r="E75" s="42" t="s">
        <v>3</v>
      </c>
      <c r="F75" s="42" t="s">
        <v>693</v>
      </c>
      <c r="G75" s="42" t="s">
        <v>5</v>
      </c>
      <c r="H75" s="42" t="s">
        <v>6</v>
      </c>
    </row>
    <row r="76" spans="1:8" x14ac:dyDescent="0.25">
      <c r="A76" s="5" t="s">
        <v>694</v>
      </c>
      <c r="B76" s="5" t="s">
        <v>76</v>
      </c>
      <c r="C76" s="5" t="s">
        <v>77</v>
      </c>
      <c r="D76" s="5">
        <v>4.9000000000000004</v>
      </c>
      <c r="E76" s="5">
        <v>14344</v>
      </c>
      <c r="F76" s="5">
        <v>5</v>
      </c>
      <c r="G76" s="5">
        <v>2019</v>
      </c>
      <c r="H76" s="5" t="s">
        <v>12</v>
      </c>
    </row>
    <row r="77" spans="1:8" x14ac:dyDescent="0.25">
      <c r="A77" s="5" t="s">
        <v>695</v>
      </c>
      <c r="B77" s="5" t="s">
        <v>129</v>
      </c>
      <c r="C77" s="5" t="s">
        <v>127</v>
      </c>
      <c r="D77" s="5">
        <v>4.9000000000000004</v>
      </c>
      <c r="E77" s="5">
        <v>7235</v>
      </c>
      <c r="F77" s="5">
        <v>4</v>
      </c>
      <c r="G77" s="5">
        <v>2019</v>
      </c>
      <c r="H77" s="5" t="s">
        <v>12</v>
      </c>
    </row>
    <row r="78" spans="1:8" x14ac:dyDescent="0.25">
      <c r="A78" s="5" t="s">
        <v>696</v>
      </c>
      <c r="B78" s="5" t="s">
        <v>130</v>
      </c>
      <c r="C78" s="5" t="s">
        <v>127</v>
      </c>
      <c r="D78" s="5">
        <v>4.9000000000000004</v>
      </c>
      <c r="E78" s="5">
        <v>12619</v>
      </c>
      <c r="F78" s="5">
        <v>8</v>
      </c>
      <c r="G78" s="5">
        <v>2019</v>
      </c>
      <c r="H78" s="5" t="s">
        <v>12</v>
      </c>
    </row>
    <row r="79" spans="1:8" x14ac:dyDescent="0.25">
      <c r="A79" s="5" t="s">
        <v>697</v>
      </c>
      <c r="B79" s="5" t="s">
        <v>131</v>
      </c>
      <c r="C79" s="5" t="s">
        <v>127</v>
      </c>
      <c r="D79" s="5">
        <v>4.9000000000000004</v>
      </c>
      <c r="E79" s="5">
        <v>9089</v>
      </c>
      <c r="F79" s="5">
        <v>8</v>
      </c>
      <c r="G79" s="5">
        <v>2019</v>
      </c>
      <c r="H79" s="5" t="s">
        <v>12</v>
      </c>
    </row>
    <row r="80" spans="1:8" x14ac:dyDescent="0.25">
      <c r="A80" s="5" t="s">
        <v>698</v>
      </c>
      <c r="B80" s="5" t="s">
        <v>175</v>
      </c>
      <c r="C80" s="5" t="s">
        <v>176</v>
      </c>
      <c r="D80" s="5">
        <v>4.8</v>
      </c>
      <c r="E80" s="5">
        <v>14038</v>
      </c>
      <c r="F80" s="5">
        <v>4</v>
      </c>
      <c r="G80" s="5">
        <v>2019</v>
      </c>
      <c r="H80" s="5" t="s">
        <v>12</v>
      </c>
    </row>
    <row r="81" spans="1:8" x14ac:dyDescent="0.25">
      <c r="A81" s="5" t="s">
        <v>699</v>
      </c>
      <c r="B81" s="5" t="s">
        <v>193</v>
      </c>
      <c r="C81" s="5" t="s">
        <v>194</v>
      </c>
      <c r="D81" s="5">
        <v>4.8</v>
      </c>
      <c r="E81" s="5">
        <v>8837</v>
      </c>
      <c r="F81" s="5">
        <v>5</v>
      </c>
      <c r="G81" s="5">
        <v>2019</v>
      </c>
      <c r="H81" s="5" t="s">
        <v>12</v>
      </c>
    </row>
    <row r="82" spans="1:8" x14ac:dyDescent="0.25">
      <c r="A82" s="5" t="s">
        <v>700</v>
      </c>
      <c r="B82" s="5" t="s">
        <v>208</v>
      </c>
      <c r="C82" s="5" t="s">
        <v>209</v>
      </c>
      <c r="D82" s="5">
        <v>4.9000000000000004</v>
      </c>
      <c r="E82" s="5">
        <v>7758</v>
      </c>
      <c r="F82" s="5">
        <v>18</v>
      </c>
      <c r="G82" s="5">
        <v>2019</v>
      </c>
      <c r="H82" s="5" t="s">
        <v>12</v>
      </c>
    </row>
    <row r="83" spans="1:8" x14ac:dyDescent="0.25">
      <c r="A83" s="5" t="s">
        <v>701</v>
      </c>
      <c r="B83" s="5" t="s">
        <v>236</v>
      </c>
      <c r="C83" s="5" t="s">
        <v>237</v>
      </c>
      <c r="D83" s="5">
        <v>4.8</v>
      </c>
      <c r="E83" s="5">
        <v>16643</v>
      </c>
      <c r="F83" s="5">
        <v>4</v>
      </c>
      <c r="G83" s="5">
        <v>2019</v>
      </c>
      <c r="H83" s="5" t="s">
        <v>12</v>
      </c>
    </row>
    <row r="84" spans="1:8" x14ac:dyDescent="0.25">
      <c r="A84" s="5" t="s">
        <v>702</v>
      </c>
      <c r="B84" s="5" t="s">
        <v>316</v>
      </c>
      <c r="C84" s="5" t="s">
        <v>317</v>
      </c>
      <c r="D84" s="5">
        <v>4.9000000000000004</v>
      </c>
      <c r="E84" s="5">
        <v>21834</v>
      </c>
      <c r="F84" s="5">
        <v>8</v>
      </c>
      <c r="G84" s="5">
        <v>2019</v>
      </c>
      <c r="H84" s="5" t="s">
        <v>12</v>
      </c>
    </row>
    <row r="85" spans="1:8" x14ac:dyDescent="0.25">
      <c r="A85" s="5" t="s">
        <v>703</v>
      </c>
      <c r="B85" s="5" t="s">
        <v>332</v>
      </c>
      <c r="C85" s="5" t="s">
        <v>333</v>
      </c>
      <c r="D85" s="5">
        <v>4.8</v>
      </c>
      <c r="E85" s="5">
        <v>16990</v>
      </c>
      <c r="F85" s="5">
        <v>27</v>
      </c>
      <c r="G85" s="5">
        <v>2019</v>
      </c>
      <c r="H85" s="5" t="s">
        <v>12</v>
      </c>
    </row>
    <row r="86" spans="1:8" x14ac:dyDescent="0.25">
      <c r="A86" s="5" t="s">
        <v>704</v>
      </c>
      <c r="B86" s="5" t="s">
        <v>366</v>
      </c>
      <c r="C86" s="5" t="s">
        <v>367</v>
      </c>
      <c r="D86" s="5">
        <v>4.9000000000000004</v>
      </c>
      <c r="E86" s="5">
        <v>9382</v>
      </c>
      <c r="F86" s="5">
        <v>6</v>
      </c>
      <c r="G86" s="5">
        <v>2019</v>
      </c>
      <c r="H86" s="5" t="s">
        <v>12</v>
      </c>
    </row>
    <row r="87" spans="1:8" x14ac:dyDescent="0.25">
      <c r="A87" s="5" t="s">
        <v>705</v>
      </c>
      <c r="B87" s="5" t="s">
        <v>446</v>
      </c>
      <c r="C87" s="5" t="s">
        <v>375</v>
      </c>
      <c r="D87" s="5">
        <v>4.5</v>
      </c>
      <c r="E87" s="5">
        <v>13609</v>
      </c>
      <c r="F87" s="5">
        <v>14</v>
      </c>
      <c r="G87" s="5">
        <v>2019</v>
      </c>
      <c r="H87" s="5" t="s">
        <v>12</v>
      </c>
    </row>
    <row r="88" spans="1:8" x14ac:dyDescent="0.25">
      <c r="A88" s="5" t="s">
        <v>706</v>
      </c>
      <c r="B88" s="5" t="s">
        <v>516</v>
      </c>
      <c r="C88" s="5" t="s">
        <v>517</v>
      </c>
      <c r="D88" s="5">
        <v>4.5</v>
      </c>
      <c r="E88" s="5">
        <v>27536</v>
      </c>
      <c r="F88" s="5">
        <v>14</v>
      </c>
      <c r="G88" s="5">
        <v>2019</v>
      </c>
      <c r="H88" s="5" t="s">
        <v>12</v>
      </c>
    </row>
    <row r="89" spans="1:8" x14ac:dyDescent="0.25">
      <c r="A89" s="5" t="s">
        <v>707</v>
      </c>
      <c r="B89" s="5" t="s">
        <v>533</v>
      </c>
      <c r="C89" s="5" t="s">
        <v>534</v>
      </c>
      <c r="D89" s="5">
        <v>4.9000000000000004</v>
      </c>
      <c r="E89" s="5">
        <v>19546</v>
      </c>
      <c r="F89" s="5">
        <v>5</v>
      </c>
      <c r="G89" s="5">
        <v>2019</v>
      </c>
      <c r="H89" s="5" t="s">
        <v>12</v>
      </c>
    </row>
    <row r="90" spans="1:8" x14ac:dyDescent="0.25">
      <c r="A90" s="5" t="s">
        <v>708</v>
      </c>
      <c r="B90" s="5" t="s">
        <v>537</v>
      </c>
      <c r="C90" s="5" t="s">
        <v>538</v>
      </c>
      <c r="D90" s="5">
        <v>4.9000000000000004</v>
      </c>
      <c r="E90" s="5">
        <v>8842</v>
      </c>
      <c r="F90" s="5">
        <v>10</v>
      </c>
      <c r="G90" s="5">
        <v>2019</v>
      </c>
      <c r="H90" s="5" t="s">
        <v>12</v>
      </c>
    </row>
    <row r="91" spans="1:8" x14ac:dyDescent="0.25">
      <c r="A91" s="5" t="s">
        <v>709</v>
      </c>
      <c r="B91" s="5" t="s">
        <v>539</v>
      </c>
      <c r="C91" s="5" t="s">
        <v>540</v>
      </c>
      <c r="D91" s="5">
        <v>4.8</v>
      </c>
      <c r="E91" s="5">
        <v>30183</v>
      </c>
      <c r="F91" s="5">
        <v>4</v>
      </c>
      <c r="G91" s="5">
        <v>2019</v>
      </c>
      <c r="H91" s="5" t="s">
        <v>12</v>
      </c>
    </row>
    <row r="92" spans="1:8" x14ac:dyDescent="0.25">
      <c r="A92" s="5" t="s">
        <v>710</v>
      </c>
      <c r="B92" s="5" t="s">
        <v>557</v>
      </c>
      <c r="C92" s="5" t="s">
        <v>182</v>
      </c>
      <c r="D92" s="5">
        <v>4.8</v>
      </c>
      <c r="E92" s="5">
        <v>26234</v>
      </c>
      <c r="F92" s="5">
        <v>7</v>
      </c>
      <c r="G92" s="5">
        <v>2019</v>
      </c>
      <c r="H92" s="5" t="s">
        <v>12</v>
      </c>
    </row>
    <row r="93" spans="1:8" x14ac:dyDescent="0.25">
      <c r="A93" s="5" t="s">
        <v>711</v>
      </c>
      <c r="B93" s="5" t="s">
        <v>581</v>
      </c>
      <c r="C93" s="5" t="s">
        <v>582</v>
      </c>
      <c r="D93" s="5">
        <v>4.8</v>
      </c>
      <c r="E93" s="5">
        <v>8170</v>
      </c>
      <c r="F93" s="5">
        <v>13</v>
      </c>
      <c r="G93" s="5">
        <v>2019</v>
      </c>
      <c r="H93" s="5" t="s">
        <v>12</v>
      </c>
    </row>
    <row r="94" spans="1:8" x14ac:dyDescent="0.25">
      <c r="A94" s="5" t="s">
        <v>712</v>
      </c>
      <c r="B94" s="5" t="s">
        <v>589</v>
      </c>
      <c r="C94" s="5" t="s">
        <v>590</v>
      </c>
      <c r="D94" s="5">
        <v>4.8</v>
      </c>
      <c r="E94" s="5">
        <v>87841</v>
      </c>
      <c r="F94" s="5">
        <v>15</v>
      </c>
      <c r="G94" s="5">
        <v>2019</v>
      </c>
      <c r="H94" s="5" t="s">
        <v>12</v>
      </c>
    </row>
    <row r="95" spans="1:8" x14ac:dyDescent="0.25">
      <c r="A95" s="5" t="s">
        <v>713</v>
      </c>
      <c r="B95" s="5" t="s">
        <v>603</v>
      </c>
      <c r="C95" s="5" t="s">
        <v>79</v>
      </c>
      <c r="D95" s="5">
        <v>4.9000000000000004</v>
      </c>
      <c r="E95" s="5">
        <v>9413</v>
      </c>
      <c r="F95" s="5">
        <v>8</v>
      </c>
      <c r="G95" s="5">
        <v>2019</v>
      </c>
      <c r="H95" s="5" t="s">
        <v>12</v>
      </c>
    </row>
    <row r="98" spans="1:8" x14ac:dyDescent="0.25">
      <c r="A98" s="70" t="s">
        <v>730</v>
      </c>
      <c r="B98" s="71"/>
      <c r="C98" s="71"/>
      <c r="D98" s="71"/>
      <c r="E98" s="71"/>
      <c r="F98" s="71"/>
      <c r="G98" s="71"/>
      <c r="H98" s="71"/>
    </row>
    <row r="99" spans="1:8" x14ac:dyDescent="0.25">
      <c r="A99" s="42" t="s">
        <v>691</v>
      </c>
      <c r="B99" s="42" t="s">
        <v>0</v>
      </c>
      <c r="C99" s="42" t="s">
        <v>1</v>
      </c>
      <c r="D99" s="42" t="s">
        <v>692</v>
      </c>
      <c r="E99" s="42" t="s">
        <v>3</v>
      </c>
      <c r="F99" s="42" t="s">
        <v>693</v>
      </c>
      <c r="G99" s="42" t="s">
        <v>5</v>
      </c>
      <c r="H99" s="42" t="s">
        <v>6</v>
      </c>
    </row>
    <row r="100" spans="1:8" x14ac:dyDescent="0.25">
      <c r="A100" s="5" t="s">
        <v>694</v>
      </c>
      <c r="B100" s="5" t="s">
        <v>17</v>
      </c>
      <c r="C100" s="5" t="s">
        <v>18</v>
      </c>
      <c r="D100" s="5">
        <v>4.8</v>
      </c>
      <c r="E100" s="5">
        <v>7665</v>
      </c>
      <c r="F100" s="5">
        <v>12</v>
      </c>
      <c r="G100" s="5">
        <v>2019</v>
      </c>
      <c r="H100" s="5" t="s">
        <v>9</v>
      </c>
    </row>
    <row r="101" spans="1:8" x14ac:dyDescent="0.25">
      <c r="A101" s="5" t="s">
        <v>695</v>
      </c>
      <c r="B101" s="5" t="s">
        <v>65</v>
      </c>
      <c r="C101" s="5" t="s">
        <v>66</v>
      </c>
      <c r="D101" s="5">
        <v>4.8</v>
      </c>
      <c r="E101" s="5">
        <v>61133</v>
      </c>
      <c r="F101" s="5">
        <v>11</v>
      </c>
      <c r="G101" s="5">
        <v>2019</v>
      </c>
      <c r="H101" s="5" t="s">
        <v>9</v>
      </c>
    </row>
    <row r="102" spans="1:8" x14ac:dyDescent="0.25">
      <c r="A102" s="5" t="s">
        <v>696</v>
      </c>
      <c r="B102" s="5" t="s">
        <v>82</v>
      </c>
      <c r="C102" s="5" t="s">
        <v>83</v>
      </c>
      <c r="D102" s="5">
        <v>4.8</v>
      </c>
      <c r="E102" s="5">
        <v>16244</v>
      </c>
      <c r="F102" s="5">
        <v>18</v>
      </c>
      <c r="G102" s="5">
        <v>2019</v>
      </c>
      <c r="H102" s="5" t="s">
        <v>9</v>
      </c>
    </row>
    <row r="103" spans="1:8" x14ac:dyDescent="0.25">
      <c r="A103" s="5" t="s">
        <v>697</v>
      </c>
      <c r="B103" s="5" t="s">
        <v>118</v>
      </c>
      <c r="C103" s="5" t="s">
        <v>119</v>
      </c>
      <c r="D103" s="5">
        <v>4.5999999999999996</v>
      </c>
      <c r="E103" s="5">
        <v>7955</v>
      </c>
      <c r="F103" s="5">
        <v>5</v>
      </c>
      <c r="G103" s="5">
        <v>2019</v>
      </c>
      <c r="H103" s="5" t="s">
        <v>9</v>
      </c>
    </row>
    <row r="104" spans="1:8" x14ac:dyDescent="0.25">
      <c r="A104" s="5" t="s">
        <v>698</v>
      </c>
      <c r="B104" s="5" t="s">
        <v>145</v>
      </c>
      <c r="C104" s="5" t="s">
        <v>146</v>
      </c>
      <c r="D104" s="5">
        <v>4.7</v>
      </c>
      <c r="E104" s="5">
        <v>28729</v>
      </c>
      <c r="F104" s="5">
        <v>15</v>
      </c>
      <c r="G104" s="5">
        <v>2019</v>
      </c>
      <c r="H104" s="5" t="s">
        <v>9</v>
      </c>
    </row>
    <row r="105" spans="1:8" x14ac:dyDescent="0.25">
      <c r="A105" s="5" t="s">
        <v>699</v>
      </c>
      <c r="B105" s="5" t="s">
        <v>177</v>
      </c>
      <c r="C105" s="5" t="s">
        <v>178</v>
      </c>
      <c r="D105" s="5">
        <v>4.5999999999999996</v>
      </c>
      <c r="E105" s="5">
        <v>7660</v>
      </c>
      <c r="F105" s="5">
        <v>12</v>
      </c>
      <c r="G105" s="5">
        <v>2019</v>
      </c>
      <c r="H105" s="5" t="s">
        <v>9</v>
      </c>
    </row>
    <row r="106" spans="1:8" x14ac:dyDescent="0.25">
      <c r="A106" s="5" t="s">
        <v>700</v>
      </c>
      <c r="B106" s="5" t="s">
        <v>179</v>
      </c>
      <c r="C106" s="5" t="s">
        <v>178</v>
      </c>
      <c r="D106" s="5">
        <v>4.5999999999999996</v>
      </c>
      <c r="E106" s="5">
        <v>22288</v>
      </c>
      <c r="F106" s="5">
        <v>12</v>
      </c>
      <c r="G106" s="5">
        <v>2019</v>
      </c>
      <c r="H106" s="5" t="s">
        <v>9</v>
      </c>
    </row>
    <row r="107" spans="1:8" x14ac:dyDescent="0.25">
      <c r="A107" s="5" t="s">
        <v>701</v>
      </c>
      <c r="B107" s="5" t="s">
        <v>189</v>
      </c>
      <c r="C107" s="5" t="s">
        <v>190</v>
      </c>
      <c r="D107" s="5">
        <v>4.5999999999999996</v>
      </c>
      <c r="E107" s="5">
        <v>10141</v>
      </c>
      <c r="F107" s="5">
        <v>6</v>
      </c>
      <c r="G107" s="5">
        <v>2019</v>
      </c>
      <c r="H107" s="5" t="s">
        <v>9</v>
      </c>
    </row>
    <row r="108" spans="1:8" x14ac:dyDescent="0.25">
      <c r="A108" s="5" t="s">
        <v>702</v>
      </c>
      <c r="B108" s="5" t="s">
        <v>200</v>
      </c>
      <c r="C108" s="5" t="s">
        <v>201</v>
      </c>
      <c r="D108" s="5">
        <v>4.8</v>
      </c>
      <c r="E108" s="5">
        <v>5476</v>
      </c>
      <c r="F108" s="5">
        <v>7</v>
      </c>
      <c r="G108" s="5">
        <v>2019</v>
      </c>
      <c r="H108" s="5" t="s">
        <v>9</v>
      </c>
    </row>
    <row r="109" spans="1:8" x14ac:dyDescent="0.25">
      <c r="A109" s="5" t="s">
        <v>703</v>
      </c>
      <c r="B109" s="5" t="s">
        <v>225</v>
      </c>
      <c r="C109" s="5" t="s">
        <v>226</v>
      </c>
      <c r="D109" s="5">
        <v>4.3</v>
      </c>
      <c r="E109" s="5">
        <v>5272</v>
      </c>
      <c r="F109" s="5">
        <v>16</v>
      </c>
      <c r="G109" s="5">
        <v>2019</v>
      </c>
      <c r="H109" s="5" t="s">
        <v>9</v>
      </c>
    </row>
    <row r="110" spans="1:8" x14ac:dyDescent="0.25">
      <c r="A110" s="5" t="s">
        <v>704</v>
      </c>
      <c r="B110" s="5" t="s">
        <v>232</v>
      </c>
      <c r="C110" s="5" t="s">
        <v>233</v>
      </c>
      <c r="D110" s="5">
        <v>4.8</v>
      </c>
      <c r="E110" s="5">
        <v>9737</v>
      </c>
      <c r="F110" s="5">
        <v>7</v>
      </c>
      <c r="G110" s="5">
        <v>2019</v>
      </c>
      <c r="H110" s="5" t="s">
        <v>9</v>
      </c>
    </row>
    <row r="111" spans="1:8" x14ac:dyDescent="0.25">
      <c r="A111" s="5" t="s">
        <v>705</v>
      </c>
      <c r="B111" s="5" t="s">
        <v>246</v>
      </c>
      <c r="C111" s="5" t="s">
        <v>247</v>
      </c>
      <c r="D111" s="5">
        <v>4.4000000000000004</v>
      </c>
      <c r="E111" s="5">
        <v>7396</v>
      </c>
      <c r="F111" s="5">
        <v>13</v>
      </c>
      <c r="G111" s="5">
        <v>2019</v>
      </c>
      <c r="H111" s="5" t="s">
        <v>9</v>
      </c>
    </row>
    <row r="112" spans="1:8" x14ac:dyDescent="0.25">
      <c r="A112" s="5" t="s">
        <v>706</v>
      </c>
      <c r="B112" s="5" t="s">
        <v>248</v>
      </c>
      <c r="C112" s="5" t="s">
        <v>249</v>
      </c>
      <c r="D112" s="5">
        <v>4.8</v>
      </c>
      <c r="E112" s="5">
        <v>7062</v>
      </c>
      <c r="F112" s="5">
        <v>12</v>
      </c>
      <c r="G112" s="5">
        <v>2019</v>
      </c>
      <c r="H112" s="5" t="s">
        <v>9</v>
      </c>
    </row>
    <row r="113" spans="1:8" x14ac:dyDescent="0.25">
      <c r="A113" s="5" t="s">
        <v>707</v>
      </c>
      <c r="B113" s="5" t="s">
        <v>305</v>
      </c>
      <c r="C113" s="5" t="s">
        <v>306</v>
      </c>
      <c r="D113" s="5">
        <v>4.8</v>
      </c>
      <c r="E113" s="5">
        <v>5347</v>
      </c>
      <c r="F113" s="5">
        <v>16</v>
      </c>
      <c r="G113" s="5">
        <v>2019</v>
      </c>
      <c r="H113" s="5" t="s">
        <v>9</v>
      </c>
    </row>
    <row r="114" spans="1:8" x14ac:dyDescent="0.25">
      <c r="A114" s="5" t="s">
        <v>708</v>
      </c>
      <c r="B114" s="5" t="s">
        <v>307</v>
      </c>
      <c r="C114" s="5" t="s">
        <v>308</v>
      </c>
      <c r="D114" s="5">
        <v>4.8</v>
      </c>
      <c r="E114" s="5">
        <v>7866</v>
      </c>
      <c r="F114" s="5">
        <v>11</v>
      </c>
      <c r="G114" s="5">
        <v>2019</v>
      </c>
      <c r="H114" s="5" t="s">
        <v>9</v>
      </c>
    </row>
    <row r="115" spans="1:8" x14ac:dyDescent="0.25">
      <c r="A115" s="5" t="s">
        <v>709</v>
      </c>
      <c r="B115" s="5" t="s">
        <v>328</v>
      </c>
      <c r="C115" s="5" t="s">
        <v>329</v>
      </c>
      <c r="D115" s="5">
        <v>4.7</v>
      </c>
      <c r="E115" s="5">
        <v>10820</v>
      </c>
      <c r="F115" s="5">
        <v>5</v>
      </c>
      <c r="G115" s="5">
        <v>2019</v>
      </c>
      <c r="H115" s="5" t="s">
        <v>9</v>
      </c>
    </row>
    <row r="116" spans="1:8" x14ac:dyDescent="0.25">
      <c r="A116" s="5" t="s">
        <v>710</v>
      </c>
      <c r="B116" s="5" t="s">
        <v>350</v>
      </c>
      <c r="C116" s="5" t="s">
        <v>351</v>
      </c>
      <c r="D116" s="5">
        <v>4.8</v>
      </c>
      <c r="E116" s="5">
        <v>7802</v>
      </c>
      <c r="F116" s="5">
        <v>20</v>
      </c>
      <c r="G116" s="5">
        <v>2019</v>
      </c>
      <c r="H116" s="5" t="s">
        <v>9</v>
      </c>
    </row>
    <row r="117" spans="1:8" x14ac:dyDescent="0.25">
      <c r="A117" s="5" t="s">
        <v>711</v>
      </c>
      <c r="B117" s="23" t="s">
        <v>354</v>
      </c>
      <c r="C117" s="23" t="s">
        <v>355</v>
      </c>
      <c r="D117" s="23">
        <v>4.8</v>
      </c>
      <c r="E117" s="23">
        <v>23047</v>
      </c>
      <c r="F117" s="24">
        <v>6</v>
      </c>
      <c r="G117" s="23">
        <v>2019</v>
      </c>
      <c r="H117" s="23" t="s">
        <v>9</v>
      </c>
    </row>
    <row r="118" spans="1:8" x14ac:dyDescent="0.25">
      <c r="A118" s="5" t="s">
        <v>712</v>
      </c>
      <c r="B118" s="5" t="s">
        <v>384</v>
      </c>
      <c r="C118" s="5" t="s">
        <v>383</v>
      </c>
      <c r="D118" s="5">
        <v>4.8</v>
      </c>
      <c r="E118" s="5">
        <v>25554</v>
      </c>
      <c r="F118" s="5">
        <v>8</v>
      </c>
      <c r="G118" s="5">
        <v>2019</v>
      </c>
      <c r="H118" s="5" t="s">
        <v>9</v>
      </c>
    </row>
    <row r="119" spans="1:8" x14ac:dyDescent="0.25">
      <c r="A119" s="5" t="s">
        <v>713</v>
      </c>
      <c r="B119" s="5" t="s">
        <v>400</v>
      </c>
      <c r="C119" s="5" t="s">
        <v>401</v>
      </c>
      <c r="D119" s="5">
        <v>4.8</v>
      </c>
      <c r="E119" s="5">
        <v>12361</v>
      </c>
      <c r="F119" s="5">
        <v>12</v>
      </c>
      <c r="G119" s="5">
        <v>2019</v>
      </c>
      <c r="H119" s="5" t="s">
        <v>9</v>
      </c>
    </row>
    <row r="120" spans="1:8" x14ac:dyDescent="0.25">
      <c r="A120" s="5" t="s">
        <v>714</v>
      </c>
      <c r="B120" s="5" t="s">
        <v>413</v>
      </c>
      <c r="C120" s="5" t="s">
        <v>414</v>
      </c>
      <c r="D120" s="5">
        <v>4.3</v>
      </c>
      <c r="E120" s="5">
        <v>13061</v>
      </c>
      <c r="F120" s="5">
        <v>6</v>
      </c>
      <c r="G120" s="5">
        <v>2019</v>
      </c>
      <c r="H120" s="5" t="s">
        <v>9</v>
      </c>
    </row>
    <row r="121" spans="1:8" x14ac:dyDescent="0.25">
      <c r="A121" s="5" t="s">
        <v>715</v>
      </c>
      <c r="B121" s="5" t="s">
        <v>430</v>
      </c>
      <c r="C121" s="5" t="s">
        <v>431</v>
      </c>
      <c r="D121" s="5">
        <v>4.7</v>
      </c>
      <c r="E121" s="5">
        <v>23308</v>
      </c>
      <c r="F121" s="5">
        <v>6</v>
      </c>
      <c r="G121" s="5">
        <v>2019</v>
      </c>
      <c r="H121" s="5" t="s">
        <v>9</v>
      </c>
    </row>
    <row r="122" spans="1:8" x14ac:dyDescent="0.25">
      <c r="A122" s="5" t="s">
        <v>716</v>
      </c>
      <c r="B122" s="5" t="s">
        <v>472</v>
      </c>
      <c r="C122" s="5" t="s">
        <v>473</v>
      </c>
      <c r="D122" s="5">
        <v>4.5</v>
      </c>
      <c r="E122" s="5">
        <v>22641</v>
      </c>
      <c r="F122" s="5">
        <v>11</v>
      </c>
      <c r="G122" s="5">
        <v>2019</v>
      </c>
      <c r="H122" s="5" t="s">
        <v>9</v>
      </c>
    </row>
    <row r="123" spans="1:8" x14ac:dyDescent="0.25">
      <c r="A123" s="5" t="s">
        <v>717</v>
      </c>
      <c r="B123" s="5" t="s">
        <v>487</v>
      </c>
      <c r="C123" s="5" t="s">
        <v>488</v>
      </c>
      <c r="D123" s="5">
        <v>4.5999999999999996</v>
      </c>
      <c r="E123" s="5">
        <v>2744</v>
      </c>
      <c r="F123" s="5">
        <v>12</v>
      </c>
      <c r="G123" s="5">
        <v>2019</v>
      </c>
      <c r="H123" s="5" t="s">
        <v>9</v>
      </c>
    </row>
    <row r="124" spans="1:8" x14ac:dyDescent="0.25">
      <c r="A124" s="5" t="s">
        <v>718</v>
      </c>
      <c r="B124" s="5" t="s">
        <v>519</v>
      </c>
      <c r="C124" s="5" t="s">
        <v>520</v>
      </c>
      <c r="D124" s="5">
        <v>4.5999999999999996</v>
      </c>
      <c r="E124" s="5">
        <v>26490</v>
      </c>
      <c r="F124" s="5">
        <v>15</v>
      </c>
      <c r="G124" s="5">
        <v>2019</v>
      </c>
      <c r="H124" s="5" t="s">
        <v>9</v>
      </c>
    </row>
    <row r="125" spans="1:8" x14ac:dyDescent="0.25">
      <c r="A125" s="5" t="s">
        <v>719</v>
      </c>
      <c r="B125" s="5" t="s">
        <v>527</v>
      </c>
      <c r="C125" s="5" t="s">
        <v>528</v>
      </c>
      <c r="D125" s="5">
        <v>4.7</v>
      </c>
      <c r="E125" s="5">
        <v>11550</v>
      </c>
      <c r="F125" s="5">
        <v>10</v>
      </c>
      <c r="G125" s="5">
        <v>2019</v>
      </c>
      <c r="H125" s="5" t="s">
        <v>9</v>
      </c>
    </row>
    <row r="126" spans="1:8" x14ac:dyDescent="0.25">
      <c r="A126" s="5" t="s">
        <v>720</v>
      </c>
      <c r="B126" s="5" t="s">
        <v>531</v>
      </c>
      <c r="C126" s="5" t="s">
        <v>532</v>
      </c>
      <c r="D126" s="5">
        <v>4.7</v>
      </c>
      <c r="E126" s="5">
        <v>9030</v>
      </c>
      <c r="F126" s="5">
        <v>10</v>
      </c>
      <c r="G126" s="5">
        <v>2019</v>
      </c>
      <c r="H126" s="5" t="s">
        <v>9</v>
      </c>
    </row>
    <row r="127" spans="1:8" x14ac:dyDescent="0.25">
      <c r="A127" s="5" t="s">
        <v>721</v>
      </c>
      <c r="B127" s="5" t="s">
        <v>568</v>
      </c>
      <c r="C127" s="5" t="s">
        <v>277</v>
      </c>
      <c r="D127" s="5">
        <v>4.9000000000000004</v>
      </c>
      <c r="E127" s="5">
        <v>5956</v>
      </c>
      <c r="F127" s="5">
        <v>11</v>
      </c>
      <c r="G127" s="5">
        <v>2019</v>
      </c>
      <c r="H127" s="5" t="s">
        <v>9</v>
      </c>
    </row>
    <row r="128" spans="1:8" x14ac:dyDescent="0.25">
      <c r="A128" s="5" t="s">
        <v>722</v>
      </c>
      <c r="B128" s="5" t="s">
        <v>569</v>
      </c>
      <c r="C128" s="5" t="s">
        <v>570</v>
      </c>
      <c r="D128" s="5">
        <v>4.8</v>
      </c>
      <c r="E128" s="5">
        <v>6108</v>
      </c>
      <c r="F128" s="5">
        <v>4</v>
      </c>
      <c r="G128" s="5">
        <v>2019</v>
      </c>
      <c r="H128" s="5" t="s">
        <v>9</v>
      </c>
    </row>
    <row r="129" spans="1:8" x14ac:dyDescent="0.25">
      <c r="A129" s="5" t="s">
        <v>723</v>
      </c>
      <c r="B129" s="5" t="s">
        <v>604</v>
      </c>
      <c r="C129" s="5" t="s">
        <v>605</v>
      </c>
      <c r="D129" s="5">
        <v>4.7</v>
      </c>
      <c r="E129" s="5">
        <v>14331</v>
      </c>
      <c r="F129" s="5">
        <v>8</v>
      </c>
      <c r="G129" s="5">
        <v>2019</v>
      </c>
      <c r="H129" s="5" t="s">
        <v>9</v>
      </c>
    </row>
    <row r="132" spans="1:8" x14ac:dyDescent="0.25">
      <c r="A132" s="70" t="s">
        <v>731</v>
      </c>
      <c r="B132" s="71"/>
      <c r="C132" s="71"/>
      <c r="D132" s="71"/>
      <c r="E132" s="71"/>
      <c r="F132" s="71"/>
      <c r="G132" s="71"/>
      <c r="H132" s="71"/>
    </row>
    <row r="133" spans="1:8" x14ac:dyDescent="0.25">
      <c r="A133" s="42" t="s">
        <v>691</v>
      </c>
      <c r="B133" s="42" t="s">
        <v>0</v>
      </c>
      <c r="C133" s="42" t="s">
        <v>1</v>
      </c>
      <c r="D133" s="42" t="s">
        <v>692</v>
      </c>
      <c r="E133" s="42" t="s">
        <v>3</v>
      </c>
      <c r="F133" s="42" t="s">
        <v>693</v>
      </c>
      <c r="G133" s="42" t="s">
        <v>5</v>
      </c>
      <c r="H133" s="42" t="s">
        <v>6</v>
      </c>
    </row>
    <row r="134" spans="1:8" x14ac:dyDescent="0.25">
      <c r="A134" s="5" t="s">
        <v>694</v>
      </c>
      <c r="B134" s="5" t="s">
        <v>65</v>
      </c>
      <c r="C134" s="5" t="s">
        <v>66</v>
      </c>
      <c r="D134" s="5">
        <v>4.8</v>
      </c>
      <c r="E134" s="5">
        <v>61133</v>
      </c>
      <c r="F134" s="5">
        <v>11</v>
      </c>
      <c r="G134" s="5">
        <v>2019</v>
      </c>
      <c r="H134" s="5" t="s">
        <v>9</v>
      </c>
    </row>
    <row r="135" spans="1:8" x14ac:dyDescent="0.25">
      <c r="A135" s="5" t="s">
        <v>695</v>
      </c>
      <c r="B135" s="5" t="s">
        <v>539</v>
      </c>
      <c r="C135" s="5" t="s">
        <v>540</v>
      </c>
      <c r="D135" s="5">
        <v>4.8</v>
      </c>
      <c r="E135" s="5">
        <v>30183</v>
      </c>
      <c r="F135" s="5">
        <v>4</v>
      </c>
      <c r="G135" s="5">
        <v>2019</v>
      </c>
      <c r="H135" s="5" t="s">
        <v>12</v>
      </c>
    </row>
    <row r="136" spans="1:8" x14ac:dyDescent="0.25">
      <c r="A136" s="5" t="s">
        <v>696</v>
      </c>
      <c r="B136" s="5" t="s">
        <v>589</v>
      </c>
      <c r="C136" s="5" t="s">
        <v>590</v>
      </c>
      <c r="D136" s="5">
        <v>4.8</v>
      </c>
      <c r="E136" s="5">
        <v>87841</v>
      </c>
      <c r="F136" s="5">
        <v>15</v>
      </c>
      <c r="G136" s="5">
        <v>2019</v>
      </c>
      <c r="H136" s="5" t="s">
        <v>12</v>
      </c>
    </row>
    <row r="139" spans="1:8" x14ac:dyDescent="0.25">
      <c r="A139" s="70" t="s">
        <v>732</v>
      </c>
      <c r="B139" s="71"/>
      <c r="C139" s="71"/>
      <c r="D139" s="71"/>
      <c r="E139" s="71"/>
      <c r="F139" s="71"/>
      <c r="G139" s="71"/>
      <c r="H139" s="71"/>
    </row>
    <row r="140" spans="1:8" x14ac:dyDescent="0.25">
      <c r="A140" s="42" t="s">
        <v>691</v>
      </c>
      <c r="B140" s="42" t="s">
        <v>0</v>
      </c>
      <c r="C140" s="42" t="s">
        <v>1</v>
      </c>
      <c r="D140" s="42" t="s">
        <v>692</v>
      </c>
      <c r="E140" s="42" t="s">
        <v>3</v>
      </c>
      <c r="F140" s="42" t="s">
        <v>693</v>
      </c>
      <c r="G140" s="42" t="s">
        <v>5</v>
      </c>
      <c r="H140" s="42" t="s">
        <v>6</v>
      </c>
    </row>
    <row r="141" spans="1:8" x14ac:dyDescent="0.25">
      <c r="A141" s="5" t="s">
        <v>694</v>
      </c>
      <c r="B141" s="5" t="s">
        <v>200</v>
      </c>
      <c r="C141" s="5" t="s">
        <v>201</v>
      </c>
      <c r="D141" s="5">
        <v>4.8</v>
      </c>
      <c r="E141" s="5">
        <v>5476</v>
      </c>
      <c r="F141" s="5">
        <v>7</v>
      </c>
      <c r="G141" s="5">
        <v>2019</v>
      </c>
      <c r="H141" s="5" t="s">
        <v>9</v>
      </c>
    </row>
    <row r="142" spans="1:8" x14ac:dyDescent="0.25">
      <c r="A142" s="5" t="s">
        <v>695</v>
      </c>
      <c r="B142" s="5" t="s">
        <v>225</v>
      </c>
      <c r="C142" s="5" t="s">
        <v>226</v>
      </c>
      <c r="D142" s="5">
        <v>4.3</v>
      </c>
      <c r="E142" s="5">
        <v>5272</v>
      </c>
      <c r="F142" s="5">
        <v>16</v>
      </c>
      <c r="G142" s="5">
        <v>2019</v>
      </c>
      <c r="H142" s="5" t="s">
        <v>9</v>
      </c>
    </row>
    <row r="143" spans="1:8" x14ac:dyDescent="0.25">
      <c r="A143" s="5" t="s">
        <v>696</v>
      </c>
      <c r="B143" s="5" t="s">
        <v>305</v>
      </c>
      <c r="C143" s="5" t="s">
        <v>306</v>
      </c>
      <c r="D143" s="5">
        <v>4.8</v>
      </c>
      <c r="E143" s="5">
        <v>5347</v>
      </c>
      <c r="F143" s="5">
        <v>16</v>
      </c>
      <c r="G143" s="5">
        <v>2019</v>
      </c>
      <c r="H143" s="5" t="s">
        <v>9</v>
      </c>
    </row>
    <row r="144" spans="1:8" x14ac:dyDescent="0.25">
      <c r="A144" s="5" t="s">
        <v>697</v>
      </c>
      <c r="B144" s="5" t="s">
        <v>487</v>
      </c>
      <c r="C144" s="5" t="s">
        <v>488</v>
      </c>
      <c r="D144" s="5">
        <v>4.5999999999999996</v>
      </c>
      <c r="E144" s="5">
        <v>2744</v>
      </c>
      <c r="F144" s="5">
        <v>12</v>
      </c>
      <c r="G144" s="5">
        <v>2019</v>
      </c>
      <c r="H144" s="5" t="s">
        <v>9</v>
      </c>
    </row>
    <row r="145" spans="1:8" x14ac:dyDescent="0.25">
      <c r="A145" s="5" t="s">
        <v>698</v>
      </c>
      <c r="B145" s="5" t="s">
        <v>568</v>
      </c>
      <c r="C145" s="5" t="s">
        <v>277</v>
      </c>
      <c r="D145" s="5">
        <v>4.9000000000000004</v>
      </c>
      <c r="E145" s="5">
        <v>5956</v>
      </c>
      <c r="F145" s="5">
        <v>11</v>
      </c>
      <c r="G145" s="5">
        <v>2019</v>
      </c>
      <c r="H145" s="5" t="s">
        <v>9</v>
      </c>
    </row>
  </sheetData>
  <mergeCells count="8">
    <mergeCell ref="A74:H74"/>
    <mergeCell ref="A98:H98"/>
    <mergeCell ref="A132:H132"/>
    <mergeCell ref="A139:H139"/>
    <mergeCell ref="A1:H1"/>
    <mergeCell ref="A14:H14"/>
    <mergeCell ref="A49:H49"/>
    <mergeCell ref="A55:H55"/>
  </mergeCells>
  <phoneticPr fontId="2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57C0A-A6B5-4173-BD95-D433118609C2}">
  <dimension ref="A3:C59"/>
  <sheetViews>
    <sheetView topLeftCell="A43" workbookViewId="0">
      <selection activeCell="AV13" sqref="AV13"/>
    </sheetView>
  </sheetViews>
  <sheetFormatPr defaultRowHeight="15" x14ac:dyDescent="0.25"/>
  <cols>
    <col min="1" max="1" width="18" bestFit="1" customWidth="1"/>
    <col min="2" max="2" width="17.7109375" bestFit="1" customWidth="1"/>
    <col min="3" max="4" width="18.7109375" bestFit="1" customWidth="1"/>
    <col min="5" max="5" width="13.140625" bestFit="1" customWidth="1"/>
    <col min="6" max="6" width="14.7109375" bestFit="1" customWidth="1"/>
  </cols>
  <sheetData>
    <row r="3" spans="1:2" x14ac:dyDescent="0.25">
      <c r="A3" s="34" t="s">
        <v>678</v>
      </c>
      <c r="B3" t="s">
        <v>680</v>
      </c>
    </row>
    <row r="4" spans="1:2" x14ac:dyDescent="0.25">
      <c r="A4" s="35">
        <v>2009</v>
      </c>
      <c r="B4" s="36">
        <v>770</v>
      </c>
    </row>
    <row r="5" spans="1:2" x14ac:dyDescent="0.25">
      <c r="A5" s="35">
        <v>2010</v>
      </c>
      <c r="B5" s="36">
        <v>674</v>
      </c>
    </row>
    <row r="6" spans="1:2" x14ac:dyDescent="0.25">
      <c r="A6" s="35">
        <v>2011</v>
      </c>
      <c r="B6" s="36">
        <v>755</v>
      </c>
    </row>
    <row r="7" spans="1:2" x14ac:dyDescent="0.25">
      <c r="A7" s="35">
        <v>2012</v>
      </c>
      <c r="B7" s="36">
        <v>765</v>
      </c>
    </row>
    <row r="8" spans="1:2" x14ac:dyDescent="0.25">
      <c r="A8" s="35">
        <v>2013</v>
      </c>
      <c r="B8" s="36">
        <v>730</v>
      </c>
    </row>
    <row r="9" spans="1:2" x14ac:dyDescent="0.25">
      <c r="A9" s="35">
        <v>2014</v>
      </c>
      <c r="B9" s="36">
        <v>732</v>
      </c>
    </row>
    <row r="10" spans="1:2" x14ac:dyDescent="0.25">
      <c r="A10" s="35">
        <v>2015</v>
      </c>
      <c r="B10" s="36">
        <v>521</v>
      </c>
    </row>
    <row r="11" spans="1:2" x14ac:dyDescent="0.25">
      <c r="A11" s="35">
        <v>2016</v>
      </c>
      <c r="B11" s="36">
        <v>659</v>
      </c>
    </row>
    <row r="12" spans="1:2" x14ac:dyDescent="0.25">
      <c r="A12" s="35">
        <v>2017</v>
      </c>
      <c r="B12" s="36">
        <v>569</v>
      </c>
    </row>
    <row r="13" spans="1:2" x14ac:dyDescent="0.25">
      <c r="A13" s="35">
        <v>2018</v>
      </c>
      <c r="B13" s="36">
        <v>526</v>
      </c>
    </row>
    <row r="14" spans="1:2" x14ac:dyDescent="0.25">
      <c r="A14" s="35">
        <v>2019</v>
      </c>
      <c r="B14" s="36">
        <v>504</v>
      </c>
    </row>
    <row r="15" spans="1:2" x14ac:dyDescent="0.25">
      <c r="A15" s="35" t="s">
        <v>679</v>
      </c>
      <c r="B15" s="36">
        <v>7205</v>
      </c>
    </row>
    <row r="18" spans="1:2" x14ac:dyDescent="0.25">
      <c r="A18" s="34" t="s">
        <v>678</v>
      </c>
      <c r="B18" t="s">
        <v>682</v>
      </c>
    </row>
    <row r="19" spans="1:2" x14ac:dyDescent="0.25">
      <c r="A19" s="35" t="s">
        <v>12</v>
      </c>
      <c r="B19" s="36">
        <v>240</v>
      </c>
    </row>
    <row r="20" spans="1:2" x14ac:dyDescent="0.25">
      <c r="A20" s="35" t="s">
        <v>9</v>
      </c>
      <c r="B20" s="36">
        <v>310</v>
      </c>
    </row>
    <row r="21" spans="1:2" x14ac:dyDescent="0.25">
      <c r="A21" s="35" t="s">
        <v>679</v>
      </c>
      <c r="B21" s="36">
        <v>550</v>
      </c>
    </row>
    <row r="24" spans="1:2" x14ac:dyDescent="0.25">
      <c r="A24" s="34" t="s">
        <v>678</v>
      </c>
      <c r="B24" t="s">
        <v>681</v>
      </c>
    </row>
    <row r="25" spans="1:2" x14ac:dyDescent="0.25">
      <c r="A25" s="35">
        <v>2009</v>
      </c>
      <c r="B25" s="36">
        <v>4710.12</v>
      </c>
    </row>
    <row r="26" spans="1:2" x14ac:dyDescent="0.25">
      <c r="A26" s="35">
        <v>2010</v>
      </c>
      <c r="B26" s="36">
        <v>5479.62</v>
      </c>
    </row>
    <row r="27" spans="1:2" x14ac:dyDescent="0.25">
      <c r="A27" s="35">
        <v>2011</v>
      </c>
      <c r="B27" s="36">
        <v>8100.82</v>
      </c>
    </row>
    <row r="28" spans="1:2" x14ac:dyDescent="0.25">
      <c r="A28" s="35">
        <v>2012</v>
      </c>
      <c r="B28" s="36">
        <v>13090.92</v>
      </c>
    </row>
    <row r="29" spans="1:2" x14ac:dyDescent="0.25">
      <c r="A29" s="35">
        <v>2013</v>
      </c>
      <c r="B29" s="36">
        <v>13098.14</v>
      </c>
    </row>
    <row r="30" spans="1:2" x14ac:dyDescent="0.25">
      <c r="A30" s="35">
        <v>2014</v>
      </c>
      <c r="B30" s="36">
        <v>15859.94</v>
      </c>
    </row>
    <row r="31" spans="1:2" x14ac:dyDescent="0.25">
      <c r="A31" s="35">
        <v>2015</v>
      </c>
      <c r="B31" s="36">
        <v>14233.38</v>
      </c>
    </row>
    <row r="32" spans="1:2" x14ac:dyDescent="0.25">
      <c r="A32" s="35">
        <v>2016</v>
      </c>
      <c r="B32" s="36">
        <v>14196</v>
      </c>
    </row>
    <row r="33" spans="1:3" x14ac:dyDescent="0.25">
      <c r="A33" s="35">
        <v>2017</v>
      </c>
      <c r="B33" s="36">
        <v>12888.4</v>
      </c>
    </row>
    <row r="34" spans="1:3" x14ac:dyDescent="0.25">
      <c r="A34" s="35">
        <v>2018</v>
      </c>
      <c r="B34" s="36">
        <v>13930.42</v>
      </c>
    </row>
    <row r="35" spans="1:3" x14ac:dyDescent="0.25">
      <c r="A35" s="35">
        <v>2019</v>
      </c>
      <c r="B35" s="36">
        <v>15898.34</v>
      </c>
    </row>
    <row r="36" spans="1:3" x14ac:dyDescent="0.25">
      <c r="A36" s="35" t="s">
        <v>679</v>
      </c>
      <c r="B36" s="36">
        <v>11953.281818181818</v>
      </c>
    </row>
    <row r="39" spans="1:3" x14ac:dyDescent="0.25">
      <c r="A39" t="s">
        <v>683</v>
      </c>
      <c r="B39" t="s">
        <v>684</v>
      </c>
    </row>
    <row r="40" spans="1:3" x14ac:dyDescent="0.25">
      <c r="A40" s="36">
        <v>4.9000000000000004</v>
      </c>
      <c r="B40" s="36">
        <v>3.3</v>
      </c>
    </row>
    <row r="42" spans="1:3" x14ac:dyDescent="0.25">
      <c r="A42" s="25"/>
      <c r="B42" s="26"/>
      <c r="C42" s="27"/>
    </row>
    <row r="43" spans="1:3" x14ac:dyDescent="0.25">
      <c r="A43" s="28"/>
      <c r="B43" s="29"/>
      <c r="C43" s="30"/>
    </row>
    <row r="44" spans="1:3" x14ac:dyDescent="0.25">
      <c r="A44" s="28"/>
      <c r="B44" s="29"/>
      <c r="C44" s="30"/>
    </row>
    <row r="45" spans="1:3" x14ac:dyDescent="0.25">
      <c r="A45" s="28"/>
      <c r="B45" s="29"/>
      <c r="C45" s="30"/>
    </row>
    <row r="46" spans="1:3" x14ac:dyDescent="0.25">
      <c r="A46" s="28"/>
      <c r="B46" s="29"/>
      <c r="C46" s="30"/>
    </row>
    <row r="47" spans="1:3" x14ac:dyDescent="0.25">
      <c r="A47" s="28"/>
      <c r="B47" s="29"/>
      <c r="C47" s="30"/>
    </row>
    <row r="48" spans="1:3" x14ac:dyDescent="0.25">
      <c r="A48" s="28"/>
      <c r="B48" s="29"/>
      <c r="C48" s="30"/>
    </row>
    <row r="49" spans="1:3" x14ac:dyDescent="0.25">
      <c r="A49" s="28"/>
      <c r="B49" s="29"/>
      <c r="C49" s="30"/>
    </row>
    <row r="50" spans="1:3" x14ac:dyDescent="0.25">
      <c r="A50" s="28"/>
      <c r="B50" s="29"/>
      <c r="C50" s="30"/>
    </row>
    <row r="51" spans="1:3" x14ac:dyDescent="0.25">
      <c r="A51" s="28"/>
      <c r="B51" s="29"/>
      <c r="C51" s="30"/>
    </row>
    <row r="52" spans="1:3" x14ac:dyDescent="0.25">
      <c r="A52" s="28"/>
      <c r="B52" s="29"/>
      <c r="C52" s="30"/>
    </row>
    <row r="53" spans="1:3" x14ac:dyDescent="0.25">
      <c r="A53" s="28"/>
      <c r="B53" s="29"/>
      <c r="C53" s="30"/>
    </row>
    <row r="54" spans="1:3" x14ac:dyDescent="0.25">
      <c r="A54" s="28"/>
      <c r="B54" s="29"/>
      <c r="C54" s="30"/>
    </row>
    <row r="55" spans="1:3" x14ac:dyDescent="0.25">
      <c r="A55" s="28"/>
      <c r="B55" s="29"/>
      <c r="C55" s="30"/>
    </row>
    <row r="56" spans="1:3" x14ac:dyDescent="0.25">
      <c r="A56" s="28"/>
      <c r="B56" s="29"/>
      <c r="C56" s="30"/>
    </row>
    <row r="57" spans="1:3" x14ac:dyDescent="0.25">
      <c r="A57" s="28"/>
      <c r="B57" s="29"/>
      <c r="C57" s="30"/>
    </row>
    <row r="58" spans="1:3" x14ac:dyDescent="0.25">
      <c r="A58" s="28"/>
      <c r="B58" s="29"/>
      <c r="C58" s="30"/>
    </row>
    <row r="59" spans="1:3" x14ac:dyDescent="0.25">
      <c r="A59" s="31"/>
      <c r="B59" s="32"/>
      <c r="C59" s="33"/>
    </row>
  </sheetData>
  <pageMargins left="0.7" right="0.7" top="0.75" bottom="0.75" header="0.3" footer="0.3"/>
  <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C0397-8D37-486D-8F42-0BA8E69250A1}">
  <dimension ref="A1"/>
  <sheetViews>
    <sheetView showGridLines="0" tabSelected="1" zoomScale="55" zoomScaleNormal="55" workbookViewId="0">
      <selection activeCell="AV19" sqref="AV1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bestsellers</vt:lpstr>
      <vt:lpstr>DISCRIPTIVE STAT</vt:lpstr>
      <vt:lpstr>Sheet1</vt:lpstr>
      <vt:lpstr>Sheet2</vt:lpstr>
      <vt:lpstr>INFERENTIAL STAT&amp;PROB</vt:lpstr>
      <vt:lpstr>EDA</vt:lpstr>
      <vt:lpstr>pivot table</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Eslam Ashraf</dc:creator>
  <cp:lastModifiedBy>dell</cp:lastModifiedBy>
  <dcterms:created xsi:type="dcterms:W3CDTF">2022-11-01T00:19:23Z</dcterms:created>
  <dcterms:modified xsi:type="dcterms:W3CDTF">2022-11-11T01:20:34Z</dcterms:modified>
</cp:coreProperties>
</file>