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pc11\Desktop\HADJ 2025\"/>
    </mc:Choice>
  </mc:AlternateContent>
  <bookViews>
    <workbookView xWindow="-110" yWindow="-110" windowWidth="19420" windowHeight="10300" tabRatio="786"/>
  </bookViews>
  <sheets>
    <sheet name="HADJ ORDINAIRE 2026" sheetId="5" r:id="rId1"/>
    <sheet name="HADJ 2025 -2026" sheetId="4" r:id="rId2"/>
    <sheet name="NON REMBOURSE" sheetId="3" r:id="rId3"/>
    <sheet name="REMBOURSE" sheetId="2" r:id="rId4"/>
    <sheet name="DAP 2026" sheetId="6" r:id="rId5"/>
  </sheets>
  <definedNames>
    <definedName name="_xlnm._FilterDatabase" localSheetId="1" hidden="1">'HADJ 2025 -2026'!$A$3:$J$4</definedName>
    <definedName name="_xlnm._FilterDatabase" localSheetId="0" hidden="1">'HADJ ORDINAIRE 2026'!$A$3:$J$39</definedName>
    <definedName name="_xlnm._FilterDatabase" localSheetId="2" hidden="1">'NON REMBOURSE'!$A$3:$J$5</definedName>
    <definedName name="_xlnm._FilterDatabase" localSheetId="3" hidden="1">REMBOURSE!$A$3:$J$8</definedName>
    <definedName name="_xlnm.Print_Area" localSheetId="1">'HADJ 2025 -2026'!$A$1:$J$20</definedName>
    <definedName name="_xlnm.Print_Area" localSheetId="0">'HADJ ORDINAIRE 2026'!$A$1:$J$41</definedName>
    <definedName name="_xlnm.Print_Area" localSheetId="2">'NON REMBOURSE'!$A$1:$J$13</definedName>
    <definedName name="_xlnm.Print_Area" localSheetId="3">REMBOURSE!$A$1:$J$19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5" l="1"/>
  <c r="E4" i="5"/>
  <c r="E22" i="5"/>
  <c r="E6" i="5"/>
  <c r="F6" i="6"/>
  <c r="F7" i="6"/>
  <c r="F8" i="6"/>
  <c r="F9" i="6"/>
  <c r="F5" i="6"/>
  <c r="F13" i="6" l="1"/>
  <c r="F4" i="6"/>
  <c r="E13" i="6"/>
  <c r="E41" i="5"/>
  <c r="E14" i="5"/>
  <c r="E10" i="5"/>
  <c r="E16" i="5"/>
  <c r="E12" i="5" l="1"/>
  <c r="E20" i="5" l="1"/>
  <c r="E9" i="5" l="1"/>
  <c r="Q6" i="5" l="1"/>
  <c r="Q7" i="5" s="1"/>
  <c r="Q8" i="5" s="1"/>
  <c r="Q9" i="5" s="1"/>
  <c r="Q10" i="5" s="1"/>
  <c r="Q11" i="5" s="1"/>
  <c r="Q12" i="5" s="1"/>
  <c r="Q17" i="5"/>
  <c r="E20" i="4" l="1"/>
  <c r="E13" i="3"/>
  <c r="E19" i="2"/>
</calcChain>
</file>

<file path=xl/sharedStrings.xml><?xml version="1.0" encoding="utf-8"?>
<sst xmlns="http://schemas.openxmlformats.org/spreadsheetml/2006/main" count="394" uniqueCount="225">
  <si>
    <t>N°</t>
  </si>
  <si>
    <t>NOMS ET PRENOMS</t>
  </si>
  <si>
    <t xml:space="preserve">TELEPHONE </t>
  </si>
  <si>
    <t>S/C</t>
  </si>
  <si>
    <t>MONTANT VERSE</t>
  </si>
  <si>
    <t>OBSERVATION</t>
  </si>
  <si>
    <t>GENRE</t>
  </si>
  <si>
    <t>DATE DE NAISSANCE</t>
  </si>
  <si>
    <t>LIEU DE NAISSANCE</t>
  </si>
  <si>
    <t>N° PASSEPORT</t>
  </si>
  <si>
    <t xml:space="preserve">ALIOU BOUBA </t>
  </si>
  <si>
    <t>ALH DJALLO</t>
  </si>
  <si>
    <t>HADJ PRIVE</t>
  </si>
  <si>
    <t>M</t>
  </si>
  <si>
    <t>MEIGENGA</t>
  </si>
  <si>
    <t>AA285152</t>
  </si>
  <si>
    <t>HABIBA EPOUSE ALIOU SOULEYMAN</t>
  </si>
  <si>
    <t>F</t>
  </si>
  <si>
    <t>GAROUA-BOULAI</t>
  </si>
  <si>
    <t>AB156764</t>
  </si>
  <si>
    <t>ABBO MOUCTAR</t>
  </si>
  <si>
    <t>AA841879</t>
  </si>
  <si>
    <t>SOUMAYYA SALI</t>
  </si>
  <si>
    <t>AA465027</t>
  </si>
  <si>
    <t>NENE BATOUL</t>
  </si>
  <si>
    <t>AB136200</t>
  </si>
  <si>
    <t>MOHAMADOU TANKO</t>
  </si>
  <si>
    <t>659 10 07 71</t>
  </si>
  <si>
    <t>ABOU HANIFA TANKO</t>
  </si>
  <si>
    <t>ORDINAIRE</t>
  </si>
  <si>
    <t>00/00/1962</t>
  </si>
  <si>
    <t>AB178086</t>
  </si>
  <si>
    <t>ROUGAYATOU</t>
  </si>
  <si>
    <t>ADDA AJOUS</t>
  </si>
  <si>
    <t>AB174874</t>
  </si>
  <si>
    <t>BOUBAKARI HAMADAMA</t>
  </si>
  <si>
    <t>AB174555</t>
  </si>
  <si>
    <t>AOUDOU HALIDOU</t>
  </si>
  <si>
    <t xml:space="preserve"> +236 72 17 18 05</t>
  </si>
  <si>
    <t>AA816877</t>
  </si>
  <si>
    <t>ABDOULKARIMOU MOUMINI</t>
  </si>
  <si>
    <t>ALH SALI GUIRLAY</t>
  </si>
  <si>
    <t>AB171390</t>
  </si>
  <si>
    <t>ALBOUHARIGOU DJIBRILLA</t>
  </si>
  <si>
    <t>678 98 08 21</t>
  </si>
  <si>
    <t>DOUALA</t>
  </si>
  <si>
    <t>AB168766</t>
  </si>
  <si>
    <t>AISSATOU EPSE WOUAMBA ASSABE</t>
  </si>
  <si>
    <t>674 40 84 25</t>
  </si>
  <si>
    <t>AÏ DOCTA</t>
  </si>
  <si>
    <t>AB174889</t>
  </si>
  <si>
    <t>HAROUNA ALHADJI ORTI</t>
  </si>
  <si>
    <t>ALH SOULEY ILA</t>
  </si>
  <si>
    <t>AB179512</t>
  </si>
  <si>
    <t>HALIMATOU SADIYA ARDO TELLA</t>
  </si>
  <si>
    <t>NGAOUI</t>
  </si>
  <si>
    <t>AB179507</t>
  </si>
  <si>
    <t>FADIMATOU ADDADJI</t>
  </si>
  <si>
    <t>OUMAR KAKA</t>
  </si>
  <si>
    <t>00/00/1985</t>
  </si>
  <si>
    <t>MAROUA</t>
  </si>
  <si>
    <t>AB100408</t>
  </si>
  <si>
    <t>FADIMATOU HAMADOU</t>
  </si>
  <si>
    <t>MOHAMAN BASSIR GB</t>
  </si>
  <si>
    <t>00/00/1970</t>
  </si>
  <si>
    <t>AA990146</t>
  </si>
  <si>
    <t>INOUSSA</t>
  </si>
  <si>
    <t>KAKA</t>
  </si>
  <si>
    <t>00/00/1984</t>
  </si>
  <si>
    <t>AA527808</t>
  </si>
  <si>
    <t>FADIMATOU HASSANA</t>
  </si>
  <si>
    <t>699 44 16 01</t>
  </si>
  <si>
    <t>YAOUNDE</t>
  </si>
  <si>
    <t>AB172918</t>
  </si>
  <si>
    <t>MOHAMADOU BAGOUDOU</t>
  </si>
  <si>
    <t>TCHOLLIRE</t>
  </si>
  <si>
    <t>AB175608</t>
  </si>
  <si>
    <t>AISSATOU</t>
  </si>
  <si>
    <t>AB179203</t>
  </si>
  <si>
    <t>ISMAILA HAMADAMA</t>
  </si>
  <si>
    <t>658 89 42 03</t>
  </si>
  <si>
    <t>00/00/2000</t>
  </si>
  <si>
    <t>MEIDOUGOU</t>
  </si>
  <si>
    <t>AB174265</t>
  </si>
  <si>
    <t>FADIMATOU OUSMANE</t>
  </si>
  <si>
    <t>NGAOUNDERE</t>
  </si>
  <si>
    <t>AB178089</t>
  </si>
  <si>
    <t>HAMA ADAMA IYA</t>
  </si>
  <si>
    <t>00/00/1963</t>
  </si>
  <si>
    <t>BEKA MODIBO</t>
  </si>
  <si>
    <t>AB178090</t>
  </si>
  <si>
    <t>HAMZA MOUMINI</t>
  </si>
  <si>
    <t>AYOUBA DJALLO</t>
  </si>
  <si>
    <t>AA970636</t>
  </si>
  <si>
    <t>MAMOUDOU MODIBO SIDDI</t>
  </si>
  <si>
    <t>00/00/1958</t>
  </si>
  <si>
    <t>BOULA</t>
  </si>
  <si>
    <t>AB174166</t>
  </si>
  <si>
    <t>ROUGAYATOU ALHADJI MOUSSA</t>
  </si>
  <si>
    <t>655 11 58 71</t>
  </si>
  <si>
    <t>ALH SALIOU</t>
  </si>
  <si>
    <t>00/00/1975</t>
  </si>
  <si>
    <t>AB178045</t>
  </si>
  <si>
    <t>ABOUBAKARI MAMOUDOU</t>
  </si>
  <si>
    <t>691 20 75 10</t>
  </si>
  <si>
    <t>ALH ABOUBAKAR CALL BOX</t>
  </si>
  <si>
    <t>AB177133</t>
  </si>
  <si>
    <t>OUSMANOU ABDOU</t>
  </si>
  <si>
    <t>677 14 31 32</t>
  </si>
  <si>
    <t>00/00/1997</t>
  </si>
  <si>
    <t>ZAKIA-BOGO</t>
  </si>
  <si>
    <t>AB177134</t>
  </si>
  <si>
    <t>AISSATOU ABOUBAKARI</t>
  </si>
  <si>
    <t>670 40 80 20</t>
  </si>
  <si>
    <t>YOUSSOUFA CALL BOX</t>
  </si>
  <si>
    <t>00/00/1968</t>
  </si>
  <si>
    <t>DAOUALAYEL</t>
  </si>
  <si>
    <t>AB121254</t>
  </si>
  <si>
    <t>YOUNOUSSA MIDJIWA</t>
  </si>
  <si>
    <t>ALH IBRAHIM MO ALLAH YIDI</t>
  </si>
  <si>
    <t>00/00/1988</t>
  </si>
  <si>
    <t>AB078151</t>
  </si>
  <si>
    <t>ALH ABAKAR GARAGE</t>
  </si>
  <si>
    <t>Recuperer</t>
  </si>
  <si>
    <t>HADJ ORDINAIRE 2026</t>
  </si>
  <si>
    <t>YAOUBA</t>
  </si>
  <si>
    <t>Alh Oussoumanou Meidougou</t>
  </si>
  <si>
    <t>ALIOU GARGA</t>
  </si>
  <si>
    <t>683 10 14 31</t>
  </si>
  <si>
    <t>Hadjaratou Salihou (Voisine)</t>
  </si>
  <si>
    <t>Pas de passeport</t>
  </si>
  <si>
    <t>HADJARATOU SALIHOU</t>
  </si>
  <si>
    <t>677 85 52 70</t>
  </si>
  <si>
    <t>OK</t>
  </si>
  <si>
    <t>ROUGAYATOU INNA</t>
  </si>
  <si>
    <t>Alh Bouba Bamou</t>
  </si>
  <si>
    <t>00/00/1966</t>
  </si>
  <si>
    <t>PANDJARA BELEL</t>
  </si>
  <si>
    <t>AB088117</t>
  </si>
  <si>
    <t>HADJ 2025 // REMBOURSE</t>
  </si>
  <si>
    <t>NON REMBOURSE</t>
  </si>
  <si>
    <t>YOUSSOUFA IDRISSOU</t>
  </si>
  <si>
    <t>675 51 91 50</t>
  </si>
  <si>
    <t>RAWDA ABDOULLAHI</t>
  </si>
  <si>
    <t>670 92 00 06</t>
  </si>
  <si>
    <t>OUSMAILA HAMADOU BOUBA</t>
  </si>
  <si>
    <t>AMINATOU ALH BOBBOY</t>
  </si>
  <si>
    <t>651 91 58 88</t>
  </si>
  <si>
    <t>Alh Babikir</t>
  </si>
  <si>
    <t>LIBELLE</t>
  </si>
  <si>
    <t>Debit</t>
  </si>
  <si>
    <t>Credit</t>
  </si>
  <si>
    <t>Solde</t>
  </si>
  <si>
    <t>Obs</t>
  </si>
  <si>
    <t>Versement N° 024651</t>
  </si>
  <si>
    <t>Date</t>
  </si>
  <si>
    <t>BANQUE CCA-BANK</t>
  </si>
  <si>
    <t>Oumarou Ousmanou</t>
  </si>
  <si>
    <t>BANQUE AFRILAND FIRST BANK</t>
  </si>
  <si>
    <t>ADAMOU OUMAROU</t>
  </si>
  <si>
    <t>696 08 19 64</t>
  </si>
  <si>
    <t>ISSEINI RAMAT</t>
  </si>
  <si>
    <t>677 65 62 61</t>
  </si>
  <si>
    <t>MOLA BAATE</t>
  </si>
  <si>
    <t>MOHAMADOU LAMINI</t>
  </si>
  <si>
    <t>HAMADOU BOUBA</t>
  </si>
  <si>
    <t>Versement N° 025926</t>
  </si>
  <si>
    <t>BILKISSOU MOUBARACK</t>
  </si>
  <si>
    <t>699 05 19 06</t>
  </si>
  <si>
    <t>HAMIDOU MAL IDRISSOU</t>
  </si>
  <si>
    <t>BERTOUA</t>
  </si>
  <si>
    <t>AB247504</t>
  </si>
  <si>
    <t>Versement</t>
  </si>
  <si>
    <t>MOHAMAN TOUKOUR</t>
  </si>
  <si>
    <t>696 26 42 10</t>
  </si>
  <si>
    <t>OUMAROU SANDA</t>
  </si>
  <si>
    <t>695 49 46 93</t>
  </si>
  <si>
    <t>OUMAROU planche</t>
  </si>
  <si>
    <t>Versement N° 026938</t>
  </si>
  <si>
    <t>MALIKI ABDOUL MAKIK AHMADOU</t>
  </si>
  <si>
    <t>680 93 70 24</t>
  </si>
  <si>
    <t>ABDOULKARIM ALH MOUMINI SIRLAY</t>
  </si>
  <si>
    <t>HADIZA ADAMOU</t>
  </si>
  <si>
    <t>657 22 57 13</t>
  </si>
  <si>
    <t>Alh SIDDIKI WAK</t>
  </si>
  <si>
    <t>AB277568</t>
  </si>
  <si>
    <t>ABDOULKARIM MOUMINI</t>
  </si>
  <si>
    <t>699 03 88 07</t>
  </si>
  <si>
    <t>ALH SALI DIRLAYO par ALH YAYA ADAMOU MIRINDA</t>
  </si>
  <si>
    <t>ASTADJAM ISSA</t>
  </si>
  <si>
    <t>673 16 01 48</t>
  </si>
  <si>
    <t>NOMS DU REMETTANT</t>
  </si>
  <si>
    <t>N° BORDEREAU</t>
  </si>
  <si>
    <t>DATE</t>
  </si>
  <si>
    <t>MONTANT</t>
  </si>
  <si>
    <t>OUSSOUMANOU HAMADOU</t>
  </si>
  <si>
    <t>N° 018485</t>
  </si>
  <si>
    <t>TOTAL</t>
  </si>
  <si>
    <t>Nombre Place</t>
  </si>
  <si>
    <t>N° 057638</t>
  </si>
  <si>
    <t>BOUBAKARI HAMIDOU</t>
  </si>
  <si>
    <t>N° 019250</t>
  </si>
  <si>
    <t>N° 059001</t>
  </si>
  <si>
    <t>ALH BASSIROU</t>
  </si>
  <si>
    <t>670 68 10 15</t>
  </si>
  <si>
    <t>695 06 18 10</t>
  </si>
  <si>
    <t xml:space="preserve">HASSAN </t>
  </si>
  <si>
    <t>00/00/1983</t>
  </si>
  <si>
    <t>AB283955</t>
  </si>
  <si>
    <t>ABAYA</t>
  </si>
  <si>
    <t>WAMY</t>
  </si>
  <si>
    <t>ISSENI RAMAT</t>
  </si>
  <si>
    <t>ACHEICK MAHAMAT</t>
  </si>
  <si>
    <t>670 40 55 44</t>
  </si>
  <si>
    <t>ALH OUMAROU GONI</t>
  </si>
  <si>
    <t>CHIDDI ABDOURAMAN</t>
  </si>
  <si>
    <t>691 48 63 28</t>
  </si>
  <si>
    <t>ALH YAYA ALH ADAMOU</t>
  </si>
  <si>
    <t>ZARATOU MANA</t>
  </si>
  <si>
    <t>694 55 85 29</t>
  </si>
  <si>
    <t>DJIME ABDOU</t>
  </si>
  <si>
    <t>HAMAN ADJI</t>
  </si>
  <si>
    <t>ABBO DJIBRILLA</t>
  </si>
  <si>
    <t>N° 071767</t>
  </si>
  <si>
    <t>Dans le compte personnel de Alh OUSSOUMANOU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</si>
</sst>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2"/>
      <color theme="1"/>
      <name val="Arial Narrow"/>
      <family val="2"/>
    </font>
    <font>
      <b/>
      <sz val="48"/>
      <color theme="1"/>
      <name val="Arial Narrow"/>
      <family val="2"/>
    </font>
    <font>
      <sz val="11"/>
      <color theme="1"/>
      <name val="Arial Narrow"/>
      <family val="2"/>
    </font>
    <font>
      <b/>
      <sz val="20"/>
      <color theme="1"/>
      <name val="Arial Narrow"/>
      <family val="2"/>
    </font>
    <font>
      <sz val="16"/>
      <color theme="1"/>
      <name val="Arial Narrow"/>
      <family val="2"/>
    </font>
    <font>
      <b/>
      <sz val="26"/>
      <color theme="1"/>
      <name val="Arial Narrow"/>
      <family val="2"/>
    </font>
    <font>
      <b/>
      <sz val="28"/>
      <color rgb="FFFF0000"/>
      <name val="Arial Narrow"/>
      <family val="2"/>
    </font>
    <font>
      <b/>
      <sz val="36"/>
      <color rgb="FFFF0000"/>
      <name val="Calibri"/>
      <family val="2"/>
      <scheme val="minor"/>
    </font>
    <font>
      <b/>
      <sz val="36"/>
      <color rgb="FFFF0000"/>
      <name val="Arial Narrow"/>
      <family val="2"/>
    </font>
    <font>
      <b/>
      <sz val="22"/>
      <color theme="1"/>
      <name val="Arial Narrow"/>
      <family val="2"/>
    </font>
    <font>
      <b/>
      <i/>
      <sz val="11"/>
      <color theme="1"/>
      <name val="Calibri"/>
      <family val="2"/>
      <scheme val="minor"/>
    </font>
    <font>
      <b/>
      <i/>
      <sz val="22"/>
      <color theme="1"/>
      <name val="Arial Narrow"/>
      <family val="2"/>
    </font>
    <font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3" fontId="3" fillId="0" borderId="13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3" fontId="8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3" fontId="10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3" fontId="11" fillId="0" borderId="1" xfId="0" applyNumberFormat="1" applyFont="1" applyBorder="1" applyAlignment="1">
      <alignment horizontal="center" vertical="center"/>
    </xf>
    <xf numFmtId="3" fontId="12" fillId="0" borderId="14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3" fontId="14" fillId="0" borderId="1" xfId="0" applyNumberFormat="1" applyFont="1" applyBorder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3" fontId="17" fillId="0" borderId="0" xfId="0" applyNumberFormat="1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3" fontId="17" fillId="0" borderId="1" xfId="0" applyNumberFormat="1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 wrapText="1"/>
    </xf>
    <xf numFmtId="2" fontId="17" fillId="0" borderId="1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3" fontId="17" fillId="0" borderId="0" xfId="0" applyNumberFormat="1" applyFont="1" applyBorder="1" applyAlignment="1">
      <alignment horizontal="center" vertical="center"/>
    </xf>
    <xf numFmtId="2" fontId="17" fillId="0" borderId="18" xfId="0" applyNumberFormat="1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view="pageBreakPreview" topLeftCell="A5" zoomScale="40" zoomScaleNormal="52" zoomScaleSheetLayoutView="42" workbookViewId="0">
      <selection activeCell="A24" sqref="A24:XFD24"/>
    </sheetView>
  </sheetViews>
  <sheetFormatPr baseColWidth="10" defaultColWidth="11.453125" defaultRowHeight="14.5" x14ac:dyDescent="0.35"/>
  <cols>
    <col min="1" max="1" width="13.26953125" style="4" customWidth="1"/>
    <col min="2" max="2" width="69.26953125" style="1" bestFit="1" customWidth="1"/>
    <col min="3" max="3" width="28.1796875" style="4" customWidth="1"/>
    <col min="4" max="4" width="85.81640625" style="5" bestFit="1" customWidth="1"/>
    <col min="5" max="6" width="31.453125" style="6" customWidth="1"/>
    <col min="7" max="7" width="20.1796875" style="4" bestFit="1" customWidth="1"/>
    <col min="8" max="8" width="22.26953125" style="4" bestFit="1" customWidth="1"/>
    <col min="9" max="9" width="41" style="5" bestFit="1" customWidth="1"/>
    <col min="10" max="10" width="33.453125" style="4" bestFit="1" customWidth="1"/>
    <col min="11" max="11" width="11.453125" style="1"/>
    <col min="12" max="12" width="11.1796875" style="1" customWidth="1"/>
    <col min="13" max="13" width="19.36328125" style="1" bestFit="1" customWidth="1"/>
    <col min="14" max="14" width="38.6328125" style="1" bestFit="1" customWidth="1"/>
    <col min="15" max="15" width="19.36328125" style="1" bestFit="1" customWidth="1"/>
    <col min="16" max="16" width="21.36328125" style="1" customWidth="1"/>
    <col min="17" max="17" width="25.1796875" style="1" customWidth="1"/>
    <col min="18" max="18" width="32.6328125" style="1" bestFit="1" customWidth="1"/>
    <col min="19" max="16384" width="11.453125" style="1"/>
  </cols>
  <sheetData>
    <row r="1" spans="1:18" ht="86.5" customHeight="1" x14ac:dyDescent="0.35">
      <c r="A1" s="90" t="s">
        <v>124</v>
      </c>
      <c r="B1" s="91"/>
      <c r="C1" s="91"/>
      <c r="D1" s="91"/>
      <c r="E1" s="91"/>
      <c r="F1" s="91"/>
      <c r="G1" s="91"/>
      <c r="H1" s="91"/>
      <c r="I1" s="91"/>
      <c r="J1" s="92"/>
    </row>
    <row r="2" spans="1:18" x14ac:dyDescent="0.35">
      <c r="A2" s="11"/>
      <c r="B2" s="12"/>
      <c r="C2" s="13"/>
      <c r="D2" s="14"/>
      <c r="E2" s="15"/>
      <c r="F2" s="15"/>
      <c r="G2" s="13"/>
      <c r="H2" s="13"/>
      <c r="I2" s="14"/>
      <c r="J2" s="16"/>
    </row>
    <row r="3" spans="1:18" s="2" customFormat="1" ht="58.5" customHeight="1" x14ac:dyDescent="0.35">
      <c r="A3" s="17" t="s">
        <v>0</v>
      </c>
      <c r="B3" s="8" t="s">
        <v>1</v>
      </c>
      <c r="C3" s="7" t="s">
        <v>2</v>
      </c>
      <c r="D3" s="9" t="s">
        <v>3</v>
      </c>
      <c r="E3" s="10" t="s">
        <v>4</v>
      </c>
      <c r="F3" s="10" t="s">
        <v>5</v>
      </c>
      <c r="G3" s="7" t="s">
        <v>6</v>
      </c>
      <c r="H3" s="7" t="s">
        <v>7</v>
      </c>
      <c r="I3" s="7" t="s">
        <v>8</v>
      </c>
      <c r="J3" s="18" t="s">
        <v>9</v>
      </c>
    </row>
    <row r="4" spans="1:18" s="39" customFormat="1" ht="45" customHeight="1" x14ac:dyDescent="0.35">
      <c r="A4" s="32">
        <v>1</v>
      </c>
      <c r="B4" s="33" t="s">
        <v>179</v>
      </c>
      <c r="C4" s="34" t="s">
        <v>180</v>
      </c>
      <c r="D4" s="35" t="s">
        <v>135</v>
      </c>
      <c r="E4" s="36">
        <f>800000+1200000+1000000</f>
        <v>3000000</v>
      </c>
      <c r="F4" s="36" t="s">
        <v>133</v>
      </c>
      <c r="G4" s="34" t="s">
        <v>13</v>
      </c>
      <c r="H4" s="37">
        <v>37303</v>
      </c>
      <c r="I4" s="35" t="s">
        <v>18</v>
      </c>
      <c r="J4" s="38" t="s">
        <v>185</v>
      </c>
      <c r="L4" s="93" t="s">
        <v>156</v>
      </c>
      <c r="M4" s="93"/>
      <c r="N4" s="93"/>
      <c r="O4" s="93"/>
      <c r="P4" s="93"/>
      <c r="Q4" s="93"/>
      <c r="R4" s="93"/>
    </row>
    <row r="5" spans="1:18" s="39" customFormat="1" ht="45" customHeight="1" x14ac:dyDescent="0.35">
      <c r="A5" s="32">
        <v>2</v>
      </c>
      <c r="B5" s="33" t="s">
        <v>161</v>
      </c>
      <c r="C5" s="34" t="s">
        <v>162</v>
      </c>
      <c r="D5" s="35" t="s">
        <v>163</v>
      </c>
      <c r="E5" s="36">
        <v>1000000</v>
      </c>
      <c r="F5" s="36"/>
      <c r="G5" s="34"/>
      <c r="H5" s="37"/>
      <c r="I5" s="35"/>
      <c r="J5" s="38"/>
      <c r="L5" s="66" t="s">
        <v>0</v>
      </c>
      <c r="M5" s="66" t="s">
        <v>155</v>
      </c>
      <c r="N5" s="67" t="s">
        <v>149</v>
      </c>
      <c r="O5" s="68" t="s">
        <v>150</v>
      </c>
      <c r="P5" s="68" t="s">
        <v>151</v>
      </c>
      <c r="Q5" s="70" t="s">
        <v>152</v>
      </c>
      <c r="R5" s="66" t="s">
        <v>153</v>
      </c>
    </row>
    <row r="6" spans="1:18" s="39" customFormat="1" ht="45" customHeight="1" x14ac:dyDescent="0.35">
      <c r="A6" s="32">
        <v>3</v>
      </c>
      <c r="B6" s="56" t="s">
        <v>47</v>
      </c>
      <c r="C6" s="55" t="s">
        <v>48</v>
      </c>
      <c r="D6" s="57" t="s">
        <v>49</v>
      </c>
      <c r="E6" s="36">
        <f>1200000+1000000</f>
        <v>2200000</v>
      </c>
      <c r="F6" s="36" t="s">
        <v>133</v>
      </c>
      <c r="G6" s="55" t="s">
        <v>17</v>
      </c>
      <c r="H6" s="59">
        <v>28495</v>
      </c>
      <c r="I6" s="57" t="s">
        <v>18</v>
      </c>
      <c r="J6" s="89" t="s">
        <v>50</v>
      </c>
      <c r="L6" s="34">
        <v>1</v>
      </c>
      <c r="M6" s="37">
        <v>45850</v>
      </c>
      <c r="N6" s="33" t="s">
        <v>154</v>
      </c>
      <c r="O6" s="36">
        <v>13500000</v>
      </c>
      <c r="P6" s="36"/>
      <c r="Q6" s="70">
        <f>+O6-P6</f>
        <v>13500000</v>
      </c>
      <c r="R6" s="34" t="s">
        <v>157</v>
      </c>
    </row>
    <row r="7" spans="1:18" s="39" customFormat="1" ht="45" customHeight="1" x14ac:dyDescent="0.35">
      <c r="A7" s="32">
        <v>4</v>
      </c>
      <c r="B7" s="33" t="s">
        <v>175</v>
      </c>
      <c r="C7" s="34" t="s">
        <v>176</v>
      </c>
      <c r="D7" s="35" t="s">
        <v>177</v>
      </c>
      <c r="E7" s="36">
        <v>2000000</v>
      </c>
      <c r="F7" s="36"/>
      <c r="G7" s="34"/>
      <c r="H7" s="37"/>
      <c r="I7" s="35"/>
      <c r="J7" s="38"/>
      <c r="L7" s="34">
        <v>2</v>
      </c>
      <c r="M7" s="37">
        <v>45871</v>
      </c>
      <c r="N7" s="33" t="s">
        <v>166</v>
      </c>
      <c r="O7" s="36">
        <v>6600000</v>
      </c>
      <c r="P7" s="36"/>
      <c r="Q7" s="70">
        <f>+Q6+O7-P7</f>
        <v>20100000</v>
      </c>
      <c r="R7" s="34" t="s">
        <v>157</v>
      </c>
    </row>
    <row r="8" spans="1:18" s="39" customFormat="1" ht="45" customHeight="1" x14ac:dyDescent="0.35">
      <c r="A8" s="32">
        <v>5</v>
      </c>
      <c r="B8" s="33" t="s">
        <v>182</v>
      </c>
      <c r="C8" s="34" t="s">
        <v>183</v>
      </c>
      <c r="D8" s="35" t="s">
        <v>184</v>
      </c>
      <c r="E8" s="36">
        <v>2000000</v>
      </c>
      <c r="F8" s="36"/>
      <c r="G8" s="34"/>
      <c r="H8" s="37"/>
      <c r="I8" s="35"/>
      <c r="J8" s="34"/>
      <c r="L8" s="34">
        <v>3</v>
      </c>
      <c r="M8" s="37">
        <v>45883</v>
      </c>
      <c r="N8" s="33" t="s">
        <v>172</v>
      </c>
      <c r="O8" s="36">
        <v>10000000</v>
      </c>
      <c r="P8" s="36"/>
      <c r="Q8" s="70">
        <f t="shared" ref="Q8:Q12" si="0">+Q7+O8-P8</f>
        <v>30100000</v>
      </c>
      <c r="R8" s="34" t="s">
        <v>157</v>
      </c>
    </row>
    <row r="9" spans="1:18" s="39" customFormat="1" ht="45" customHeight="1" x14ac:dyDescent="0.35">
      <c r="A9" s="32">
        <v>6</v>
      </c>
      <c r="B9" s="33" t="s">
        <v>127</v>
      </c>
      <c r="C9" s="34" t="s">
        <v>128</v>
      </c>
      <c r="D9" s="35" t="s">
        <v>129</v>
      </c>
      <c r="E9" s="36">
        <f>1000000+1500000</f>
        <v>2500000</v>
      </c>
      <c r="F9" s="36" t="s">
        <v>130</v>
      </c>
      <c r="G9" s="34" t="s">
        <v>13</v>
      </c>
      <c r="H9" s="37"/>
      <c r="I9" s="35"/>
      <c r="J9" s="38"/>
      <c r="L9" s="34">
        <v>4</v>
      </c>
      <c r="M9" s="37">
        <v>45889</v>
      </c>
      <c r="N9" s="33" t="s">
        <v>178</v>
      </c>
      <c r="O9" s="36">
        <v>3000000</v>
      </c>
      <c r="P9" s="36"/>
      <c r="Q9" s="70">
        <f t="shared" si="0"/>
        <v>33100000</v>
      </c>
      <c r="R9" s="34" t="s">
        <v>157</v>
      </c>
    </row>
    <row r="10" spans="1:18" s="39" customFormat="1" ht="45" customHeight="1" x14ac:dyDescent="0.35">
      <c r="A10" s="32">
        <v>7</v>
      </c>
      <c r="B10" s="33" t="s">
        <v>173</v>
      </c>
      <c r="C10" s="34" t="s">
        <v>174</v>
      </c>
      <c r="D10" s="35" t="s">
        <v>181</v>
      </c>
      <c r="E10" s="36">
        <f>1500000+1300000</f>
        <v>2800000</v>
      </c>
      <c r="F10" s="36"/>
      <c r="G10" s="34"/>
      <c r="H10" s="37"/>
      <c r="I10" s="35"/>
      <c r="J10" s="38"/>
      <c r="L10" s="34">
        <v>5</v>
      </c>
      <c r="M10" s="34"/>
      <c r="N10" s="33"/>
      <c r="O10" s="36"/>
      <c r="P10" s="36"/>
      <c r="Q10" s="70">
        <f t="shared" si="0"/>
        <v>33100000</v>
      </c>
      <c r="R10" s="34"/>
    </row>
    <row r="11" spans="1:18" s="39" customFormat="1" ht="45" customHeight="1" x14ac:dyDescent="0.35">
      <c r="A11" s="32">
        <v>8</v>
      </c>
      <c r="B11" s="33" t="s">
        <v>143</v>
      </c>
      <c r="C11" s="34" t="s">
        <v>144</v>
      </c>
      <c r="D11" s="35" t="s">
        <v>145</v>
      </c>
      <c r="E11" s="36">
        <v>3300000</v>
      </c>
      <c r="F11" s="36"/>
      <c r="G11" s="34"/>
      <c r="H11" s="37"/>
      <c r="I11" s="35"/>
      <c r="J11" s="38"/>
      <c r="L11" s="34">
        <v>6</v>
      </c>
      <c r="M11" s="34"/>
      <c r="N11" s="33"/>
      <c r="O11" s="36"/>
      <c r="P11" s="36"/>
      <c r="Q11" s="70">
        <f t="shared" si="0"/>
        <v>33100000</v>
      </c>
      <c r="R11" s="34"/>
    </row>
    <row r="12" spans="1:18" s="39" customFormat="1" ht="45" customHeight="1" x14ac:dyDescent="0.35">
      <c r="A12" s="32">
        <v>9</v>
      </c>
      <c r="B12" s="33" t="s">
        <v>131</v>
      </c>
      <c r="C12" s="34" t="s">
        <v>132</v>
      </c>
      <c r="D12" s="35" t="s">
        <v>129</v>
      </c>
      <c r="E12" s="36">
        <f>1000000+1500000+700000</f>
        <v>3200000</v>
      </c>
      <c r="F12" s="36" t="s">
        <v>130</v>
      </c>
      <c r="G12" s="34" t="s">
        <v>17</v>
      </c>
      <c r="H12" s="37"/>
      <c r="I12" s="35"/>
      <c r="J12" s="38"/>
      <c r="L12" s="34">
        <v>7</v>
      </c>
      <c r="M12" s="34"/>
      <c r="N12" s="33"/>
      <c r="O12" s="36"/>
      <c r="P12" s="36"/>
      <c r="Q12" s="70">
        <f t="shared" si="0"/>
        <v>33100000</v>
      </c>
      <c r="R12" s="34"/>
    </row>
    <row r="13" spans="1:18" s="39" customFormat="1" ht="45" customHeight="1" x14ac:dyDescent="0.35">
      <c r="A13" s="32">
        <v>10</v>
      </c>
      <c r="B13" s="33" t="s">
        <v>141</v>
      </c>
      <c r="C13" s="34" t="s">
        <v>113</v>
      </c>
      <c r="D13" s="35"/>
      <c r="E13" s="36">
        <v>3262500</v>
      </c>
      <c r="F13" s="36" t="s">
        <v>130</v>
      </c>
      <c r="G13" s="34" t="s">
        <v>13</v>
      </c>
      <c r="H13" s="37"/>
      <c r="I13" s="35"/>
      <c r="J13" s="38"/>
      <c r="L13" s="34"/>
      <c r="M13" s="34"/>
      <c r="N13" s="33"/>
      <c r="O13" s="36"/>
      <c r="P13" s="36"/>
      <c r="Q13" s="70"/>
      <c r="R13" s="34"/>
    </row>
    <row r="14" spans="1:18" s="39" customFormat="1" ht="45" customHeight="1" x14ac:dyDescent="0.35">
      <c r="A14" s="32">
        <v>11</v>
      </c>
      <c r="B14" s="33" t="s">
        <v>186</v>
      </c>
      <c r="C14" s="34" t="s">
        <v>187</v>
      </c>
      <c r="D14" s="35" t="s">
        <v>188</v>
      </c>
      <c r="E14" s="36">
        <f>1737100+1525600</f>
        <v>3262700</v>
      </c>
      <c r="F14" s="36"/>
      <c r="G14" s="34"/>
      <c r="H14" s="37"/>
      <c r="I14" s="35"/>
      <c r="J14" s="38"/>
      <c r="L14" s="64"/>
      <c r="M14" s="64"/>
      <c r="O14" s="65"/>
      <c r="P14" s="65"/>
      <c r="Q14" s="71"/>
      <c r="R14" s="64"/>
    </row>
    <row r="15" spans="1:18" s="39" customFormat="1" ht="45" customHeight="1" x14ac:dyDescent="0.35">
      <c r="A15" s="32">
        <v>12</v>
      </c>
      <c r="B15" s="33" t="s">
        <v>189</v>
      </c>
      <c r="C15" s="34" t="s">
        <v>190</v>
      </c>
      <c r="D15" s="35" t="s">
        <v>188</v>
      </c>
      <c r="E15" s="36">
        <v>3262700</v>
      </c>
      <c r="F15" s="36"/>
      <c r="G15" s="34"/>
      <c r="H15" s="37"/>
      <c r="I15" s="35"/>
      <c r="J15" s="38"/>
      <c r="L15" s="93" t="s">
        <v>158</v>
      </c>
      <c r="M15" s="93"/>
      <c r="N15" s="93"/>
      <c r="O15" s="93"/>
      <c r="P15" s="93"/>
      <c r="Q15" s="93"/>
      <c r="R15" s="93"/>
    </row>
    <row r="16" spans="1:18" s="39" customFormat="1" ht="45" customHeight="1" x14ac:dyDescent="0.35">
      <c r="A16" s="32">
        <v>13</v>
      </c>
      <c r="B16" s="33" t="s">
        <v>134</v>
      </c>
      <c r="C16" s="34" t="s">
        <v>142</v>
      </c>
      <c r="D16" s="35" t="s">
        <v>135</v>
      </c>
      <c r="E16" s="36">
        <f>2000000+1300000</f>
        <v>3300000</v>
      </c>
      <c r="F16" s="36" t="s">
        <v>133</v>
      </c>
      <c r="G16" s="34" t="s">
        <v>17</v>
      </c>
      <c r="H16" s="37" t="s">
        <v>136</v>
      </c>
      <c r="I16" s="35" t="s">
        <v>137</v>
      </c>
      <c r="J16" s="38" t="s">
        <v>138</v>
      </c>
      <c r="L16" s="66" t="s">
        <v>0</v>
      </c>
      <c r="M16" s="66" t="s">
        <v>155</v>
      </c>
      <c r="N16" s="67" t="s">
        <v>149</v>
      </c>
      <c r="O16" s="68" t="s">
        <v>150</v>
      </c>
      <c r="P16" s="68" t="s">
        <v>151</v>
      </c>
      <c r="Q16" s="70" t="s">
        <v>152</v>
      </c>
      <c r="R16" s="66" t="s">
        <v>153</v>
      </c>
    </row>
    <row r="17" spans="1:18" s="39" customFormat="1" ht="45" customHeight="1" x14ac:dyDescent="0.35">
      <c r="A17" s="32">
        <v>14</v>
      </c>
      <c r="B17" s="33" t="s">
        <v>164</v>
      </c>
      <c r="C17" s="34"/>
      <c r="D17" s="35"/>
      <c r="E17" s="36">
        <v>3300000</v>
      </c>
      <c r="F17" s="36"/>
      <c r="G17" s="34"/>
      <c r="H17" s="37"/>
      <c r="I17" s="35"/>
      <c r="J17" s="38"/>
      <c r="L17" s="34">
        <v>1</v>
      </c>
      <c r="M17" s="37"/>
      <c r="N17" s="33"/>
      <c r="O17" s="36"/>
      <c r="P17" s="36"/>
      <c r="Q17" s="70">
        <f>+O17-P17</f>
        <v>0</v>
      </c>
      <c r="R17" s="34"/>
    </row>
    <row r="18" spans="1:18" s="39" customFormat="1" ht="45" customHeight="1" x14ac:dyDescent="0.35">
      <c r="A18" s="32">
        <v>15</v>
      </c>
      <c r="B18" s="33" t="s">
        <v>165</v>
      </c>
      <c r="C18" s="34"/>
      <c r="D18" s="35"/>
      <c r="E18" s="36">
        <v>3300000</v>
      </c>
      <c r="F18" s="36"/>
      <c r="G18" s="34"/>
      <c r="H18" s="37"/>
      <c r="I18" s="35"/>
      <c r="J18" s="38"/>
      <c r="L18" s="34"/>
      <c r="M18" s="37"/>
      <c r="N18" s="33"/>
      <c r="O18" s="36"/>
      <c r="P18" s="36"/>
      <c r="Q18" s="70"/>
      <c r="R18" s="34"/>
    </row>
    <row r="19" spans="1:18" s="39" customFormat="1" ht="45" customHeight="1" x14ac:dyDescent="0.35">
      <c r="A19" s="32">
        <v>16</v>
      </c>
      <c r="B19" s="33" t="s">
        <v>146</v>
      </c>
      <c r="C19" s="34" t="s">
        <v>147</v>
      </c>
      <c r="D19" s="35" t="s">
        <v>148</v>
      </c>
      <c r="E19" s="36">
        <v>3400000</v>
      </c>
      <c r="F19" s="36"/>
      <c r="G19" s="34"/>
      <c r="H19" s="37"/>
      <c r="I19" s="35"/>
      <c r="J19" s="38"/>
      <c r="L19" s="34"/>
      <c r="M19" s="37"/>
      <c r="N19" s="33"/>
      <c r="O19" s="36"/>
      <c r="P19" s="36"/>
      <c r="Q19" s="70"/>
      <c r="R19" s="34"/>
    </row>
    <row r="20" spans="1:18" s="39" customFormat="1" ht="45" customHeight="1" x14ac:dyDescent="0.35">
      <c r="A20" s="32">
        <v>17</v>
      </c>
      <c r="B20" s="33" t="s">
        <v>159</v>
      </c>
      <c r="C20" s="34" t="s">
        <v>160</v>
      </c>
      <c r="D20" s="35"/>
      <c r="E20" s="36">
        <f>1000000+2400000</f>
        <v>3400000</v>
      </c>
      <c r="F20" s="36"/>
      <c r="G20" s="34"/>
      <c r="H20" s="37"/>
      <c r="I20" s="35"/>
      <c r="J20" s="38"/>
      <c r="L20" s="34"/>
      <c r="M20" s="37"/>
      <c r="N20" s="33"/>
      <c r="O20" s="36"/>
      <c r="P20" s="36"/>
      <c r="Q20" s="70"/>
      <c r="R20" s="34"/>
    </row>
    <row r="21" spans="1:18" s="39" customFormat="1" ht="45" customHeight="1" x14ac:dyDescent="0.35">
      <c r="A21" s="32">
        <v>18</v>
      </c>
      <c r="B21" s="33" t="s">
        <v>167</v>
      </c>
      <c r="C21" s="34" t="s">
        <v>168</v>
      </c>
      <c r="D21" s="35" t="s">
        <v>169</v>
      </c>
      <c r="E21" s="36">
        <v>3400000</v>
      </c>
      <c r="F21" s="36" t="s">
        <v>133</v>
      </c>
      <c r="G21" s="34" t="s">
        <v>17</v>
      </c>
      <c r="H21" s="37">
        <v>34852</v>
      </c>
      <c r="I21" s="35" t="s">
        <v>170</v>
      </c>
      <c r="J21" s="38" t="s">
        <v>171</v>
      </c>
      <c r="L21" s="34">
        <v>2</v>
      </c>
      <c r="M21" s="34"/>
      <c r="N21" s="33"/>
      <c r="O21" s="36"/>
      <c r="P21" s="36"/>
      <c r="Q21" s="70"/>
      <c r="R21" s="34"/>
    </row>
    <row r="22" spans="1:18" s="39" customFormat="1" ht="45" customHeight="1" x14ac:dyDescent="0.35">
      <c r="A22" s="32">
        <v>19</v>
      </c>
      <c r="B22" s="33" t="s">
        <v>203</v>
      </c>
      <c r="C22" s="34" t="s">
        <v>204</v>
      </c>
      <c r="D22" s="35" t="s">
        <v>135</v>
      </c>
      <c r="E22" s="36">
        <f>1000000+1000000</f>
        <v>2000000</v>
      </c>
      <c r="F22" s="36"/>
      <c r="G22" s="34"/>
      <c r="H22" s="37"/>
      <c r="I22" s="35"/>
      <c r="J22" s="38"/>
      <c r="L22" s="34"/>
      <c r="M22" s="34"/>
      <c r="N22" s="33"/>
      <c r="O22" s="36"/>
      <c r="P22" s="36"/>
      <c r="Q22" s="70"/>
      <c r="R22" s="34"/>
    </row>
    <row r="23" spans="1:18" s="39" customFormat="1" ht="45" customHeight="1" x14ac:dyDescent="0.35">
      <c r="A23" s="32">
        <v>20</v>
      </c>
      <c r="B23" s="33" t="s">
        <v>206</v>
      </c>
      <c r="C23" s="34" t="s">
        <v>205</v>
      </c>
      <c r="D23" s="35" t="s">
        <v>33</v>
      </c>
      <c r="E23" s="36">
        <v>1500000</v>
      </c>
      <c r="F23" s="36" t="s">
        <v>133</v>
      </c>
      <c r="G23" s="34" t="s">
        <v>13</v>
      </c>
      <c r="H23" s="37" t="s">
        <v>207</v>
      </c>
      <c r="I23" s="35" t="s">
        <v>18</v>
      </c>
      <c r="J23" s="38" t="s">
        <v>208</v>
      </c>
      <c r="L23" s="34"/>
      <c r="M23" s="34"/>
      <c r="N23" s="33"/>
      <c r="O23" s="36"/>
      <c r="P23" s="36"/>
      <c r="Q23" s="70"/>
      <c r="R23" s="34"/>
    </row>
    <row r="24" spans="1:18" s="39" customFormat="1" ht="45" customHeight="1" x14ac:dyDescent="0.35">
      <c r="A24" s="32">
        <v>21</v>
      </c>
      <c r="B24" s="33" t="s">
        <v>209</v>
      </c>
      <c r="C24" s="34"/>
      <c r="D24" s="35" t="s">
        <v>210</v>
      </c>
      <c r="E24" s="36">
        <v>1500000</v>
      </c>
      <c r="F24" s="36"/>
      <c r="G24" s="34"/>
      <c r="H24" s="37"/>
      <c r="I24" s="35"/>
      <c r="J24" s="38"/>
      <c r="L24" s="34"/>
      <c r="M24" s="34"/>
      <c r="N24" s="33"/>
      <c r="O24" s="36"/>
      <c r="P24" s="36"/>
      <c r="Q24" s="70"/>
      <c r="R24" s="34"/>
    </row>
    <row r="25" spans="1:18" s="39" customFormat="1" ht="45" customHeight="1" x14ac:dyDescent="0.35">
      <c r="A25" s="32">
        <v>22</v>
      </c>
      <c r="B25" s="33" t="s">
        <v>211</v>
      </c>
      <c r="C25" s="34" t="s">
        <v>162</v>
      </c>
      <c r="D25" s="35" t="s">
        <v>163</v>
      </c>
      <c r="E25" s="36">
        <v>1000000</v>
      </c>
      <c r="F25" s="36"/>
      <c r="G25" s="34"/>
      <c r="H25" s="37"/>
      <c r="I25" s="35"/>
      <c r="J25" s="38"/>
      <c r="L25" s="34"/>
      <c r="M25" s="34"/>
      <c r="N25" s="33"/>
      <c r="O25" s="36"/>
      <c r="P25" s="36"/>
      <c r="Q25" s="70"/>
      <c r="R25" s="34"/>
    </row>
    <row r="26" spans="1:18" s="39" customFormat="1" ht="45" customHeight="1" x14ac:dyDescent="0.35">
      <c r="A26" s="32">
        <v>23</v>
      </c>
      <c r="B26" s="33" t="s">
        <v>212</v>
      </c>
      <c r="C26" s="34" t="s">
        <v>213</v>
      </c>
      <c r="D26" s="35" t="s">
        <v>214</v>
      </c>
      <c r="E26" s="36">
        <v>3262620</v>
      </c>
      <c r="F26" s="36"/>
      <c r="G26" s="34"/>
      <c r="H26" s="37"/>
      <c r="I26" s="35"/>
      <c r="J26" s="38"/>
      <c r="L26" s="34"/>
      <c r="M26" s="34"/>
      <c r="N26" s="33"/>
      <c r="O26" s="36"/>
      <c r="P26" s="36"/>
      <c r="Q26" s="70"/>
      <c r="R26" s="34"/>
    </row>
    <row r="27" spans="1:18" s="39" customFormat="1" ht="45" customHeight="1" x14ac:dyDescent="0.35">
      <c r="A27" s="32">
        <v>24</v>
      </c>
      <c r="B27" s="33" t="s">
        <v>215</v>
      </c>
      <c r="C27" s="34" t="s">
        <v>216</v>
      </c>
      <c r="D27" s="35"/>
      <c r="E27" s="36">
        <f>1000000+1000000</f>
        <v>2000000</v>
      </c>
      <c r="F27" s="36"/>
      <c r="G27" s="34"/>
      <c r="H27" s="37"/>
      <c r="I27" s="35"/>
      <c r="J27" s="38"/>
      <c r="L27" s="34"/>
      <c r="M27" s="34"/>
      <c r="N27" s="33"/>
      <c r="O27" s="36"/>
      <c r="P27" s="36"/>
      <c r="Q27" s="70"/>
      <c r="R27" s="34"/>
    </row>
    <row r="28" spans="1:18" s="39" customFormat="1" ht="45" customHeight="1" x14ac:dyDescent="0.35">
      <c r="A28" s="32">
        <v>25</v>
      </c>
      <c r="B28" s="33" t="s">
        <v>43</v>
      </c>
      <c r="C28" s="34" t="s">
        <v>44</v>
      </c>
      <c r="D28" s="35" t="s">
        <v>217</v>
      </c>
      <c r="E28" s="36">
        <v>1000000</v>
      </c>
      <c r="F28" s="36"/>
      <c r="G28" s="34"/>
      <c r="H28" s="37"/>
      <c r="I28" s="35"/>
      <c r="J28" s="38"/>
      <c r="L28" s="34"/>
      <c r="M28" s="34"/>
      <c r="N28" s="33"/>
      <c r="O28" s="36"/>
      <c r="P28" s="36"/>
      <c r="Q28" s="70"/>
      <c r="R28" s="34"/>
    </row>
    <row r="29" spans="1:18" s="39" customFormat="1" ht="45" customHeight="1" x14ac:dyDescent="0.35">
      <c r="A29" s="32">
        <v>26</v>
      </c>
      <c r="B29" s="33" t="s">
        <v>218</v>
      </c>
      <c r="C29" s="34" t="s">
        <v>219</v>
      </c>
      <c r="D29" s="35"/>
      <c r="E29" s="36">
        <v>1000000</v>
      </c>
      <c r="F29" s="36"/>
      <c r="G29" s="34"/>
      <c r="H29" s="37"/>
      <c r="I29" s="35"/>
      <c r="J29" s="38"/>
      <c r="L29" s="34"/>
      <c r="M29" s="34"/>
      <c r="N29" s="33"/>
      <c r="O29" s="36"/>
      <c r="P29" s="36"/>
      <c r="Q29" s="70"/>
      <c r="R29" s="34"/>
    </row>
    <row r="30" spans="1:18" s="39" customFormat="1" ht="45" customHeight="1" x14ac:dyDescent="0.35">
      <c r="A30" s="32">
        <v>27</v>
      </c>
      <c r="B30" s="33" t="s">
        <v>220</v>
      </c>
      <c r="C30" s="34"/>
      <c r="D30" s="35"/>
      <c r="E30" s="36">
        <v>2480000</v>
      </c>
      <c r="F30" s="36"/>
      <c r="G30" s="34"/>
      <c r="H30" s="37"/>
      <c r="I30" s="35"/>
      <c r="J30" s="38"/>
      <c r="L30" s="34"/>
      <c r="M30" s="34"/>
      <c r="N30" s="33"/>
      <c r="O30" s="36"/>
      <c r="P30" s="36"/>
      <c r="Q30" s="70"/>
      <c r="R30" s="34"/>
    </row>
    <row r="31" spans="1:18" s="39" customFormat="1" ht="45" customHeight="1" x14ac:dyDescent="0.35">
      <c r="A31" s="32">
        <v>28</v>
      </c>
      <c r="B31" s="33" t="s">
        <v>221</v>
      </c>
      <c r="C31" s="34"/>
      <c r="D31" s="35"/>
      <c r="E31" s="36">
        <v>600000</v>
      </c>
      <c r="F31" s="36"/>
      <c r="G31" s="34"/>
      <c r="H31" s="37"/>
      <c r="I31" s="35"/>
      <c r="J31" s="38"/>
      <c r="L31" s="34"/>
      <c r="M31" s="34"/>
      <c r="N31" s="33"/>
      <c r="O31" s="36"/>
      <c r="P31" s="36"/>
      <c r="Q31" s="70"/>
      <c r="R31" s="34"/>
    </row>
    <row r="32" spans="1:18" s="39" customFormat="1" ht="45" customHeight="1" x14ac:dyDescent="0.35">
      <c r="A32" s="32">
        <v>29</v>
      </c>
      <c r="B32" s="33"/>
      <c r="C32" s="34"/>
      <c r="D32" s="35"/>
      <c r="E32" s="36"/>
      <c r="F32" s="36"/>
      <c r="G32" s="34"/>
      <c r="H32" s="37"/>
      <c r="I32" s="35"/>
      <c r="J32" s="38"/>
      <c r="L32" s="34"/>
      <c r="M32" s="34"/>
      <c r="N32" s="33"/>
      <c r="O32" s="36"/>
      <c r="P32" s="36"/>
      <c r="Q32" s="70"/>
      <c r="R32" s="34"/>
    </row>
    <row r="33" spans="1:18" s="39" customFormat="1" ht="45" customHeight="1" x14ac:dyDescent="0.35">
      <c r="A33" s="32">
        <v>30</v>
      </c>
      <c r="B33" s="33"/>
      <c r="C33" s="34"/>
      <c r="D33" s="35"/>
      <c r="E33" s="36"/>
      <c r="F33" s="36"/>
      <c r="G33" s="34"/>
      <c r="H33" s="37"/>
      <c r="I33" s="35"/>
      <c r="J33" s="38"/>
      <c r="L33" s="34"/>
      <c r="M33" s="34"/>
      <c r="N33" s="33"/>
      <c r="O33" s="36"/>
      <c r="P33" s="36"/>
      <c r="Q33" s="70"/>
      <c r="R33" s="34"/>
    </row>
    <row r="34" spans="1:18" s="39" customFormat="1" ht="45" customHeight="1" x14ac:dyDescent="0.35">
      <c r="A34" s="32">
        <v>31</v>
      </c>
      <c r="B34" s="33"/>
      <c r="C34" s="34"/>
      <c r="D34" s="35"/>
      <c r="E34" s="36"/>
      <c r="F34" s="36"/>
      <c r="G34" s="34"/>
      <c r="H34" s="37"/>
      <c r="I34" s="35"/>
      <c r="J34" s="38"/>
      <c r="L34" s="34"/>
      <c r="M34" s="34"/>
      <c r="N34" s="33"/>
      <c r="O34" s="36"/>
      <c r="P34" s="36"/>
      <c r="Q34" s="70"/>
      <c r="R34" s="34"/>
    </row>
    <row r="35" spans="1:18" s="39" customFormat="1" ht="45" customHeight="1" x14ac:dyDescent="0.35">
      <c r="A35" s="32">
        <v>32</v>
      </c>
      <c r="B35" s="33"/>
      <c r="C35" s="34"/>
      <c r="D35" s="35"/>
      <c r="E35" s="36"/>
      <c r="F35" s="36"/>
      <c r="G35" s="34"/>
      <c r="H35" s="37"/>
      <c r="I35" s="35"/>
      <c r="J35" s="38"/>
      <c r="L35" s="34"/>
      <c r="M35" s="34"/>
      <c r="N35" s="33"/>
      <c r="O35" s="36"/>
      <c r="P35" s="36"/>
      <c r="Q35" s="70"/>
      <c r="R35" s="34"/>
    </row>
    <row r="36" spans="1:18" s="39" customFormat="1" ht="45" customHeight="1" x14ac:dyDescent="0.35">
      <c r="A36" s="32">
        <v>33</v>
      </c>
      <c r="B36" s="33"/>
      <c r="C36" s="34"/>
      <c r="D36" s="35"/>
      <c r="E36" s="36"/>
      <c r="F36" s="36"/>
      <c r="G36" s="34"/>
      <c r="H36" s="37"/>
      <c r="I36" s="35"/>
      <c r="J36" s="38"/>
      <c r="L36" s="34"/>
      <c r="M36" s="34"/>
      <c r="N36" s="33"/>
      <c r="O36" s="36"/>
      <c r="P36" s="36"/>
      <c r="Q36" s="70"/>
      <c r="R36" s="34"/>
    </row>
    <row r="37" spans="1:18" s="39" customFormat="1" ht="45" customHeight="1" x14ac:dyDescent="0.35">
      <c r="A37" s="32">
        <v>34</v>
      </c>
      <c r="B37" s="33"/>
      <c r="C37" s="34"/>
      <c r="D37" s="35"/>
      <c r="E37" s="36"/>
      <c r="F37" s="36"/>
      <c r="G37" s="34"/>
      <c r="H37" s="37"/>
      <c r="I37" s="35"/>
      <c r="J37" s="38"/>
      <c r="L37" s="34"/>
      <c r="M37" s="34"/>
      <c r="N37" s="33"/>
      <c r="O37" s="36"/>
      <c r="P37" s="36"/>
      <c r="Q37" s="70"/>
      <c r="R37" s="34"/>
    </row>
    <row r="38" spans="1:18" s="39" customFormat="1" ht="45" customHeight="1" x14ac:dyDescent="0.35">
      <c r="A38" s="32">
        <v>27</v>
      </c>
      <c r="B38" s="33"/>
      <c r="C38" s="34"/>
      <c r="D38" s="35"/>
      <c r="E38" s="36"/>
      <c r="F38" s="36"/>
      <c r="G38" s="34"/>
      <c r="H38" s="37"/>
      <c r="I38" s="35"/>
      <c r="J38" s="38"/>
      <c r="L38" s="34">
        <v>3</v>
      </c>
      <c r="M38" s="34"/>
      <c r="N38" s="33"/>
      <c r="O38" s="36"/>
      <c r="P38" s="36"/>
      <c r="Q38" s="70"/>
      <c r="R38" s="34"/>
    </row>
    <row r="39" spans="1:18" s="39" customFormat="1" ht="45" customHeight="1" x14ac:dyDescent="0.35">
      <c r="A39" s="32">
        <v>28</v>
      </c>
      <c r="B39" s="33"/>
      <c r="C39" s="34"/>
      <c r="D39" s="35"/>
      <c r="E39" s="36"/>
      <c r="F39" s="36"/>
      <c r="G39" s="34"/>
      <c r="H39" s="37"/>
      <c r="I39" s="35"/>
      <c r="J39" s="38"/>
      <c r="L39" s="34">
        <v>4</v>
      </c>
      <c r="M39" s="34"/>
      <c r="N39" s="33"/>
      <c r="O39" s="36"/>
      <c r="P39" s="36"/>
      <c r="Q39" s="70"/>
      <c r="R39" s="34"/>
    </row>
    <row r="40" spans="1:18" s="3" customFormat="1" ht="25" customHeight="1" x14ac:dyDescent="0.35">
      <c r="A40" s="19"/>
      <c r="B40" s="20"/>
      <c r="C40" s="21"/>
      <c r="D40" s="22"/>
      <c r="E40" s="23"/>
      <c r="F40" s="23"/>
      <c r="G40" s="21"/>
      <c r="H40" s="24"/>
      <c r="I40" s="22"/>
      <c r="J40" s="25"/>
    </row>
    <row r="41" spans="1:18" ht="46.5" customHeight="1" thickBot="1" x14ac:dyDescent="0.4">
      <c r="A41" s="26"/>
      <c r="B41" s="27"/>
      <c r="C41" s="28"/>
      <c r="D41" s="29"/>
      <c r="E41" s="62">
        <f>SUM(E4:E40)</f>
        <v>68230520</v>
      </c>
      <c r="F41" s="30"/>
      <c r="G41" s="28"/>
      <c r="H41" s="28"/>
      <c r="I41" s="29"/>
      <c r="J41" s="31"/>
    </row>
  </sheetData>
  <autoFilter ref="A3:J39">
    <sortState ref="A4:J23">
      <sortCondition ref="E3:E5"/>
    </sortState>
  </autoFilter>
  <mergeCells count="3">
    <mergeCell ref="A1:J1"/>
    <mergeCell ref="L4:R4"/>
    <mergeCell ref="L15:R15"/>
  </mergeCells>
  <printOptions horizontalCentered="1"/>
  <pageMargins left="0" right="0" top="0.35433070866141736" bottom="0" header="0.31496062992125984" footer="0.31496062992125984"/>
  <pageSetup paperSize="9"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view="pageBreakPreview" topLeftCell="A5" zoomScale="50" zoomScaleNormal="102" workbookViewId="0">
      <selection activeCell="D14" sqref="D14"/>
    </sheetView>
  </sheetViews>
  <sheetFormatPr baseColWidth="10" defaultColWidth="11.453125" defaultRowHeight="14.5" x14ac:dyDescent="0.35"/>
  <cols>
    <col min="1" max="1" width="13.26953125" style="4" customWidth="1"/>
    <col min="2" max="2" width="69.26953125" style="1" bestFit="1" customWidth="1"/>
    <col min="3" max="3" width="28.1796875" style="4" customWidth="1"/>
    <col min="4" max="4" width="50.453125" style="5" customWidth="1"/>
    <col min="5" max="6" width="31.453125" style="6" customWidth="1"/>
    <col min="7" max="7" width="20.1796875" style="4" bestFit="1" customWidth="1"/>
    <col min="8" max="8" width="22.26953125" style="4" bestFit="1" customWidth="1"/>
    <col min="9" max="9" width="30.08984375" style="5" bestFit="1" customWidth="1"/>
    <col min="10" max="10" width="33.453125" style="4" bestFit="1" customWidth="1"/>
    <col min="11" max="12" width="11.453125" style="1"/>
    <col min="13" max="13" width="11.453125" style="4"/>
    <col min="14" max="14" width="22" style="4" customWidth="1"/>
    <col min="15" max="15" width="35" style="1" bestFit="1" customWidth="1"/>
    <col min="16" max="17" width="21.08984375" style="6" customWidth="1"/>
    <col min="18" max="18" width="24" style="69" customWidth="1"/>
    <col min="19" max="19" width="32.6328125" style="4" bestFit="1" customWidth="1"/>
    <col min="20" max="16384" width="11.453125" style="1"/>
  </cols>
  <sheetData>
    <row r="1" spans="1:10" ht="86.5" customHeight="1" x14ac:dyDescent="0.35">
      <c r="A1" s="90" t="s">
        <v>124</v>
      </c>
      <c r="B1" s="91"/>
      <c r="C1" s="91"/>
      <c r="D1" s="91"/>
      <c r="E1" s="91"/>
      <c r="F1" s="91"/>
      <c r="G1" s="91"/>
      <c r="H1" s="91"/>
      <c r="I1" s="91"/>
      <c r="J1" s="92"/>
    </row>
    <row r="2" spans="1:10" x14ac:dyDescent="0.35">
      <c r="A2" s="11"/>
      <c r="B2" s="12"/>
      <c r="C2" s="13"/>
      <c r="D2" s="14"/>
      <c r="E2" s="15"/>
      <c r="F2" s="15"/>
      <c r="G2" s="13"/>
      <c r="H2" s="13"/>
      <c r="I2" s="14"/>
      <c r="J2" s="16"/>
    </row>
    <row r="3" spans="1:10" s="2" customFormat="1" ht="58.5" customHeight="1" x14ac:dyDescent="0.35">
      <c r="A3" s="17" t="s">
        <v>0</v>
      </c>
      <c r="B3" s="8" t="s">
        <v>1</v>
      </c>
      <c r="C3" s="7" t="s">
        <v>2</v>
      </c>
      <c r="D3" s="9" t="s">
        <v>3</v>
      </c>
      <c r="E3" s="10" t="s">
        <v>4</v>
      </c>
      <c r="F3" s="10" t="s">
        <v>5</v>
      </c>
      <c r="G3" s="7" t="s">
        <v>6</v>
      </c>
      <c r="H3" s="7" t="s">
        <v>7</v>
      </c>
      <c r="I3" s="7" t="s">
        <v>8</v>
      </c>
      <c r="J3" s="18" t="s">
        <v>9</v>
      </c>
    </row>
    <row r="4" spans="1:10" s="39" customFormat="1" ht="45" customHeight="1" x14ac:dyDescent="0.35">
      <c r="A4" s="32">
        <v>1</v>
      </c>
      <c r="B4" s="33" t="s">
        <v>125</v>
      </c>
      <c r="C4" s="34"/>
      <c r="D4" s="35" t="s">
        <v>126</v>
      </c>
      <c r="E4" s="36">
        <v>3400000</v>
      </c>
      <c r="F4" s="36" t="s">
        <v>133</v>
      </c>
      <c r="G4" s="34" t="s">
        <v>13</v>
      </c>
      <c r="H4" s="37"/>
      <c r="I4" s="35"/>
      <c r="J4" s="38"/>
    </row>
    <row r="5" spans="1:10" s="39" customFormat="1" ht="45" customHeight="1" x14ac:dyDescent="0.35">
      <c r="A5" s="32">
        <v>2</v>
      </c>
      <c r="B5" s="33" t="s">
        <v>32</v>
      </c>
      <c r="C5" s="34"/>
      <c r="D5" s="35" t="s">
        <v>33</v>
      </c>
      <c r="E5" s="36">
        <v>3300000</v>
      </c>
      <c r="F5" s="36" t="s">
        <v>133</v>
      </c>
      <c r="G5" s="34" t="s">
        <v>17</v>
      </c>
      <c r="H5" s="37">
        <v>30077</v>
      </c>
      <c r="I5" s="35" t="s">
        <v>18</v>
      </c>
      <c r="J5" s="38" t="s">
        <v>34</v>
      </c>
    </row>
    <row r="6" spans="1:10" s="39" customFormat="1" ht="45" customHeight="1" x14ac:dyDescent="0.35">
      <c r="A6" s="32">
        <v>3</v>
      </c>
      <c r="B6" s="33" t="s">
        <v>35</v>
      </c>
      <c r="C6" s="34"/>
      <c r="D6" s="35" t="s">
        <v>33</v>
      </c>
      <c r="E6" s="36">
        <v>3262620</v>
      </c>
      <c r="F6" s="36" t="s">
        <v>133</v>
      </c>
      <c r="G6" s="34" t="s">
        <v>13</v>
      </c>
      <c r="H6" s="37">
        <v>31203</v>
      </c>
      <c r="I6" s="35" t="s">
        <v>18</v>
      </c>
      <c r="J6" s="38" t="s">
        <v>36</v>
      </c>
    </row>
    <row r="7" spans="1:10" s="39" customFormat="1" ht="45" customHeight="1" x14ac:dyDescent="0.35">
      <c r="A7" s="32">
        <v>4</v>
      </c>
      <c r="B7" s="33" t="s">
        <v>51</v>
      </c>
      <c r="C7" s="34"/>
      <c r="D7" s="35" t="s">
        <v>52</v>
      </c>
      <c r="E7" s="36">
        <v>3262620</v>
      </c>
      <c r="F7" s="36" t="s">
        <v>133</v>
      </c>
      <c r="G7" s="34" t="s">
        <v>13</v>
      </c>
      <c r="H7" s="37">
        <v>22282</v>
      </c>
      <c r="I7" s="35" t="s">
        <v>18</v>
      </c>
      <c r="J7" s="38" t="s">
        <v>53</v>
      </c>
    </row>
    <row r="8" spans="1:10" s="39" customFormat="1" ht="45" customHeight="1" x14ac:dyDescent="0.35">
      <c r="A8" s="32">
        <v>5</v>
      </c>
      <c r="B8" s="33" t="s">
        <v>54</v>
      </c>
      <c r="C8" s="34"/>
      <c r="D8" s="35" t="s">
        <v>52</v>
      </c>
      <c r="E8" s="36">
        <v>3262620</v>
      </c>
      <c r="F8" s="36" t="s">
        <v>133</v>
      </c>
      <c r="G8" s="34" t="s">
        <v>17</v>
      </c>
      <c r="H8" s="37">
        <v>27395</v>
      </c>
      <c r="I8" s="35" t="s">
        <v>55</v>
      </c>
      <c r="J8" s="38" t="s">
        <v>56</v>
      </c>
    </row>
    <row r="9" spans="1:10" s="39" customFormat="1" ht="45" customHeight="1" x14ac:dyDescent="0.35">
      <c r="A9" s="32">
        <v>6</v>
      </c>
      <c r="B9" s="33" t="s">
        <v>79</v>
      </c>
      <c r="C9" s="34" t="s">
        <v>80</v>
      </c>
      <c r="D9" s="35" t="s">
        <v>122</v>
      </c>
      <c r="E9" s="36">
        <v>3468000</v>
      </c>
      <c r="F9" s="36" t="s">
        <v>133</v>
      </c>
      <c r="G9" s="34" t="s">
        <v>13</v>
      </c>
      <c r="H9" s="37" t="s">
        <v>81</v>
      </c>
      <c r="I9" s="35" t="s">
        <v>82</v>
      </c>
      <c r="J9" s="38" t="s">
        <v>83</v>
      </c>
    </row>
    <row r="10" spans="1:10" s="39" customFormat="1" ht="45" customHeight="1" x14ac:dyDescent="0.35">
      <c r="A10" s="32">
        <v>7</v>
      </c>
      <c r="B10" s="33" t="s">
        <v>84</v>
      </c>
      <c r="C10" s="34" t="s">
        <v>80</v>
      </c>
      <c r="D10" s="35" t="s">
        <v>122</v>
      </c>
      <c r="E10" s="36">
        <v>3468000</v>
      </c>
      <c r="F10" s="36" t="s">
        <v>133</v>
      </c>
      <c r="G10" s="34" t="s">
        <v>17</v>
      </c>
      <c r="H10" s="37">
        <v>31795</v>
      </c>
      <c r="I10" s="35" t="s">
        <v>85</v>
      </c>
      <c r="J10" s="38" t="s">
        <v>86</v>
      </c>
    </row>
    <row r="11" spans="1:10" s="39" customFormat="1" ht="45" customHeight="1" x14ac:dyDescent="0.35">
      <c r="A11" s="32">
        <v>8</v>
      </c>
      <c r="B11" s="33" t="s">
        <v>87</v>
      </c>
      <c r="C11" s="34" t="s">
        <v>80</v>
      </c>
      <c r="D11" s="35" t="s">
        <v>122</v>
      </c>
      <c r="E11" s="36">
        <v>3468000</v>
      </c>
      <c r="F11" s="36" t="s">
        <v>133</v>
      </c>
      <c r="G11" s="34" t="s">
        <v>13</v>
      </c>
      <c r="H11" s="37" t="s">
        <v>88</v>
      </c>
      <c r="I11" s="35" t="s">
        <v>89</v>
      </c>
      <c r="J11" s="38" t="s">
        <v>90</v>
      </c>
    </row>
    <row r="12" spans="1:10" s="39" customFormat="1" ht="45" customHeight="1" x14ac:dyDescent="0.35">
      <c r="A12" s="32">
        <v>9</v>
      </c>
      <c r="B12" s="33" t="s">
        <v>98</v>
      </c>
      <c r="C12" s="34" t="s">
        <v>99</v>
      </c>
      <c r="D12" s="35" t="s">
        <v>100</v>
      </c>
      <c r="E12" s="36">
        <v>3270000</v>
      </c>
      <c r="F12" s="36" t="s">
        <v>133</v>
      </c>
      <c r="G12" s="34" t="s">
        <v>17</v>
      </c>
      <c r="H12" s="37" t="s">
        <v>101</v>
      </c>
      <c r="I12" s="35" t="s">
        <v>18</v>
      </c>
      <c r="J12" s="38" t="s">
        <v>102</v>
      </c>
    </row>
    <row r="13" spans="1:10" s="39" customFormat="1" ht="45" customHeight="1" x14ac:dyDescent="0.35">
      <c r="A13" s="32">
        <v>10</v>
      </c>
      <c r="B13" s="33" t="s">
        <v>103</v>
      </c>
      <c r="C13" s="34" t="s">
        <v>104</v>
      </c>
      <c r="D13" s="35" t="s">
        <v>105</v>
      </c>
      <c r="E13" s="36">
        <v>3460000</v>
      </c>
      <c r="F13" s="36" t="s">
        <v>133</v>
      </c>
      <c r="G13" s="34" t="s">
        <v>13</v>
      </c>
      <c r="H13" s="37">
        <v>29321</v>
      </c>
      <c r="I13" s="35" t="s">
        <v>14</v>
      </c>
      <c r="J13" s="38" t="s">
        <v>106</v>
      </c>
    </row>
    <row r="14" spans="1:10" s="39" customFormat="1" ht="45" customHeight="1" x14ac:dyDescent="0.35">
      <c r="A14" s="32">
        <v>11</v>
      </c>
      <c r="B14" s="33" t="s">
        <v>57</v>
      </c>
      <c r="C14" s="34"/>
      <c r="D14" s="35" t="s">
        <v>58</v>
      </c>
      <c r="E14" s="36">
        <v>3262620</v>
      </c>
      <c r="F14" s="36" t="s">
        <v>133</v>
      </c>
      <c r="G14" s="34" t="s">
        <v>17</v>
      </c>
      <c r="H14" s="37" t="s">
        <v>59</v>
      </c>
      <c r="I14" s="35" t="s">
        <v>60</v>
      </c>
      <c r="J14" s="38" t="s">
        <v>61</v>
      </c>
    </row>
    <row r="15" spans="1:10" s="39" customFormat="1" ht="45" customHeight="1" x14ac:dyDescent="0.35">
      <c r="A15" s="32">
        <v>12</v>
      </c>
      <c r="B15" s="33" t="s">
        <v>107</v>
      </c>
      <c r="C15" s="34" t="s">
        <v>108</v>
      </c>
      <c r="D15" s="35" t="s">
        <v>105</v>
      </c>
      <c r="E15" s="36">
        <v>2260000</v>
      </c>
      <c r="F15" s="36" t="s">
        <v>133</v>
      </c>
      <c r="G15" s="34" t="s">
        <v>13</v>
      </c>
      <c r="H15" s="37" t="s">
        <v>109</v>
      </c>
      <c r="I15" s="35" t="s">
        <v>110</v>
      </c>
      <c r="J15" s="38" t="s">
        <v>111</v>
      </c>
    </row>
    <row r="16" spans="1:10" s="39" customFormat="1" ht="45" customHeight="1" x14ac:dyDescent="0.35">
      <c r="A16" s="32">
        <v>13</v>
      </c>
      <c r="B16" s="33"/>
      <c r="C16" s="34"/>
      <c r="D16" s="35"/>
      <c r="E16" s="33"/>
      <c r="F16" s="36"/>
      <c r="G16" s="34"/>
      <c r="H16" s="37"/>
      <c r="I16" s="35"/>
      <c r="J16" s="38"/>
    </row>
    <row r="17" spans="1:10" s="39" customFormat="1" ht="45" customHeight="1" x14ac:dyDescent="0.35">
      <c r="A17" s="32">
        <v>14</v>
      </c>
      <c r="B17" s="33"/>
      <c r="C17" s="34"/>
      <c r="D17" s="35"/>
      <c r="E17" s="33"/>
      <c r="F17" s="36"/>
      <c r="G17" s="34"/>
      <c r="H17" s="37"/>
      <c r="I17" s="35"/>
      <c r="J17" s="38"/>
    </row>
    <row r="18" spans="1:10" s="39" customFormat="1" ht="45" customHeight="1" x14ac:dyDescent="0.35">
      <c r="A18" s="32">
        <v>15</v>
      </c>
      <c r="B18" s="33"/>
      <c r="C18" s="34"/>
      <c r="D18" s="35"/>
      <c r="E18" s="36"/>
      <c r="F18" s="36"/>
      <c r="G18" s="34"/>
      <c r="H18" s="37"/>
      <c r="I18" s="35"/>
      <c r="J18" s="38"/>
    </row>
    <row r="19" spans="1:10" s="3" customFormat="1" ht="25" customHeight="1" x14ac:dyDescent="0.35">
      <c r="A19" s="19"/>
      <c r="B19" s="20"/>
      <c r="C19" s="21"/>
      <c r="D19" s="22"/>
      <c r="E19" s="23"/>
      <c r="F19" s="23"/>
      <c r="G19" s="21"/>
      <c r="H19" s="24"/>
      <c r="I19" s="22"/>
      <c r="J19" s="25"/>
    </row>
    <row r="20" spans="1:10" ht="46.5" customHeight="1" thickBot="1" x14ac:dyDescent="0.4">
      <c r="A20" s="26"/>
      <c r="B20" s="27"/>
      <c r="C20" s="28"/>
      <c r="D20" s="29"/>
      <c r="E20" s="62">
        <f>SUM(E4:E19)</f>
        <v>39144480</v>
      </c>
      <c r="F20" s="30"/>
      <c r="G20" s="28"/>
      <c r="H20" s="28"/>
      <c r="I20" s="29"/>
      <c r="J20" s="31"/>
    </row>
  </sheetData>
  <autoFilter ref="A3:J4"/>
  <mergeCells count="1">
    <mergeCell ref="A1:J1"/>
  </mergeCells>
  <printOptions horizontalCentered="1"/>
  <pageMargins left="0" right="0" top="0.35433070866141736" bottom="0" header="0.31496062992125984" footer="0.31496062992125984"/>
  <pageSetup paperSize="9" scale="4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view="pageBreakPreview" zoomScale="50" zoomScaleNormal="102" workbookViewId="0">
      <selection activeCell="E23" sqref="E23"/>
    </sheetView>
  </sheetViews>
  <sheetFormatPr baseColWidth="10" defaultColWidth="11.453125" defaultRowHeight="14" x14ac:dyDescent="0.35"/>
  <cols>
    <col min="1" max="1" width="13.26953125" style="51" customWidth="1"/>
    <col min="2" max="2" width="69.26953125" style="40" bestFit="1" customWidth="1"/>
    <col min="3" max="3" width="28.1796875" style="51" customWidth="1"/>
    <col min="4" max="4" width="50.453125" style="52" customWidth="1"/>
    <col min="5" max="6" width="31.453125" style="54" customWidth="1"/>
    <col min="7" max="7" width="20.1796875" style="51" bestFit="1" customWidth="1"/>
    <col min="8" max="8" width="22.26953125" style="51" bestFit="1" customWidth="1"/>
    <col min="9" max="9" width="28.7265625" style="52" bestFit="1" customWidth="1"/>
    <col min="10" max="10" width="33.453125" style="51" bestFit="1" customWidth="1"/>
    <col min="11" max="16384" width="11.453125" style="40"/>
  </cols>
  <sheetData>
    <row r="1" spans="1:10" ht="86.5" customHeight="1" x14ac:dyDescent="0.35">
      <c r="A1" s="94" t="s">
        <v>140</v>
      </c>
      <c r="B1" s="95"/>
      <c r="C1" s="95"/>
      <c r="D1" s="95"/>
      <c r="E1" s="95"/>
      <c r="F1" s="95"/>
      <c r="G1" s="95"/>
      <c r="H1" s="95"/>
      <c r="I1" s="95"/>
      <c r="J1" s="96"/>
    </row>
    <row r="3" spans="1:10" s="45" customFormat="1" ht="58.5" customHeight="1" x14ac:dyDescent="0.35">
      <c r="A3" s="41" t="s">
        <v>0</v>
      </c>
      <c r="B3" s="42" t="s">
        <v>1</v>
      </c>
      <c r="C3" s="41" t="s">
        <v>2</v>
      </c>
      <c r="D3" s="43" t="s">
        <v>3</v>
      </c>
      <c r="E3" s="44" t="s">
        <v>4</v>
      </c>
      <c r="F3" s="44" t="s">
        <v>5</v>
      </c>
      <c r="G3" s="41" t="s">
        <v>6</v>
      </c>
      <c r="H3" s="41" t="s">
        <v>7</v>
      </c>
      <c r="I3" s="41" t="s">
        <v>8</v>
      </c>
      <c r="J3" s="41" t="s">
        <v>9</v>
      </c>
    </row>
    <row r="5" spans="1:10" s="39" customFormat="1" ht="45" customHeight="1" x14ac:dyDescent="0.35">
      <c r="A5" s="34">
        <v>1</v>
      </c>
      <c r="B5" s="33" t="s">
        <v>40</v>
      </c>
      <c r="C5" s="34"/>
      <c r="D5" s="35" t="s">
        <v>41</v>
      </c>
      <c r="E5" s="36">
        <v>2500000</v>
      </c>
      <c r="F5" s="36" t="s">
        <v>12</v>
      </c>
      <c r="G5" s="34" t="s">
        <v>13</v>
      </c>
      <c r="H5" s="37">
        <v>34468</v>
      </c>
      <c r="I5" s="35" t="s">
        <v>18</v>
      </c>
      <c r="J5" s="34" t="s">
        <v>42</v>
      </c>
    </row>
    <row r="6" spans="1:10" s="39" customFormat="1" ht="45" customHeight="1" x14ac:dyDescent="0.35">
      <c r="A6" s="34">
        <v>2</v>
      </c>
      <c r="B6" s="33" t="s">
        <v>70</v>
      </c>
      <c r="C6" s="34" t="s">
        <v>71</v>
      </c>
      <c r="D6" s="35" t="s">
        <v>72</v>
      </c>
      <c r="E6" s="36">
        <v>3480000</v>
      </c>
      <c r="F6" s="36" t="s">
        <v>12</v>
      </c>
      <c r="G6" s="34" t="s">
        <v>17</v>
      </c>
      <c r="H6" s="37">
        <v>31371</v>
      </c>
      <c r="I6" s="35" t="s">
        <v>18</v>
      </c>
      <c r="J6" s="34" t="s">
        <v>73</v>
      </c>
    </row>
    <row r="7" spans="1:10" s="39" customFormat="1" ht="45" customHeight="1" x14ac:dyDescent="0.35">
      <c r="A7" s="34">
        <v>3</v>
      </c>
      <c r="B7" s="33" t="s">
        <v>74</v>
      </c>
      <c r="C7" s="34" t="s">
        <v>71</v>
      </c>
      <c r="D7" s="35" t="s">
        <v>72</v>
      </c>
      <c r="E7" s="36">
        <v>3480000</v>
      </c>
      <c r="F7" s="36" t="s">
        <v>12</v>
      </c>
      <c r="G7" s="34" t="s">
        <v>13</v>
      </c>
      <c r="H7" s="37">
        <v>26081</v>
      </c>
      <c r="I7" s="35" t="s">
        <v>75</v>
      </c>
      <c r="J7" s="34" t="s">
        <v>76</v>
      </c>
    </row>
    <row r="8" spans="1:10" s="39" customFormat="1" ht="45" customHeight="1" x14ac:dyDescent="0.35">
      <c r="A8" s="34">
        <v>4</v>
      </c>
      <c r="B8" s="33" t="s">
        <v>77</v>
      </c>
      <c r="C8" s="34" t="s">
        <v>71</v>
      </c>
      <c r="D8" s="35" t="s">
        <v>72</v>
      </c>
      <c r="E8" s="36">
        <v>3480000</v>
      </c>
      <c r="F8" s="36" t="s">
        <v>12</v>
      </c>
      <c r="G8" s="34" t="s">
        <v>17</v>
      </c>
      <c r="H8" s="37">
        <v>24742</v>
      </c>
      <c r="I8" s="35" t="s">
        <v>18</v>
      </c>
      <c r="J8" s="34" t="s">
        <v>78</v>
      </c>
    </row>
    <row r="9" spans="1:10" s="39" customFormat="1" ht="45" customHeight="1" x14ac:dyDescent="0.35">
      <c r="A9" s="34">
        <v>5</v>
      </c>
      <c r="B9" s="33" t="s">
        <v>91</v>
      </c>
      <c r="C9" s="34"/>
      <c r="D9" s="35" t="s">
        <v>92</v>
      </c>
      <c r="E9" s="34">
        <v>0</v>
      </c>
      <c r="F9" s="36" t="s">
        <v>12</v>
      </c>
      <c r="G9" s="34" t="s">
        <v>13</v>
      </c>
      <c r="H9" s="37">
        <v>36563</v>
      </c>
      <c r="I9" s="35" t="s">
        <v>18</v>
      </c>
      <c r="J9" s="34" t="s">
        <v>93</v>
      </c>
    </row>
    <row r="10" spans="1:10" s="39" customFormat="1" ht="45" customHeight="1" x14ac:dyDescent="0.35">
      <c r="A10" s="34">
        <v>6</v>
      </c>
      <c r="B10" s="33" t="s">
        <v>94</v>
      </c>
      <c r="C10" s="34"/>
      <c r="D10" s="35" t="s">
        <v>11</v>
      </c>
      <c r="E10" s="34">
        <v>0</v>
      </c>
      <c r="F10" s="36" t="s">
        <v>12</v>
      </c>
      <c r="G10" s="34" t="s">
        <v>13</v>
      </c>
      <c r="H10" s="37" t="s">
        <v>95</v>
      </c>
      <c r="I10" s="35" t="s">
        <v>96</v>
      </c>
      <c r="J10" s="34" t="s">
        <v>97</v>
      </c>
    </row>
    <row r="11" spans="1:10" s="39" customFormat="1" ht="45" customHeight="1" x14ac:dyDescent="0.35">
      <c r="A11" s="34">
        <v>7</v>
      </c>
      <c r="B11" s="33" t="s">
        <v>118</v>
      </c>
      <c r="C11" s="34"/>
      <c r="D11" s="35" t="s">
        <v>119</v>
      </c>
      <c r="E11" s="36">
        <v>0</v>
      </c>
      <c r="F11" s="36" t="s">
        <v>12</v>
      </c>
      <c r="G11" s="34" t="s">
        <v>13</v>
      </c>
      <c r="H11" s="37" t="s">
        <v>120</v>
      </c>
      <c r="I11" s="35" t="s">
        <v>18</v>
      </c>
      <c r="J11" s="34" t="s">
        <v>121</v>
      </c>
    </row>
    <row r="12" spans="1:10" s="47" customFormat="1" ht="25" customHeight="1" x14ac:dyDescent="0.35">
      <c r="A12" s="46"/>
      <c r="C12" s="46"/>
      <c r="D12" s="48"/>
      <c r="E12" s="49"/>
      <c r="F12" s="49"/>
      <c r="G12" s="46"/>
      <c r="H12" s="50"/>
      <c r="I12" s="48"/>
      <c r="J12" s="46"/>
    </row>
    <row r="13" spans="1:10" ht="46.5" customHeight="1" x14ac:dyDescent="0.35">
      <c r="E13" s="63">
        <f>SUM(E5:E12)</f>
        <v>12940000</v>
      </c>
      <c r="F13" s="53"/>
    </row>
  </sheetData>
  <autoFilter ref="A3:J5"/>
  <mergeCells count="1">
    <mergeCell ref="A1:J1"/>
  </mergeCells>
  <printOptions horizontalCentered="1"/>
  <pageMargins left="0" right="0" top="0.35433070866141736" bottom="0" header="0.31496062992125984" footer="0.31496062992125984"/>
  <pageSetup paperSize="9" scale="4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view="pageBreakPreview" topLeftCell="A4" zoomScale="50" zoomScaleNormal="102" workbookViewId="0">
      <selection activeCell="G13" sqref="G13:J13"/>
    </sheetView>
  </sheetViews>
  <sheetFormatPr baseColWidth="10" defaultColWidth="11.453125" defaultRowHeight="14" x14ac:dyDescent="0.35"/>
  <cols>
    <col min="1" max="1" width="13.26953125" style="51" customWidth="1"/>
    <col min="2" max="2" width="69.26953125" style="40" bestFit="1" customWidth="1"/>
    <col min="3" max="3" width="28.1796875" style="51" customWidth="1"/>
    <col min="4" max="4" width="50.453125" style="52" customWidth="1"/>
    <col min="5" max="6" width="31.453125" style="54" customWidth="1"/>
    <col min="7" max="7" width="20.1796875" style="51" bestFit="1" customWidth="1"/>
    <col min="8" max="8" width="22.26953125" style="51" bestFit="1" customWidth="1"/>
    <col min="9" max="9" width="28.26953125" style="52" bestFit="1" customWidth="1"/>
    <col min="10" max="10" width="33.453125" style="51" bestFit="1" customWidth="1"/>
    <col min="11" max="16384" width="11.453125" style="40"/>
  </cols>
  <sheetData>
    <row r="1" spans="1:11" ht="86.5" customHeight="1" x14ac:dyDescent="0.35">
      <c r="A1" s="94" t="s">
        <v>139</v>
      </c>
      <c r="B1" s="95"/>
      <c r="C1" s="95"/>
      <c r="D1" s="95"/>
      <c r="E1" s="95"/>
      <c r="F1" s="95"/>
      <c r="G1" s="95"/>
      <c r="H1" s="95"/>
      <c r="I1" s="95"/>
      <c r="J1" s="96"/>
    </row>
    <row r="3" spans="1:11" s="45" customFormat="1" ht="58.5" customHeight="1" x14ac:dyDescent="0.35">
      <c r="A3" s="41" t="s">
        <v>0</v>
      </c>
      <c r="B3" s="42" t="s">
        <v>1</v>
      </c>
      <c r="C3" s="41" t="s">
        <v>2</v>
      </c>
      <c r="D3" s="43" t="s">
        <v>3</v>
      </c>
      <c r="E3" s="44" t="s">
        <v>4</v>
      </c>
      <c r="F3" s="44" t="s">
        <v>5</v>
      </c>
      <c r="G3" s="41" t="s">
        <v>6</v>
      </c>
      <c r="H3" s="41" t="s">
        <v>7</v>
      </c>
      <c r="I3" s="41" t="s">
        <v>8</v>
      </c>
      <c r="J3" s="41" t="s">
        <v>9</v>
      </c>
    </row>
    <row r="4" spans="1:11" s="60" customFormat="1" ht="45" customHeight="1" x14ac:dyDescent="0.35">
      <c r="A4" s="55">
        <v>1</v>
      </c>
      <c r="B4" s="56" t="s">
        <v>10</v>
      </c>
      <c r="C4" s="55"/>
      <c r="D4" s="57" t="s">
        <v>11</v>
      </c>
      <c r="E4" s="58"/>
      <c r="F4" s="58" t="s">
        <v>12</v>
      </c>
      <c r="G4" s="55" t="s">
        <v>13</v>
      </c>
      <c r="H4" s="59">
        <v>33499</v>
      </c>
      <c r="I4" s="57" t="s">
        <v>14</v>
      </c>
      <c r="J4" s="55" t="s">
        <v>15</v>
      </c>
    </row>
    <row r="5" spans="1:11" s="60" customFormat="1" ht="45" customHeight="1" x14ac:dyDescent="0.35">
      <c r="A5" s="55">
        <v>2</v>
      </c>
      <c r="B5" s="56" t="s">
        <v>16</v>
      </c>
      <c r="C5" s="55"/>
      <c r="D5" s="57" t="s">
        <v>11</v>
      </c>
      <c r="E5" s="58"/>
      <c r="F5" s="58" t="s">
        <v>12</v>
      </c>
      <c r="G5" s="55" t="s">
        <v>17</v>
      </c>
      <c r="H5" s="59">
        <v>39074</v>
      </c>
      <c r="I5" s="57" t="s">
        <v>18</v>
      </c>
      <c r="J5" s="55" t="s">
        <v>19</v>
      </c>
    </row>
    <row r="6" spans="1:11" s="60" customFormat="1" ht="45" customHeight="1" x14ac:dyDescent="0.35">
      <c r="A6" s="55">
        <v>3</v>
      </c>
      <c r="B6" s="56" t="s">
        <v>20</v>
      </c>
      <c r="C6" s="55"/>
      <c r="D6" s="57" t="s">
        <v>11</v>
      </c>
      <c r="E6" s="58"/>
      <c r="F6" s="58" t="s">
        <v>12</v>
      </c>
      <c r="G6" s="55" t="s">
        <v>13</v>
      </c>
      <c r="H6" s="59">
        <v>38507</v>
      </c>
      <c r="I6" s="57" t="s">
        <v>18</v>
      </c>
      <c r="J6" s="55" t="s">
        <v>21</v>
      </c>
    </row>
    <row r="7" spans="1:11" s="60" customFormat="1" ht="45" customHeight="1" x14ac:dyDescent="0.35">
      <c r="A7" s="55">
        <v>4</v>
      </c>
      <c r="B7" s="56" t="s">
        <v>22</v>
      </c>
      <c r="C7" s="55"/>
      <c r="D7" s="57" t="s">
        <v>11</v>
      </c>
      <c r="E7" s="58"/>
      <c r="F7" s="58" t="s">
        <v>12</v>
      </c>
      <c r="G7" s="55" t="s">
        <v>17</v>
      </c>
      <c r="H7" s="59">
        <v>38278</v>
      </c>
      <c r="I7" s="57" t="s">
        <v>18</v>
      </c>
      <c r="J7" s="55" t="s">
        <v>23</v>
      </c>
    </row>
    <row r="8" spans="1:11" s="60" customFormat="1" ht="45" customHeight="1" x14ac:dyDescent="0.35">
      <c r="A8" s="55">
        <v>5</v>
      </c>
      <c r="B8" s="56" t="s">
        <v>24</v>
      </c>
      <c r="C8" s="55"/>
      <c r="D8" s="57" t="s">
        <v>11</v>
      </c>
      <c r="E8" s="58"/>
      <c r="F8" s="58" t="s">
        <v>12</v>
      </c>
      <c r="G8" s="55" t="s">
        <v>17</v>
      </c>
      <c r="H8" s="59">
        <v>36379</v>
      </c>
      <c r="I8" s="57" t="s">
        <v>18</v>
      </c>
      <c r="J8" s="55" t="s">
        <v>25</v>
      </c>
    </row>
    <row r="9" spans="1:11" s="60" customFormat="1" ht="45" customHeight="1" x14ac:dyDescent="0.35">
      <c r="A9" s="55">
        <v>6</v>
      </c>
      <c r="B9" s="56" t="s">
        <v>66</v>
      </c>
      <c r="C9" s="55"/>
      <c r="D9" s="57" t="s">
        <v>67</v>
      </c>
      <c r="E9" s="58">
        <v>2900000</v>
      </c>
      <c r="F9" s="58" t="s">
        <v>12</v>
      </c>
      <c r="G9" s="55" t="s">
        <v>13</v>
      </c>
      <c r="H9" s="59" t="s">
        <v>68</v>
      </c>
      <c r="I9" s="57" t="s">
        <v>18</v>
      </c>
      <c r="J9" s="55" t="s">
        <v>69</v>
      </c>
      <c r="K9" s="60" t="s">
        <v>123</v>
      </c>
    </row>
    <row r="10" spans="1:11" s="60" customFormat="1" ht="45" customHeight="1" x14ac:dyDescent="0.35">
      <c r="A10" s="55">
        <v>7</v>
      </c>
      <c r="B10" s="56" t="s">
        <v>112</v>
      </c>
      <c r="C10" s="55" t="s">
        <v>113</v>
      </c>
      <c r="D10" s="57" t="s">
        <v>114</v>
      </c>
      <c r="E10" s="58">
        <v>3262620</v>
      </c>
      <c r="F10" s="58" t="s">
        <v>29</v>
      </c>
      <c r="G10" s="55" t="s">
        <v>17</v>
      </c>
      <c r="H10" s="59" t="s">
        <v>115</v>
      </c>
      <c r="I10" s="57" t="s">
        <v>116</v>
      </c>
      <c r="J10" s="55" t="s">
        <v>117</v>
      </c>
      <c r="K10" s="60" t="s">
        <v>123</v>
      </c>
    </row>
    <row r="11" spans="1:11" s="39" customFormat="1" ht="45" customHeight="1" x14ac:dyDescent="0.35">
      <c r="A11" s="55">
        <v>8</v>
      </c>
      <c r="B11" s="33" t="s">
        <v>43</v>
      </c>
      <c r="C11" s="34" t="s">
        <v>44</v>
      </c>
      <c r="D11" s="35"/>
      <c r="E11" s="36">
        <v>3262620</v>
      </c>
      <c r="F11" s="36" t="s">
        <v>12</v>
      </c>
      <c r="G11" s="34" t="s">
        <v>13</v>
      </c>
      <c r="H11" s="37">
        <v>36707</v>
      </c>
      <c r="I11" s="35" t="s">
        <v>45</v>
      </c>
      <c r="J11" s="34" t="s">
        <v>46</v>
      </c>
    </row>
    <row r="12" spans="1:11" s="39" customFormat="1" ht="45" customHeight="1" x14ac:dyDescent="0.35">
      <c r="A12" s="55">
        <v>9</v>
      </c>
      <c r="B12" s="33" t="s">
        <v>37</v>
      </c>
      <c r="C12" s="34" t="s">
        <v>38</v>
      </c>
      <c r="D12" s="35"/>
      <c r="E12" s="36">
        <v>3270000</v>
      </c>
      <c r="F12" s="36" t="s">
        <v>12</v>
      </c>
      <c r="G12" s="34" t="s">
        <v>13</v>
      </c>
      <c r="H12" s="37">
        <v>34791</v>
      </c>
      <c r="I12" s="35" t="s">
        <v>18</v>
      </c>
      <c r="J12" s="34" t="s">
        <v>39</v>
      </c>
    </row>
    <row r="13" spans="1:11" s="60" customFormat="1" ht="45" customHeight="1" x14ac:dyDescent="0.35">
      <c r="A13" s="55">
        <v>10</v>
      </c>
      <c r="B13" s="56" t="s">
        <v>47</v>
      </c>
      <c r="C13" s="55" t="s">
        <v>48</v>
      </c>
      <c r="D13" s="57" t="s">
        <v>49</v>
      </c>
      <c r="E13" s="58">
        <v>3262620</v>
      </c>
      <c r="F13" s="58" t="s">
        <v>12</v>
      </c>
      <c r="G13" s="55" t="s">
        <v>17</v>
      </c>
      <c r="H13" s="59">
        <v>28495</v>
      </c>
      <c r="I13" s="57" t="s">
        <v>18</v>
      </c>
      <c r="J13" s="55" t="s">
        <v>50</v>
      </c>
    </row>
    <row r="14" spans="1:11" s="39" customFormat="1" ht="45" customHeight="1" x14ac:dyDescent="0.35">
      <c r="A14" s="55">
        <v>11</v>
      </c>
      <c r="B14" s="33" t="s">
        <v>26</v>
      </c>
      <c r="C14" s="34" t="s">
        <v>27</v>
      </c>
      <c r="D14" s="35" t="s">
        <v>28</v>
      </c>
      <c r="E14" s="36">
        <v>3262620</v>
      </c>
      <c r="F14" s="36" t="s">
        <v>29</v>
      </c>
      <c r="G14" s="34" t="s">
        <v>13</v>
      </c>
      <c r="H14" s="37" t="s">
        <v>30</v>
      </c>
      <c r="I14" s="35" t="s">
        <v>18</v>
      </c>
      <c r="J14" s="34" t="s">
        <v>31</v>
      </c>
    </row>
    <row r="15" spans="1:11" s="39" customFormat="1" ht="45" customHeight="1" x14ac:dyDescent="0.35">
      <c r="A15" s="55">
        <v>12</v>
      </c>
      <c r="B15" s="33" t="s">
        <v>62</v>
      </c>
      <c r="C15" s="34"/>
      <c r="D15" s="35" t="s">
        <v>63</v>
      </c>
      <c r="E15" s="36">
        <v>3262620</v>
      </c>
      <c r="F15" s="36" t="s">
        <v>12</v>
      </c>
      <c r="G15" s="34" t="s">
        <v>17</v>
      </c>
      <c r="H15" s="37" t="s">
        <v>64</v>
      </c>
      <c r="I15" s="35" t="s">
        <v>18</v>
      </c>
      <c r="J15" s="34" t="s">
        <v>65</v>
      </c>
    </row>
    <row r="16" spans="1:11" s="60" customFormat="1" ht="45" customHeight="1" x14ac:dyDescent="0.35">
      <c r="A16" s="55">
        <v>13</v>
      </c>
      <c r="B16" s="56"/>
      <c r="C16" s="55"/>
      <c r="D16" s="57"/>
      <c r="E16" s="58"/>
      <c r="F16" s="58"/>
      <c r="G16" s="55"/>
      <c r="H16" s="59"/>
      <c r="I16" s="57"/>
      <c r="J16" s="55"/>
    </row>
    <row r="17" spans="1:10" s="60" customFormat="1" ht="45" customHeight="1" x14ac:dyDescent="0.35">
      <c r="A17" s="55">
        <v>14</v>
      </c>
      <c r="B17" s="56"/>
      <c r="C17" s="55"/>
      <c r="D17" s="57"/>
      <c r="E17" s="58"/>
      <c r="F17" s="58"/>
      <c r="G17" s="55"/>
      <c r="H17" s="59"/>
      <c r="I17" s="57"/>
      <c r="J17" s="55"/>
    </row>
    <row r="18" spans="1:10" s="47" customFormat="1" ht="25" customHeight="1" x14ac:dyDescent="0.35">
      <c r="A18" s="46"/>
      <c r="C18" s="46"/>
      <c r="D18" s="48"/>
      <c r="E18" s="49"/>
      <c r="F18" s="49"/>
      <c r="G18" s="46"/>
      <c r="H18" s="50"/>
      <c r="I18" s="48"/>
      <c r="J18" s="46"/>
    </row>
    <row r="19" spans="1:10" ht="46.5" customHeight="1" x14ac:dyDescent="0.35">
      <c r="E19" s="61">
        <f>SUM(E4:E18)</f>
        <v>22483100</v>
      </c>
      <c r="F19" s="53"/>
    </row>
  </sheetData>
  <autoFilter ref="A3:J8"/>
  <mergeCells count="1">
    <mergeCell ref="A1:J1"/>
  </mergeCells>
  <printOptions horizontalCentered="1"/>
  <pageMargins left="0" right="0" top="0.35433070866141736" bottom="0" header="0.31496062992125984" footer="0.31496062992125984"/>
  <pageSetup paperSize="9" scale="4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workbookViewId="0">
      <selection activeCell="H9" sqref="H9"/>
    </sheetView>
  </sheetViews>
  <sheetFormatPr baseColWidth="10" defaultRowHeight="18" x14ac:dyDescent="0.35"/>
  <cols>
    <col min="1" max="1" width="10.90625" style="72"/>
    <col min="2" max="2" width="11.54296875" style="72" bestFit="1" customWidth="1"/>
    <col min="3" max="3" width="29.453125" style="73" bestFit="1" customWidth="1"/>
    <col min="4" max="4" width="20.90625" style="72" customWidth="1"/>
    <col min="5" max="5" width="18.81640625" style="74" customWidth="1"/>
    <col min="6" max="6" width="10.90625" style="79"/>
    <col min="7" max="7" width="15.90625" style="74" customWidth="1"/>
    <col min="8" max="16384" width="10.90625" style="73"/>
  </cols>
  <sheetData>
    <row r="3" spans="1:8" ht="37.5" customHeight="1" x14ac:dyDescent="0.35">
      <c r="A3" s="75" t="s">
        <v>0</v>
      </c>
      <c r="B3" s="75" t="s">
        <v>193</v>
      </c>
      <c r="C3" s="76" t="s">
        <v>191</v>
      </c>
      <c r="D3" s="75" t="s">
        <v>192</v>
      </c>
      <c r="E3" s="77" t="s">
        <v>194</v>
      </c>
      <c r="F3" s="81" t="s">
        <v>198</v>
      </c>
    </row>
    <row r="4" spans="1:8" x14ac:dyDescent="0.35">
      <c r="A4" s="75">
        <v>1</v>
      </c>
      <c r="B4" s="78">
        <v>45894</v>
      </c>
      <c r="C4" s="76" t="s">
        <v>195</v>
      </c>
      <c r="D4" s="75" t="s">
        <v>196</v>
      </c>
      <c r="E4" s="77">
        <v>58728600</v>
      </c>
      <c r="F4" s="82">
        <f>E4/3262640</f>
        <v>18.000331020278058</v>
      </c>
    </row>
    <row r="5" spans="1:8" x14ac:dyDescent="0.35">
      <c r="A5" s="75">
        <v>2</v>
      </c>
      <c r="B5" s="78">
        <v>45903</v>
      </c>
      <c r="C5" s="76" t="s">
        <v>195</v>
      </c>
      <c r="D5" s="75" t="s">
        <v>199</v>
      </c>
      <c r="E5" s="77">
        <v>6255000</v>
      </c>
      <c r="F5" s="82">
        <f>E5/3262640</f>
        <v>1.9171591104136527</v>
      </c>
    </row>
    <row r="6" spans="1:8" x14ac:dyDescent="0.35">
      <c r="A6" s="80">
        <v>3</v>
      </c>
      <c r="B6" s="78">
        <v>45909</v>
      </c>
      <c r="C6" s="76" t="s">
        <v>200</v>
      </c>
      <c r="D6" s="80" t="s">
        <v>201</v>
      </c>
      <c r="E6" s="77">
        <v>3262650</v>
      </c>
      <c r="F6" s="82">
        <f t="shared" ref="F6:F9" si="0">E6/3262640</f>
        <v>1.0000030650025746</v>
      </c>
    </row>
    <row r="7" spans="1:8" x14ac:dyDescent="0.35">
      <c r="A7" s="80">
        <v>4</v>
      </c>
      <c r="B7" s="78">
        <v>45917</v>
      </c>
      <c r="C7" s="76" t="s">
        <v>195</v>
      </c>
      <c r="D7" s="80" t="s">
        <v>202</v>
      </c>
      <c r="E7" s="77">
        <v>13050600</v>
      </c>
      <c r="F7" s="82">
        <f t="shared" si="0"/>
        <v>4.0000122600102985</v>
      </c>
    </row>
    <row r="8" spans="1:8" x14ac:dyDescent="0.35">
      <c r="A8" s="80">
        <v>5</v>
      </c>
      <c r="B8" s="78">
        <v>45922</v>
      </c>
      <c r="C8" s="76" t="s">
        <v>222</v>
      </c>
      <c r="D8" s="80" t="s">
        <v>223</v>
      </c>
      <c r="E8" s="77">
        <v>9787860</v>
      </c>
      <c r="F8" s="82">
        <f t="shared" si="0"/>
        <v>2.9999816099845522</v>
      </c>
      <c r="G8" s="74">
        <v>700000</v>
      </c>
      <c r="H8" s="73" t="s">
        <v>224</v>
      </c>
    </row>
    <row r="9" spans="1:8" x14ac:dyDescent="0.35">
      <c r="A9" s="80">
        <v>6</v>
      </c>
      <c r="B9" s="80"/>
      <c r="C9" s="76"/>
      <c r="D9" s="80"/>
      <c r="E9" s="77"/>
      <c r="F9" s="82">
        <f t="shared" si="0"/>
        <v>0</v>
      </c>
    </row>
    <row r="10" spans="1:8" x14ac:dyDescent="0.35">
      <c r="A10" s="80">
        <v>7</v>
      </c>
      <c r="B10" s="75"/>
      <c r="C10" s="76"/>
      <c r="D10" s="75"/>
      <c r="E10" s="77"/>
      <c r="F10" s="82"/>
    </row>
    <row r="11" spans="1:8" x14ac:dyDescent="0.35">
      <c r="A11" s="80">
        <v>8</v>
      </c>
      <c r="B11" s="75"/>
      <c r="C11" s="76"/>
      <c r="D11" s="75"/>
      <c r="E11" s="77"/>
      <c r="F11" s="82"/>
    </row>
    <row r="12" spans="1:8" x14ac:dyDescent="0.35">
      <c r="A12" s="83"/>
      <c r="B12" s="84"/>
      <c r="C12" s="85"/>
      <c r="D12" s="84"/>
      <c r="E12" s="86"/>
      <c r="F12" s="87"/>
    </row>
    <row r="13" spans="1:8" x14ac:dyDescent="0.35">
      <c r="A13" s="97" t="s">
        <v>197</v>
      </c>
      <c r="B13" s="97"/>
      <c r="C13" s="97"/>
      <c r="D13" s="88"/>
      <c r="E13" s="77">
        <f>SUM(E4:E12)</f>
        <v>91084710</v>
      </c>
      <c r="F13" s="77">
        <f>SUM(F4:F12)</f>
        <v>27.917487065689134</v>
      </c>
    </row>
  </sheetData>
  <mergeCells count="1">
    <mergeCell ref="A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HADJ ORDINAIRE 2026</vt:lpstr>
      <vt:lpstr>HADJ 2025 -2026</vt:lpstr>
      <vt:lpstr>NON REMBOURSE</vt:lpstr>
      <vt:lpstr>REMBOURSE</vt:lpstr>
      <vt:lpstr>DAP 2026</vt:lpstr>
      <vt:lpstr>'HADJ 2025 -2026'!Zone_d_impression</vt:lpstr>
      <vt:lpstr>'HADJ ORDINAIRE 2026'!Zone_d_impression</vt:lpstr>
      <vt:lpstr>'NON REMBOURSE'!Zone_d_impression</vt:lpstr>
      <vt:lpstr>REMBOURSE!Zone_d_impression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mohamadou Ahmadou</dc:creator>
  <cp:lastModifiedBy>HP pc11</cp:lastModifiedBy>
  <cp:lastPrinted>2025-06-01T14:45:37Z</cp:lastPrinted>
  <dcterms:created xsi:type="dcterms:W3CDTF">2025-05-22T20:18:11Z</dcterms:created>
  <dcterms:modified xsi:type="dcterms:W3CDTF">2025-09-22T16:17:28Z</dcterms:modified>
</cp:coreProperties>
</file>