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Gestion\Perso\django\DjangoRH\rhapp\"/>
    </mc:Choice>
  </mc:AlternateContent>
  <bookViews>
    <workbookView xWindow="0" yWindow="0" windowWidth="20490" windowHeight="7020" tabRatio="617"/>
  </bookViews>
  <sheets>
    <sheet name="Data" sheetId="3" r:id="rId1"/>
    <sheet name="TemplateCRH" sheetId="6" r:id="rId2"/>
    <sheet name="CRH201810" sheetId="5" r:id="rId3"/>
    <sheet name="Parameters" sheetId="4" r:id="rId4"/>
  </sheets>
  <definedNames>
    <definedName name="_xlnm._FilterDatabase" localSheetId="2" hidden="1">'CRH201810'!$A$2:$AZ$2</definedName>
    <definedName name="_xlnm._FilterDatabase" localSheetId="0" hidden="1">Data!$A$2:$AS$4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1" i="6" l="1"/>
  <c r="AJ3" i="5"/>
  <c r="AH3" i="5"/>
  <c r="J4" i="5"/>
  <c r="N4" i="5"/>
  <c r="Q4" i="5"/>
  <c r="R4" i="5"/>
  <c r="S4" i="5"/>
  <c r="J5" i="5"/>
  <c r="N5" i="5"/>
  <c r="Q5" i="5"/>
  <c r="R5" i="5"/>
  <c r="S5" i="5"/>
  <c r="J6" i="5"/>
  <c r="N6" i="5"/>
  <c r="Q6" i="5"/>
  <c r="R6" i="5"/>
  <c r="S6" i="5"/>
  <c r="J7" i="5"/>
  <c r="N7" i="5"/>
  <c r="Q7" i="5"/>
  <c r="R7" i="5"/>
  <c r="S7" i="5"/>
  <c r="J8" i="5"/>
  <c r="N8" i="5"/>
  <c r="Q8" i="5"/>
  <c r="R8" i="5"/>
  <c r="S8" i="5"/>
  <c r="J9" i="5"/>
  <c r="N9" i="5"/>
  <c r="Q9" i="5"/>
  <c r="R9" i="5"/>
  <c r="S9" i="5"/>
  <c r="J10" i="5"/>
  <c r="N10" i="5"/>
  <c r="Q10" i="5"/>
  <c r="R10" i="5"/>
  <c r="S10" i="5"/>
  <c r="J11" i="5"/>
  <c r="N11" i="5"/>
  <c r="Q11" i="5"/>
  <c r="R11" i="5"/>
  <c r="S11" i="5"/>
  <c r="J12" i="5"/>
  <c r="N12" i="5"/>
  <c r="Q12" i="5"/>
  <c r="R12" i="5"/>
  <c r="S12" i="5"/>
  <c r="J13" i="5"/>
  <c r="N13" i="5"/>
  <c r="Q13" i="5"/>
  <c r="R13" i="5"/>
  <c r="S13" i="5"/>
  <c r="J14" i="5"/>
  <c r="N14" i="5"/>
  <c r="Q14" i="5"/>
  <c r="R14" i="5"/>
  <c r="S14" i="5"/>
  <c r="J15" i="5"/>
  <c r="N15" i="5"/>
  <c r="Q15" i="5"/>
  <c r="R15" i="5"/>
  <c r="S15" i="5"/>
  <c r="J16" i="5"/>
  <c r="N16" i="5"/>
  <c r="Q16" i="5"/>
  <c r="R16" i="5"/>
  <c r="S16" i="5"/>
  <c r="J17" i="5"/>
  <c r="N17" i="5"/>
  <c r="Q17" i="5"/>
  <c r="R17" i="5"/>
  <c r="S17" i="5"/>
  <c r="J18" i="5"/>
  <c r="N18" i="5"/>
  <c r="Q18" i="5"/>
  <c r="R18" i="5"/>
  <c r="S18" i="5"/>
  <c r="J19" i="5"/>
  <c r="N19" i="5"/>
  <c r="Q19" i="5"/>
  <c r="R19" i="5"/>
  <c r="S19" i="5"/>
  <c r="J20" i="5"/>
  <c r="N20" i="5"/>
  <c r="Q20" i="5"/>
  <c r="R20" i="5"/>
  <c r="S20" i="5"/>
  <c r="J21" i="5"/>
  <c r="N21" i="5"/>
  <c r="Q21" i="5"/>
  <c r="R21" i="5"/>
  <c r="S21" i="5"/>
  <c r="J22" i="5"/>
  <c r="N22" i="5"/>
  <c r="Q22" i="5"/>
  <c r="R22" i="5"/>
  <c r="S22" i="5"/>
  <c r="J23" i="5"/>
  <c r="N23" i="5"/>
  <c r="Q23" i="5"/>
  <c r="R23" i="5"/>
  <c r="S23" i="5"/>
  <c r="J24" i="5"/>
  <c r="N24" i="5"/>
  <c r="Q24" i="5"/>
  <c r="R24" i="5"/>
  <c r="S24" i="5"/>
  <c r="J25" i="5"/>
  <c r="N25" i="5"/>
  <c r="Q25" i="5"/>
  <c r="R25" i="5"/>
  <c r="S25" i="5"/>
  <c r="J26" i="5"/>
  <c r="N26" i="5"/>
  <c r="Q26" i="5"/>
  <c r="R26" i="5"/>
  <c r="S26" i="5"/>
  <c r="J27" i="5"/>
  <c r="N27" i="5"/>
  <c r="Q27" i="5"/>
  <c r="R27" i="5"/>
  <c r="S27" i="5"/>
  <c r="J28" i="5"/>
  <c r="N28" i="5"/>
  <c r="Q28" i="5"/>
  <c r="R28" i="5"/>
  <c r="S28" i="5"/>
  <c r="J29" i="5"/>
  <c r="N29" i="5"/>
  <c r="Q29" i="5"/>
  <c r="R29" i="5"/>
  <c r="S29" i="5"/>
  <c r="J30" i="5"/>
  <c r="N30" i="5"/>
  <c r="Q30" i="5"/>
  <c r="R30" i="5"/>
  <c r="S30" i="5"/>
  <c r="J31" i="5"/>
  <c r="N31" i="5"/>
  <c r="Q31" i="5"/>
  <c r="R31" i="5"/>
  <c r="S31" i="5"/>
  <c r="J32" i="5"/>
  <c r="N32" i="5"/>
  <c r="Q32" i="5"/>
  <c r="R32" i="5"/>
  <c r="S32" i="5"/>
  <c r="J33" i="5"/>
  <c r="K33" i="5"/>
  <c r="L33" i="5"/>
  <c r="M33" i="5"/>
  <c r="N33" i="5"/>
  <c r="Q33" i="5"/>
  <c r="R33" i="5"/>
  <c r="S33" i="5"/>
  <c r="J34" i="5"/>
  <c r="N34" i="5"/>
  <c r="Q34" i="5"/>
  <c r="R34" i="5"/>
  <c r="S34" i="5"/>
  <c r="J35" i="5"/>
  <c r="N35" i="5"/>
  <c r="Q35" i="5"/>
  <c r="R35" i="5"/>
  <c r="S35" i="5"/>
  <c r="J36" i="5"/>
  <c r="N36" i="5"/>
  <c r="Q36" i="5"/>
  <c r="R36" i="5"/>
  <c r="S36" i="5"/>
  <c r="J37" i="5"/>
  <c r="N37" i="5"/>
  <c r="Q37" i="5"/>
  <c r="R37" i="5"/>
  <c r="S37" i="5"/>
  <c r="J38" i="5"/>
  <c r="N38" i="5"/>
  <c r="Q38" i="5"/>
  <c r="R38" i="5"/>
  <c r="S38" i="5"/>
  <c r="J39" i="5"/>
  <c r="N39" i="5"/>
  <c r="Q39" i="5"/>
  <c r="R39" i="5"/>
  <c r="S39" i="5"/>
  <c r="J40" i="5"/>
  <c r="N40" i="5"/>
  <c r="Q40" i="5"/>
  <c r="R40" i="5"/>
  <c r="S40" i="5"/>
  <c r="J41" i="5"/>
  <c r="N41" i="5"/>
  <c r="Q41" i="5"/>
  <c r="R41" i="5"/>
  <c r="S41" i="5"/>
  <c r="J42" i="5"/>
  <c r="N42" i="5"/>
  <c r="Q42" i="5"/>
  <c r="R42" i="5"/>
  <c r="S42" i="5"/>
  <c r="J43" i="5"/>
  <c r="N43" i="5"/>
  <c r="Q43" i="5"/>
  <c r="R43" i="5"/>
  <c r="S43" i="5"/>
  <c r="J44" i="5"/>
  <c r="N44" i="5"/>
  <c r="Q44" i="5"/>
  <c r="R44" i="5"/>
  <c r="S44" i="5"/>
  <c r="J45" i="5"/>
  <c r="N45" i="5"/>
  <c r="Q45" i="5"/>
  <c r="R45" i="5"/>
  <c r="S45" i="5"/>
  <c r="J46" i="5"/>
  <c r="N46" i="5"/>
  <c r="Q46" i="5"/>
  <c r="R46" i="5"/>
  <c r="S46" i="5"/>
  <c r="J47" i="5"/>
  <c r="N47" i="5"/>
  <c r="Q47" i="5"/>
  <c r="R47" i="5"/>
  <c r="S47" i="5"/>
  <c r="J48" i="5"/>
  <c r="N48" i="5"/>
  <c r="Q48" i="5"/>
  <c r="R48" i="5"/>
  <c r="S48" i="5"/>
  <c r="J49" i="5"/>
  <c r="N49" i="5"/>
  <c r="Q49" i="5"/>
  <c r="R49" i="5"/>
  <c r="S49" i="5"/>
  <c r="J50" i="5"/>
  <c r="N50" i="5"/>
  <c r="Q50" i="5"/>
  <c r="R50" i="5"/>
  <c r="S50" i="5"/>
  <c r="J51" i="5"/>
  <c r="N51" i="5"/>
  <c r="Q51" i="5"/>
  <c r="R51" i="5"/>
  <c r="S51" i="5"/>
  <c r="J52" i="5"/>
  <c r="N52" i="5"/>
  <c r="Q52" i="5"/>
  <c r="R52" i="5"/>
  <c r="S52" i="5"/>
  <c r="J53" i="5"/>
  <c r="N53" i="5"/>
  <c r="Q53" i="5"/>
  <c r="R53" i="5"/>
  <c r="S53" i="5"/>
  <c r="J54" i="5"/>
  <c r="N54" i="5"/>
  <c r="Q54" i="5"/>
  <c r="R54" i="5"/>
  <c r="S54" i="5"/>
  <c r="J55" i="5"/>
  <c r="N55" i="5"/>
  <c r="Q55" i="5"/>
  <c r="R55" i="5"/>
  <c r="S55" i="5"/>
  <c r="J56" i="5"/>
  <c r="N56" i="5"/>
  <c r="Q56" i="5"/>
  <c r="R56" i="5"/>
  <c r="S56" i="5"/>
  <c r="J57" i="5"/>
  <c r="N57" i="5"/>
  <c r="Q57" i="5"/>
  <c r="R57" i="5"/>
  <c r="S57" i="5"/>
  <c r="J58" i="5"/>
  <c r="N58" i="5"/>
  <c r="Q58" i="5"/>
  <c r="R58" i="5"/>
  <c r="S58" i="5"/>
  <c r="J59" i="5"/>
  <c r="N59" i="5"/>
  <c r="Q59" i="5"/>
  <c r="R59" i="5"/>
  <c r="S59" i="5"/>
  <c r="J60" i="5"/>
  <c r="N60" i="5"/>
  <c r="Q60" i="5"/>
  <c r="R60" i="5"/>
  <c r="S60" i="5"/>
  <c r="J61" i="5"/>
  <c r="N61" i="5"/>
  <c r="Q61" i="5"/>
  <c r="R61" i="5"/>
  <c r="S61" i="5"/>
  <c r="J62" i="5"/>
  <c r="N62" i="5"/>
  <c r="Q62" i="5"/>
  <c r="R62" i="5"/>
  <c r="S62" i="5"/>
  <c r="J63" i="5"/>
  <c r="N63" i="5"/>
  <c r="Q63" i="5"/>
  <c r="R63" i="5"/>
  <c r="S63" i="5"/>
  <c r="J64" i="5"/>
  <c r="N64" i="5"/>
  <c r="Q64" i="5"/>
  <c r="R64" i="5"/>
  <c r="S64" i="5"/>
  <c r="J65" i="5"/>
  <c r="N65" i="5"/>
  <c r="Q65" i="5"/>
  <c r="R65" i="5"/>
  <c r="S65" i="5"/>
  <c r="J66" i="5"/>
  <c r="N66" i="5"/>
  <c r="Q66" i="5"/>
  <c r="R66" i="5"/>
  <c r="S66" i="5"/>
  <c r="J67" i="5"/>
  <c r="N67" i="5"/>
  <c r="Q67" i="5"/>
  <c r="R67" i="5"/>
  <c r="S67" i="5"/>
  <c r="J68" i="5"/>
  <c r="N68" i="5"/>
  <c r="Q68" i="5"/>
  <c r="R68" i="5"/>
  <c r="S68" i="5"/>
  <c r="J69" i="5"/>
  <c r="N69" i="5"/>
  <c r="Q69" i="5"/>
  <c r="R69" i="5"/>
  <c r="S69" i="5"/>
  <c r="J70" i="5"/>
  <c r="N70" i="5"/>
  <c r="Q70" i="5"/>
  <c r="R70" i="5"/>
  <c r="S70" i="5"/>
  <c r="J71" i="5"/>
  <c r="N71" i="5"/>
  <c r="Q71" i="5"/>
  <c r="R71" i="5"/>
  <c r="S71" i="5"/>
  <c r="J72" i="5"/>
  <c r="N72" i="5"/>
  <c r="Q72" i="5"/>
  <c r="R72" i="5"/>
  <c r="S72" i="5"/>
  <c r="J73" i="5"/>
  <c r="N73" i="5"/>
  <c r="Q73" i="5"/>
  <c r="R73" i="5"/>
  <c r="S73" i="5"/>
  <c r="J74" i="5"/>
  <c r="N74" i="5"/>
  <c r="Q74" i="5"/>
  <c r="R74" i="5"/>
  <c r="S74" i="5"/>
  <c r="J75" i="5"/>
  <c r="N75" i="5"/>
  <c r="Q75" i="5"/>
  <c r="R75" i="5"/>
  <c r="S75" i="5"/>
  <c r="J76" i="5"/>
  <c r="N76" i="5"/>
  <c r="Q76" i="5"/>
  <c r="R76" i="5"/>
  <c r="S76" i="5"/>
  <c r="J77" i="5"/>
  <c r="N77" i="5"/>
  <c r="Q77" i="5"/>
  <c r="R77" i="5"/>
  <c r="S77" i="5"/>
  <c r="J78" i="5"/>
  <c r="N78" i="5"/>
  <c r="Q78" i="5"/>
  <c r="R78" i="5"/>
  <c r="S78" i="5"/>
  <c r="J79" i="5"/>
  <c r="N79" i="5"/>
  <c r="Q79" i="5"/>
  <c r="R79" i="5"/>
  <c r="S79" i="5"/>
  <c r="J80" i="5"/>
  <c r="N80" i="5"/>
  <c r="Q80" i="5"/>
  <c r="R80" i="5"/>
  <c r="S80" i="5"/>
  <c r="J81" i="5"/>
  <c r="N81" i="5"/>
  <c r="Q81" i="5"/>
  <c r="R81" i="5"/>
  <c r="S81" i="5"/>
  <c r="J82" i="5"/>
  <c r="N82" i="5"/>
  <c r="Q82" i="5"/>
  <c r="R82" i="5"/>
  <c r="S82" i="5"/>
  <c r="J83" i="5"/>
  <c r="N83" i="5"/>
  <c r="Q83" i="5"/>
  <c r="R83" i="5"/>
  <c r="S83" i="5"/>
  <c r="J84" i="5"/>
  <c r="N84" i="5"/>
  <c r="Q84" i="5"/>
  <c r="R84" i="5"/>
  <c r="S84" i="5"/>
  <c r="J85" i="5"/>
  <c r="N85" i="5"/>
  <c r="Q85" i="5"/>
  <c r="R85" i="5"/>
  <c r="S85" i="5"/>
  <c r="J86" i="5"/>
  <c r="N86" i="5"/>
  <c r="Q86" i="5"/>
  <c r="R86" i="5"/>
  <c r="S86" i="5"/>
  <c r="J87" i="5"/>
  <c r="N87" i="5"/>
  <c r="Q87" i="5"/>
  <c r="R87" i="5"/>
  <c r="S87" i="5"/>
  <c r="J88" i="5"/>
  <c r="N88" i="5"/>
  <c r="Q88" i="5"/>
  <c r="R88" i="5"/>
  <c r="S88" i="5"/>
  <c r="J89" i="5"/>
  <c r="N89" i="5"/>
  <c r="Q89" i="5"/>
  <c r="R89" i="5"/>
  <c r="S89" i="5"/>
  <c r="J90" i="5"/>
  <c r="N90" i="5"/>
  <c r="Q90" i="5"/>
  <c r="R90" i="5"/>
  <c r="S90" i="5"/>
  <c r="J91" i="5"/>
  <c r="N91" i="5"/>
  <c r="Q91" i="5"/>
  <c r="R91" i="5"/>
  <c r="S91" i="5"/>
  <c r="S3" i="5"/>
  <c r="R3" i="5"/>
  <c r="Q3" i="5"/>
  <c r="N3" i="5"/>
  <c r="J3" i="5"/>
  <c r="I3" i="5"/>
  <c r="H3" i="5"/>
  <c r="C3" i="5"/>
  <c r="B4" i="5" l="1"/>
  <c r="C4" i="5"/>
  <c r="D4" i="5"/>
  <c r="E4" i="5"/>
  <c r="F4" i="5"/>
  <c r="G4" i="5"/>
  <c r="B5" i="5"/>
  <c r="C5" i="5"/>
  <c r="D5" i="5"/>
  <c r="E5" i="5"/>
  <c r="F5" i="5"/>
  <c r="G5" i="5"/>
  <c r="B6" i="5"/>
  <c r="C6" i="5"/>
  <c r="D6" i="5"/>
  <c r="E6" i="5"/>
  <c r="F6" i="5"/>
  <c r="G6" i="5"/>
  <c r="B7" i="5"/>
  <c r="C7" i="5"/>
  <c r="D7" i="5"/>
  <c r="E7" i="5"/>
  <c r="F7" i="5"/>
  <c r="G7" i="5"/>
  <c r="B8" i="5"/>
  <c r="C8" i="5"/>
  <c r="D8" i="5"/>
  <c r="E8" i="5"/>
  <c r="F8" i="5"/>
  <c r="G8" i="5"/>
  <c r="B9" i="5"/>
  <c r="C9" i="5"/>
  <c r="D9" i="5"/>
  <c r="E9" i="5"/>
  <c r="F9" i="5"/>
  <c r="G9" i="5"/>
  <c r="B10" i="5"/>
  <c r="C10" i="5"/>
  <c r="D10" i="5"/>
  <c r="E10" i="5"/>
  <c r="F10" i="5"/>
  <c r="G10" i="5"/>
  <c r="B11" i="5"/>
  <c r="C11" i="5"/>
  <c r="D11" i="5"/>
  <c r="E11" i="5"/>
  <c r="F11" i="5"/>
  <c r="G11" i="5"/>
  <c r="B12" i="5"/>
  <c r="C12" i="5"/>
  <c r="D12" i="5"/>
  <c r="E12" i="5"/>
  <c r="F12" i="5"/>
  <c r="G12" i="5"/>
  <c r="B13" i="5"/>
  <c r="C13" i="5"/>
  <c r="D13" i="5"/>
  <c r="E13" i="5"/>
  <c r="F13" i="5"/>
  <c r="G13" i="5"/>
  <c r="B14" i="5"/>
  <c r="C14" i="5"/>
  <c r="D14" i="5"/>
  <c r="E14" i="5"/>
  <c r="F14" i="5"/>
  <c r="G14" i="5"/>
  <c r="B15" i="5"/>
  <c r="C15" i="5"/>
  <c r="D15" i="5"/>
  <c r="E15" i="5"/>
  <c r="F15" i="5"/>
  <c r="G15" i="5"/>
  <c r="B16" i="5"/>
  <c r="C16" i="5"/>
  <c r="D16" i="5"/>
  <c r="E16" i="5"/>
  <c r="F16" i="5"/>
  <c r="G16" i="5"/>
  <c r="B17" i="5"/>
  <c r="C17" i="5"/>
  <c r="D17" i="5"/>
  <c r="E17" i="5"/>
  <c r="F17" i="5"/>
  <c r="G17" i="5"/>
  <c r="B18" i="5"/>
  <c r="C18" i="5"/>
  <c r="D18" i="5"/>
  <c r="E18" i="5"/>
  <c r="F18" i="5"/>
  <c r="G18" i="5"/>
  <c r="B19" i="5"/>
  <c r="C19" i="5"/>
  <c r="D19" i="5"/>
  <c r="E19" i="5"/>
  <c r="F19" i="5"/>
  <c r="G19" i="5"/>
  <c r="B20" i="5"/>
  <c r="C20" i="5"/>
  <c r="D20" i="5"/>
  <c r="E20" i="5"/>
  <c r="F20" i="5"/>
  <c r="G20" i="5"/>
  <c r="B21" i="5"/>
  <c r="C21" i="5"/>
  <c r="D21" i="5"/>
  <c r="E21" i="5"/>
  <c r="F21" i="5"/>
  <c r="G21" i="5"/>
  <c r="B22" i="5"/>
  <c r="C22" i="5"/>
  <c r="D22" i="5"/>
  <c r="E22" i="5"/>
  <c r="F22" i="5"/>
  <c r="G22" i="5"/>
  <c r="B23" i="5"/>
  <c r="C23" i="5"/>
  <c r="D23" i="5"/>
  <c r="E23" i="5"/>
  <c r="F23" i="5"/>
  <c r="G23" i="5"/>
  <c r="B24" i="5"/>
  <c r="C24" i="5"/>
  <c r="D24" i="5"/>
  <c r="E24" i="5"/>
  <c r="F24" i="5"/>
  <c r="G24" i="5"/>
  <c r="B25" i="5"/>
  <c r="C25" i="5"/>
  <c r="D25" i="5"/>
  <c r="E25" i="5"/>
  <c r="F25" i="5"/>
  <c r="G25" i="5"/>
  <c r="B26" i="5"/>
  <c r="C26" i="5"/>
  <c r="D26" i="5"/>
  <c r="E26" i="5"/>
  <c r="F26" i="5"/>
  <c r="G26" i="5"/>
  <c r="B27" i="5"/>
  <c r="C27" i="5"/>
  <c r="D27" i="5"/>
  <c r="E27" i="5"/>
  <c r="F27" i="5"/>
  <c r="G27" i="5"/>
  <c r="B28" i="5"/>
  <c r="C28" i="5"/>
  <c r="D28" i="5"/>
  <c r="E28" i="5"/>
  <c r="F28" i="5"/>
  <c r="G28" i="5"/>
  <c r="B29" i="5"/>
  <c r="C29" i="5"/>
  <c r="D29" i="5"/>
  <c r="E29" i="5"/>
  <c r="F29" i="5"/>
  <c r="G29" i="5"/>
  <c r="B30" i="5"/>
  <c r="C30" i="5"/>
  <c r="D30" i="5"/>
  <c r="E30" i="5"/>
  <c r="F30" i="5"/>
  <c r="G30" i="5"/>
  <c r="B31" i="5"/>
  <c r="C31" i="5"/>
  <c r="D31" i="5"/>
  <c r="E31" i="5"/>
  <c r="F31" i="5"/>
  <c r="G31" i="5"/>
  <c r="B32" i="5"/>
  <c r="C32" i="5"/>
  <c r="D32" i="5"/>
  <c r="E32" i="5"/>
  <c r="F32" i="5"/>
  <c r="G32" i="5"/>
  <c r="B33" i="5"/>
  <c r="C33" i="5"/>
  <c r="D33" i="5"/>
  <c r="E33" i="5"/>
  <c r="F33" i="5"/>
  <c r="G33" i="5"/>
  <c r="H33" i="5"/>
  <c r="B34" i="5"/>
  <c r="C34" i="5"/>
  <c r="D34" i="5"/>
  <c r="E34" i="5"/>
  <c r="F34" i="5"/>
  <c r="G34" i="5"/>
  <c r="B35" i="5"/>
  <c r="C35" i="5"/>
  <c r="D35" i="5"/>
  <c r="E35" i="5"/>
  <c r="F35" i="5"/>
  <c r="G35" i="5"/>
  <c r="B36" i="5"/>
  <c r="C36" i="5"/>
  <c r="D36" i="5"/>
  <c r="E36" i="5"/>
  <c r="F36" i="5"/>
  <c r="G36" i="5"/>
  <c r="B37" i="5"/>
  <c r="C37" i="5"/>
  <c r="D37" i="5"/>
  <c r="E37" i="5"/>
  <c r="F37" i="5"/>
  <c r="G37" i="5"/>
  <c r="B38" i="5"/>
  <c r="C38" i="5"/>
  <c r="D38" i="5"/>
  <c r="E38" i="5"/>
  <c r="F38" i="5"/>
  <c r="G38" i="5"/>
  <c r="B39" i="5"/>
  <c r="C39" i="5"/>
  <c r="D39" i="5"/>
  <c r="E39" i="5"/>
  <c r="F39" i="5"/>
  <c r="G39" i="5"/>
  <c r="B40" i="5"/>
  <c r="C40" i="5"/>
  <c r="D40" i="5"/>
  <c r="E40" i="5"/>
  <c r="F40" i="5"/>
  <c r="G40" i="5"/>
  <c r="B41" i="5"/>
  <c r="C41" i="5"/>
  <c r="D41" i="5"/>
  <c r="E41" i="5"/>
  <c r="F41" i="5"/>
  <c r="G41" i="5"/>
  <c r="B42" i="5"/>
  <c r="C42" i="5"/>
  <c r="D42" i="5"/>
  <c r="E42" i="5"/>
  <c r="F42" i="5"/>
  <c r="G42" i="5"/>
  <c r="B43" i="5"/>
  <c r="C43" i="5"/>
  <c r="D43" i="5"/>
  <c r="E43" i="5"/>
  <c r="F43" i="5"/>
  <c r="G43" i="5"/>
  <c r="B44" i="5"/>
  <c r="C44" i="5"/>
  <c r="D44" i="5"/>
  <c r="E44" i="5"/>
  <c r="F44" i="5"/>
  <c r="G44" i="5"/>
  <c r="B45" i="5"/>
  <c r="C45" i="5"/>
  <c r="D45" i="5"/>
  <c r="E45" i="5"/>
  <c r="F45" i="5"/>
  <c r="G45" i="5"/>
  <c r="B46" i="5"/>
  <c r="C46" i="5"/>
  <c r="D46" i="5"/>
  <c r="E46" i="5"/>
  <c r="F46" i="5"/>
  <c r="G46" i="5"/>
  <c r="B47" i="5"/>
  <c r="C47" i="5"/>
  <c r="D47" i="5"/>
  <c r="E47" i="5"/>
  <c r="F47" i="5"/>
  <c r="G47" i="5"/>
  <c r="B48" i="5"/>
  <c r="C48" i="5"/>
  <c r="D48" i="5"/>
  <c r="E48" i="5"/>
  <c r="F48" i="5"/>
  <c r="G48" i="5"/>
  <c r="B49" i="5"/>
  <c r="C49" i="5"/>
  <c r="D49" i="5"/>
  <c r="E49" i="5"/>
  <c r="F49" i="5"/>
  <c r="G49" i="5"/>
  <c r="B50" i="5"/>
  <c r="C50" i="5"/>
  <c r="D50" i="5"/>
  <c r="E50" i="5"/>
  <c r="F50" i="5"/>
  <c r="G50" i="5"/>
  <c r="B51" i="5"/>
  <c r="C51" i="5"/>
  <c r="D51" i="5"/>
  <c r="E51" i="5"/>
  <c r="F51" i="5"/>
  <c r="G51" i="5"/>
  <c r="B52" i="5"/>
  <c r="C52" i="5"/>
  <c r="D52" i="5"/>
  <c r="E52" i="5"/>
  <c r="F52" i="5"/>
  <c r="G52" i="5"/>
  <c r="B53" i="5"/>
  <c r="C53" i="5"/>
  <c r="D53" i="5"/>
  <c r="E53" i="5"/>
  <c r="F53" i="5"/>
  <c r="G53" i="5"/>
  <c r="B54" i="5"/>
  <c r="C54" i="5"/>
  <c r="D54" i="5"/>
  <c r="E54" i="5"/>
  <c r="F54" i="5"/>
  <c r="G54" i="5"/>
  <c r="B55" i="5"/>
  <c r="C55" i="5"/>
  <c r="D55" i="5"/>
  <c r="E55" i="5"/>
  <c r="F55" i="5"/>
  <c r="G55" i="5"/>
  <c r="B56" i="5"/>
  <c r="C56" i="5"/>
  <c r="D56" i="5"/>
  <c r="E56" i="5"/>
  <c r="F56" i="5"/>
  <c r="G56" i="5"/>
  <c r="B57" i="5"/>
  <c r="C57" i="5"/>
  <c r="D57" i="5"/>
  <c r="E57" i="5"/>
  <c r="F57" i="5"/>
  <c r="G57" i="5"/>
  <c r="B58" i="5"/>
  <c r="C58" i="5"/>
  <c r="D58" i="5"/>
  <c r="E58" i="5"/>
  <c r="F58" i="5"/>
  <c r="G58" i="5"/>
  <c r="B59" i="5"/>
  <c r="C59" i="5"/>
  <c r="D59" i="5"/>
  <c r="E59" i="5"/>
  <c r="F59" i="5"/>
  <c r="G59" i="5"/>
  <c r="B60" i="5"/>
  <c r="C60" i="5"/>
  <c r="D60" i="5"/>
  <c r="E60" i="5"/>
  <c r="F60" i="5"/>
  <c r="G60" i="5"/>
  <c r="B61" i="5"/>
  <c r="C61" i="5"/>
  <c r="D61" i="5"/>
  <c r="E61" i="5"/>
  <c r="F61" i="5"/>
  <c r="G61" i="5"/>
  <c r="B62" i="5"/>
  <c r="C62" i="5"/>
  <c r="D62" i="5"/>
  <c r="E62" i="5"/>
  <c r="F62" i="5"/>
  <c r="G62" i="5"/>
  <c r="B63" i="5"/>
  <c r="C63" i="5"/>
  <c r="D63" i="5"/>
  <c r="E63" i="5"/>
  <c r="F63" i="5"/>
  <c r="G63" i="5"/>
  <c r="B64" i="5"/>
  <c r="C64" i="5"/>
  <c r="D64" i="5"/>
  <c r="E64" i="5"/>
  <c r="F64" i="5"/>
  <c r="G64" i="5"/>
  <c r="B65" i="5"/>
  <c r="C65" i="5"/>
  <c r="D65" i="5"/>
  <c r="E65" i="5"/>
  <c r="F65" i="5"/>
  <c r="G65" i="5"/>
  <c r="B66" i="5"/>
  <c r="C66" i="5"/>
  <c r="D66" i="5"/>
  <c r="E66" i="5"/>
  <c r="F66" i="5"/>
  <c r="G66" i="5"/>
  <c r="B67" i="5"/>
  <c r="C67" i="5"/>
  <c r="D67" i="5"/>
  <c r="E67" i="5"/>
  <c r="F67" i="5"/>
  <c r="G67" i="5"/>
  <c r="B68" i="5"/>
  <c r="C68" i="5"/>
  <c r="D68" i="5"/>
  <c r="E68" i="5"/>
  <c r="F68" i="5"/>
  <c r="G68" i="5"/>
  <c r="B69" i="5"/>
  <c r="C69" i="5"/>
  <c r="D69" i="5"/>
  <c r="E69" i="5"/>
  <c r="F69" i="5"/>
  <c r="G69" i="5"/>
  <c r="B70" i="5"/>
  <c r="C70" i="5"/>
  <c r="D70" i="5"/>
  <c r="E70" i="5"/>
  <c r="F70" i="5"/>
  <c r="G70" i="5"/>
  <c r="B71" i="5"/>
  <c r="C71" i="5"/>
  <c r="D71" i="5"/>
  <c r="E71" i="5"/>
  <c r="F71" i="5"/>
  <c r="G71" i="5"/>
  <c r="B72" i="5"/>
  <c r="C72" i="5"/>
  <c r="D72" i="5"/>
  <c r="E72" i="5"/>
  <c r="F72" i="5"/>
  <c r="G72" i="5"/>
  <c r="B73" i="5"/>
  <c r="C73" i="5"/>
  <c r="D73" i="5"/>
  <c r="E73" i="5"/>
  <c r="F73" i="5"/>
  <c r="G73" i="5"/>
  <c r="B74" i="5"/>
  <c r="C74" i="5"/>
  <c r="D74" i="5"/>
  <c r="E74" i="5"/>
  <c r="F74" i="5"/>
  <c r="G74" i="5"/>
  <c r="B75" i="5"/>
  <c r="C75" i="5"/>
  <c r="D75" i="5"/>
  <c r="E75" i="5"/>
  <c r="F75" i="5"/>
  <c r="G75" i="5"/>
  <c r="B76" i="5"/>
  <c r="C76" i="5"/>
  <c r="D76" i="5"/>
  <c r="E76" i="5"/>
  <c r="F76" i="5"/>
  <c r="G76" i="5"/>
  <c r="B77" i="5"/>
  <c r="C77" i="5"/>
  <c r="D77" i="5"/>
  <c r="E77" i="5"/>
  <c r="F77" i="5"/>
  <c r="G77" i="5"/>
  <c r="B78" i="5"/>
  <c r="C78" i="5"/>
  <c r="D78" i="5"/>
  <c r="E78" i="5"/>
  <c r="F78" i="5"/>
  <c r="G78" i="5"/>
  <c r="B79" i="5"/>
  <c r="C79" i="5"/>
  <c r="D79" i="5"/>
  <c r="E79" i="5"/>
  <c r="F79" i="5"/>
  <c r="G79" i="5"/>
  <c r="B80" i="5"/>
  <c r="C80" i="5"/>
  <c r="D80" i="5"/>
  <c r="E80" i="5"/>
  <c r="F80" i="5"/>
  <c r="G80" i="5"/>
  <c r="B81" i="5"/>
  <c r="C81" i="5"/>
  <c r="D81" i="5"/>
  <c r="E81" i="5"/>
  <c r="F81" i="5"/>
  <c r="G81" i="5"/>
  <c r="B82" i="5"/>
  <c r="C82" i="5"/>
  <c r="D82" i="5"/>
  <c r="E82" i="5"/>
  <c r="F82" i="5"/>
  <c r="G82" i="5"/>
  <c r="B83" i="5"/>
  <c r="C83" i="5"/>
  <c r="D83" i="5"/>
  <c r="E83" i="5"/>
  <c r="F83" i="5"/>
  <c r="G83" i="5"/>
  <c r="B84" i="5"/>
  <c r="C84" i="5"/>
  <c r="D84" i="5"/>
  <c r="E84" i="5"/>
  <c r="F84" i="5"/>
  <c r="G84" i="5"/>
  <c r="B85" i="5"/>
  <c r="C85" i="5"/>
  <c r="D85" i="5"/>
  <c r="E85" i="5"/>
  <c r="F85" i="5"/>
  <c r="G85" i="5"/>
  <c r="B86" i="5"/>
  <c r="C86" i="5"/>
  <c r="D86" i="5"/>
  <c r="E86" i="5"/>
  <c r="F86" i="5"/>
  <c r="G86" i="5"/>
  <c r="B87" i="5"/>
  <c r="C87" i="5"/>
  <c r="D87" i="5"/>
  <c r="E87" i="5"/>
  <c r="F87" i="5"/>
  <c r="G87" i="5"/>
  <c r="B88" i="5"/>
  <c r="C88" i="5"/>
  <c r="D88" i="5"/>
  <c r="E88" i="5"/>
  <c r="F88" i="5"/>
  <c r="G88" i="5"/>
  <c r="B89" i="5"/>
  <c r="C89" i="5"/>
  <c r="D89" i="5"/>
  <c r="E89" i="5"/>
  <c r="F89" i="5"/>
  <c r="G89" i="5"/>
  <c r="B90" i="5"/>
  <c r="C90" i="5"/>
  <c r="D90" i="5"/>
  <c r="E90" i="5"/>
  <c r="F90" i="5"/>
  <c r="G90" i="5"/>
  <c r="B91" i="5"/>
  <c r="C91" i="5"/>
  <c r="D91" i="5"/>
  <c r="E91" i="5"/>
  <c r="F91" i="5"/>
  <c r="G91" i="5"/>
  <c r="G3" i="5"/>
  <c r="F3" i="5"/>
  <c r="E3" i="5"/>
  <c r="D3" i="5"/>
  <c r="B3" i="5"/>
  <c r="AI3" i="5" l="1"/>
  <c r="AK3" i="5"/>
  <c r="AD7" i="5" l="1"/>
  <c r="AE7" i="5"/>
  <c r="AF7" i="5"/>
  <c r="AG7" i="5"/>
  <c r="AD8" i="5"/>
  <c r="AE8" i="5"/>
  <c r="AF8" i="5"/>
  <c r="AG8" i="5"/>
  <c r="AD9" i="5"/>
  <c r="AE9" i="5"/>
  <c r="AF9" i="5"/>
  <c r="AG9" i="5"/>
  <c r="AD10" i="5"/>
  <c r="AE10" i="5"/>
  <c r="AF10" i="5"/>
  <c r="AG10" i="5"/>
  <c r="AD11" i="5"/>
  <c r="AE11" i="5"/>
  <c r="AF11" i="5"/>
  <c r="AG11" i="5"/>
  <c r="AD12" i="5"/>
  <c r="AE12" i="5"/>
  <c r="AF12" i="5"/>
  <c r="AG12" i="5"/>
  <c r="AD13" i="5"/>
  <c r="AE13" i="5"/>
  <c r="AF13" i="5"/>
  <c r="AG13" i="5"/>
  <c r="AD14" i="5"/>
  <c r="AE14" i="5"/>
  <c r="AF14" i="5"/>
  <c r="AG14" i="5"/>
  <c r="AD15" i="5"/>
  <c r="AE15" i="5"/>
  <c r="AF15" i="5"/>
  <c r="AG15" i="5"/>
  <c r="AD16" i="5"/>
  <c r="AE16" i="5"/>
  <c r="AF16" i="5"/>
  <c r="AG16" i="5"/>
  <c r="AD17" i="5"/>
  <c r="AE17" i="5"/>
  <c r="AF17" i="5"/>
  <c r="AG17" i="5"/>
  <c r="AD18" i="5"/>
  <c r="AE18" i="5"/>
  <c r="AF18" i="5"/>
  <c r="AG18" i="5"/>
  <c r="AD19" i="5"/>
  <c r="AE19" i="5"/>
  <c r="AF19" i="5"/>
  <c r="AG19" i="5"/>
  <c r="AD20" i="5"/>
  <c r="AE20" i="5"/>
  <c r="AF20" i="5"/>
  <c r="AG20" i="5"/>
  <c r="AD21" i="5"/>
  <c r="AE21" i="5"/>
  <c r="AF21" i="5"/>
  <c r="AG21" i="5"/>
  <c r="AD22" i="5"/>
  <c r="AE22" i="5"/>
  <c r="AF22" i="5"/>
  <c r="AG22" i="5"/>
  <c r="AD23" i="5"/>
  <c r="AE23" i="5"/>
  <c r="AF23" i="5"/>
  <c r="AG23" i="5"/>
  <c r="AD24" i="5"/>
  <c r="AE24" i="5"/>
  <c r="AF24" i="5"/>
  <c r="AG24" i="5"/>
  <c r="AD25" i="5"/>
  <c r="AE25" i="5"/>
  <c r="AF25" i="5"/>
  <c r="AG25" i="5"/>
  <c r="AD26" i="5"/>
  <c r="AE26" i="5"/>
  <c r="AF26" i="5"/>
  <c r="AG26" i="5"/>
  <c r="AD27" i="5"/>
  <c r="AE27" i="5"/>
  <c r="AF27" i="5"/>
  <c r="AG27" i="5"/>
  <c r="AD28" i="5"/>
  <c r="AE28" i="5"/>
  <c r="AF28" i="5"/>
  <c r="AG28" i="5"/>
  <c r="AD29" i="5"/>
  <c r="AE29" i="5"/>
  <c r="AF29" i="5"/>
  <c r="AG29" i="5"/>
  <c r="AD30" i="5"/>
  <c r="AE30" i="5"/>
  <c r="AF30" i="5"/>
  <c r="AG30" i="5"/>
  <c r="AD31" i="5"/>
  <c r="AE31" i="5"/>
  <c r="AF31" i="5"/>
  <c r="AG31" i="5"/>
  <c r="AD32" i="5"/>
  <c r="AE32" i="5"/>
  <c r="AF32" i="5"/>
  <c r="AG32" i="5"/>
  <c r="AD91" i="5"/>
  <c r="AE91" i="5"/>
  <c r="AF91" i="5"/>
  <c r="AG91" i="5"/>
  <c r="AD33" i="5"/>
  <c r="AE33" i="5"/>
  <c r="AF33" i="5"/>
  <c r="AG33" i="5"/>
  <c r="AD34" i="5"/>
  <c r="AE34" i="5"/>
  <c r="AF34" i="5"/>
  <c r="AG34" i="5"/>
  <c r="AD35" i="5"/>
  <c r="AE35" i="5"/>
  <c r="AF35" i="5"/>
  <c r="AG35" i="5"/>
  <c r="AD36" i="5"/>
  <c r="AE36" i="5"/>
  <c r="AF36" i="5"/>
  <c r="AG36" i="5"/>
  <c r="AD37" i="5"/>
  <c r="AE37" i="5"/>
  <c r="AF37" i="5"/>
  <c r="AG37" i="5"/>
  <c r="AD38" i="5"/>
  <c r="AE38" i="5"/>
  <c r="AF38" i="5"/>
  <c r="AG38" i="5"/>
  <c r="AD39" i="5"/>
  <c r="AE39" i="5"/>
  <c r="AF39" i="5"/>
  <c r="AG39" i="5"/>
  <c r="AD40" i="5"/>
  <c r="AE40" i="5"/>
  <c r="AF40" i="5"/>
  <c r="AG40" i="5"/>
  <c r="AD41" i="5"/>
  <c r="AE41" i="5"/>
  <c r="AF41" i="5"/>
  <c r="AG41" i="5"/>
  <c r="AD42" i="5"/>
  <c r="AE42" i="5"/>
  <c r="AF42" i="5"/>
  <c r="AG42" i="5"/>
  <c r="AD43" i="5"/>
  <c r="AE43" i="5"/>
  <c r="AF43" i="5"/>
  <c r="AG43" i="5"/>
  <c r="AD44" i="5"/>
  <c r="AE44" i="5"/>
  <c r="AF44" i="5"/>
  <c r="AG44" i="5"/>
  <c r="AD45" i="5"/>
  <c r="AE45" i="5"/>
  <c r="AF45" i="5"/>
  <c r="AG45" i="5"/>
  <c r="AD46" i="5"/>
  <c r="AE46" i="5"/>
  <c r="AF46" i="5"/>
  <c r="AG46" i="5"/>
  <c r="AD47" i="5"/>
  <c r="AE47" i="5"/>
  <c r="AF47" i="5"/>
  <c r="AG47" i="5"/>
  <c r="AD48" i="5"/>
  <c r="AE48" i="5"/>
  <c r="AF48" i="5"/>
  <c r="AG48" i="5"/>
  <c r="AD49" i="5"/>
  <c r="AE49" i="5"/>
  <c r="AF49" i="5"/>
  <c r="AG49" i="5"/>
  <c r="AD50" i="5"/>
  <c r="AE50" i="5"/>
  <c r="AF50" i="5"/>
  <c r="AG50" i="5"/>
  <c r="AD51" i="5"/>
  <c r="AE51" i="5"/>
  <c r="AF51" i="5"/>
  <c r="AG51" i="5"/>
  <c r="AD52" i="5"/>
  <c r="AE52" i="5"/>
  <c r="AF52" i="5"/>
  <c r="AG52" i="5"/>
  <c r="AD53" i="5"/>
  <c r="AE53" i="5"/>
  <c r="AF53" i="5"/>
  <c r="AG53" i="5"/>
  <c r="AD54" i="5"/>
  <c r="AE54" i="5"/>
  <c r="AF54" i="5"/>
  <c r="AG54" i="5"/>
  <c r="AD55" i="5"/>
  <c r="AE55" i="5"/>
  <c r="AF55" i="5"/>
  <c r="AG55" i="5"/>
  <c r="AD56" i="5"/>
  <c r="AE56" i="5"/>
  <c r="AF56" i="5"/>
  <c r="AG56" i="5"/>
  <c r="AD57" i="5"/>
  <c r="AE57" i="5"/>
  <c r="AF57" i="5"/>
  <c r="AG57" i="5"/>
  <c r="AD58" i="5"/>
  <c r="AE58" i="5"/>
  <c r="AF58" i="5"/>
  <c r="AG58" i="5"/>
  <c r="AD59" i="5"/>
  <c r="AE59" i="5"/>
  <c r="AF59" i="5"/>
  <c r="AG59" i="5"/>
  <c r="AD60" i="5"/>
  <c r="AE60" i="5"/>
  <c r="AF60" i="5"/>
  <c r="AG60" i="5"/>
  <c r="AD61" i="5"/>
  <c r="AE61" i="5"/>
  <c r="AF61" i="5"/>
  <c r="AG61" i="5"/>
  <c r="AD62" i="5"/>
  <c r="AE62" i="5"/>
  <c r="AF62" i="5"/>
  <c r="AG62" i="5"/>
  <c r="AD63" i="5"/>
  <c r="AE63" i="5"/>
  <c r="AF63" i="5"/>
  <c r="AG63" i="5"/>
  <c r="AD64" i="5"/>
  <c r="AE64" i="5"/>
  <c r="AF64" i="5"/>
  <c r="AG64" i="5"/>
  <c r="AD65" i="5"/>
  <c r="AE65" i="5"/>
  <c r="AF65" i="5"/>
  <c r="AG65" i="5"/>
  <c r="AD66" i="5"/>
  <c r="AE66" i="5"/>
  <c r="AF66" i="5"/>
  <c r="AG66" i="5"/>
  <c r="AD67" i="5"/>
  <c r="AE67" i="5"/>
  <c r="AF67" i="5"/>
  <c r="AG67" i="5"/>
  <c r="AD68" i="5"/>
  <c r="AE68" i="5"/>
  <c r="AF68" i="5"/>
  <c r="AG68" i="5"/>
  <c r="AD69" i="5"/>
  <c r="AE69" i="5"/>
  <c r="AF69" i="5"/>
  <c r="AG69" i="5"/>
  <c r="AD70" i="5"/>
  <c r="AE70" i="5"/>
  <c r="AF70" i="5"/>
  <c r="AG70" i="5"/>
  <c r="AD71" i="5"/>
  <c r="AE71" i="5"/>
  <c r="AF71" i="5"/>
  <c r="AG71" i="5"/>
  <c r="AD72" i="5"/>
  <c r="AE72" i="5"/>
  <c r="AF72" i="5"/>
  <c r="AG72" i="5"/>
  <c r="AD73" i="5"/>
  <c r="AE73" i="5"/>
  <c r="AF73" i="5"/>
  <c r="AG73" i="5"/>
  <c r="AD74" i="5"/>
  <c r="AE74" i="5"/>
  <c r="AF74" i="5"/>
  <c r="AG74" i="5"/>
  <c r="AD75" i="5"/>
  <c r="AE75" i="5"/>
  <c r="AF75" i="5"/>
  <c r="AG75" i="5"/>
  <c r="AD76" i="5"/>
  <c r="AE76" i="5"/>
  <c r="AF76" i="5"/>
  <c r="AG76" i="5"/>
  <c r="AD77" i="5"/>
  <c r="AE77" i="5"/>
  <c r="AF77" i="5"/>
  <c r="AG77" i="5"/>
  <c r="AD78" i="5"/>
  <c r="AE78" i="5"/>
  <c r="AF78" i="5"/>
  <c r="AG78" i="5"/>
  <c r="AD79" i="5"/>
  <c r="AE79" i="5"/>
  <c r="AF79" i="5"/>
  <c r="AG79" i="5"/>
  <c r="AD80" i="5"/>
  <c r="AE80" i="5"/>
  <c r="AF80" i="5"/>
  <c r="AG80" i="5"/>
  <c r="AD81" i="5"/>
  <c r="AE81" i="5"/>
  <c r="AF81" i="5"/>
  <c r="AG81" i="5"/>
  <c r="AD82" i="5"/>
  <c r="AE82" i="5"/>
  <c r="AF82" i="5"/>
  <c r="AG82" i="5"/>
  <c r="AD83" i="5"/>
  <c r="AE83" i="5"/>
  <c r="AF83" i="5"/>
  <c r="AG83" i="5"/>
  <c r="AD84" i="5"/>
  <c r="AE84" i="5"/>
  <c r="AF84" i="5"/>
  <c r="AG84" i="5"/>
  <c r="AD85" i="5"/>
  <c r="AE85" i="5"/>
  <c r="AF85" i="5"/>
  <c r="AG85" i="5"/>
  <c r="AD86" i="5"/>
  <c r="AE86" i="5"/>
  <c r="AF86" i="5"/>
  <c r="AG86" i="5"/>
  <c r="AD87" i="5"/>
  <c r="AE87" i="5"/>
  <c r="AF87" i="5"/>
  <c r="AG87" i="5"/>
  <c r="AD88" i="5"/>
  <c r="AE88" i="5"/>
  <c r="AF88" i="5"/>
  <c r="AG88" i="5"/>
  <c r="AD89" i="5"/>
  <c r="AE89" i="5"/>
  <c r="AF89" i="5"/>
  <c r="AG89" i="5"/>
  <c r="AD90" i="5"/>
  <c r="AE90" i="5"/>
  <c r="AF90" i="5"/>
  <c r="AG90" i="5"/>
  <c r="AI90" i="5" l="1"/>
  <c r="AH90" i="5"/>
  <c r="AI89" i="5"/>
  <c r="AH89" i="5"/>
  <c r="AI88" i="5"/>
  <c r="AH88" i="5"/>
  <c r="AI87" i="5"/>
  <c r="AH87" i="5"/>
  <c r="AI86" i="5"/>
  <c r="AH86" i="5"/>
  <c r="AI85" i="5"/>
  <c r="AH85" i="5"/>
  <c r="AI84" i="5"/>
  <c r="AH84" i="5"/>
  <c r="AI83" i="5"/>
  <c r="AH83" i="5"/>
  <c r="AI82" i="5"/>
  <c r="AH82" i="5"/>
  <c r="AI81" i="5"/>
  <c r="AH81" i="5"/>
  <c r="AI80" i="5"/>
  <c r="AH80" i="5"/>
  <c r="AI79" i="5"/>
  <c r="AH79" i="5"/>
  <c r="AI78" i="5"/>
  <c r="AH78" i="5"/>
  <c r="AI77" i="5"/>
  <c r="AH77" i="5"/>
  <c r="AI76" i="5"/>
  <c r="AH76" i="5"/>
  <c r="AI75" i="5"/>
  <c r="AH75" i="5"/>
  <c r="AI74" i="5"/>
  <c r="AH74" i="5"/>
  <c r="AI73" i="5"/>
  <c r="AH73" i="5"/>
  <c r="AI72" i="5"/>
  <c r="AH72" i="5"/>
  <c r="AI71" i="5"/>
  <c r="AH71" i="5"/>
  <c r="AI70" i="5"/>
  <c r="AH70" i="5"/>
  <c r="AI69" i="5"/>
  <c r="AH69" i="5"/>
  <c r="AI68" i="5"/>
  <c r="AH68" i="5"/>
  <c r="AI67" i="5"/>
  <c r="AH67" i="5"/>
  <c r="AI66" i="5"/>
  <c r="AH66" i="5"/>
  <c r="AI65" i="5"/>
  <c r="AH65" i="5"/>
  <c r="AI64" i="5"/>
  <c r="AH64" i="5"/>
  <c r="AI63" i="5"/>
  <c r="AH63" i="5"/>
  <c r="AI62" i="5"/>
  <c r="AH62" i="5"/>
  <c r="AI61" i="5"/>
  <c r="AH61" i="5"/>
  <c r="AI60" i="5"/>
  <c r="AH60" i="5"/>
  <c r="AI59" i="5"/>
  <c r="AH59" i="5"/>
  <c r="AI58" i="5"/>
  <c r="AH58" i="5"/>
  <c r="AI57" i="5"/>
  <c r="AH57" i="5"/>
  <c r="AI56" i="5"/>
  <c r="AH56" i="5"/>
  <c r="AI55" i="5"/>
  <c r="AH55" i="5"/>
  <c r="AI54" i="5"/>
  <c r="AH54" i="5"/>
  <c r="AI53" i="5"/>
  <c r="AH53" i="5"/>
  <c r="AI52" i="5"/>
  <c r="AH52" i="5"/>
  <c r="AI51" i="5"/>
  <c r="AH51" i="5"/>
  <c r="AI50" i="5"/>
  <c r="AH50" i="5"/>
  <c r="AI49" i="5"/>
  <c r="AH49" i="5"/>
  <c r="AI48" i="5"/>
  <c r="AH48" i="5"/>
  <c r="AI47" i="5"/>
  <c r="AH47" i="5"/>
  <c r="AI46" i="5"/>
  <c r="AH46" i="5"/>
  <c r="AI45" i="5"/>
  <c r="AH45" i="5"/>
  <c r="AI44" i="5"/>
  <c r="AH44" i="5"/>
  <c r="AI43" i="5"/>
  <c r="AH43" i="5"/>
  <c r="AI42" i="5"/>
  <c r="AH42" i="5"/>
  <c r="AI41" i="5"/>
  <c r="AH41" i="5"/>
  <c r="AI40" i="5"/>
  <c r="AH40" i="5"/>
  <c r="AI39" i="5"/>
  <c r="AH39" i="5"/>
  <c r="AI38" i="5"/>
  <c r="AH38" i="5"/>
  <c r="AI37" i="5"/>
  <c r="AH37" i="5"/>
  <c r="AI36" i="5"/>
  <c r="AH36" i="5"/>
  <c r="AI35" i="5"/>
  <c r="AH35" i="5"/>
  <c r="AI34" i="5"/>
  <c r="AH34" i="5"/>
  <c r="AI33" i="5"/>
  <c r="AH33" i="5"/>
  <c r="AI91" i="5"/>
  <c r="AH91" i="5"/>
  <c r="AI32" i="5"/>
  <c r="AH32" i="5"/>
  <c r="AI31" i="5"/>
  <c r="AH31" i="5"/>
  <c r="AI30" i="5"/>
  <c r="AH30" i="5"/>
  <c r="AI29" i="5"/>
  <c r="AH29" i="5"/>
  <c r="AI28" i="5"/>
  <c r="AH28" i="5"/>
  <c r="AI27" i="5"/>
  <c r="AH27" i="5"/>
  <c r="AI26" i="5"/>
  <c r="AH26" i="5"/>
  <c r="AI25" i="5"/>
  <c r="AH25" i="5"/>
  <c r="AI24" i="5"/>
  <c r="AH24" i="5"/>
  <c r="AI23" i="5"/>
  <c r="AH23" i="5"/>
  <c r="AI22" i="5"/>
  <c r="AH22" i="5"/>
  <c r="AI21" i="5"/>
  <c r="AH21" i="5"/>
  <c r="AI20" i="5"/>
  <c r="AH20" i="5"/>
  <c r="AI19" i="5"/>
  <c r="AH19" i="5"/>
  <c r="AI18" i="5"/>
  <c r="AH18" i="5"/>
  <c r="AI17" i="5"/>
  <c r="AH17" i="5"/>
  <c r="AI16" i="5"/>
  <c r="AH16" i="5"/>
  <c r="AI15" i="5"/>
  <c r="AH15" i="5"/>
  <c r="AI14" i="5"/>
  <c r="AH14" i="5"/>
  <c r="AI13" i="5"/>
  <c r="AH13" i="5"/>
  <c r="AI12" i="5"/>
  <c r="AH12" i="5"/>
  <c r="AI11" i="5"/>
  <c r="AH11" i="5"/>
  <c r="AI10" i="5"/>
  <c r="AH10" i="5"/>
  <c r="AI9" i="5"/>
  <c r="AH9" i="5"/>
  <c r="AI8" i="5"/>
  <c r="AH8" i="5"/>
  <c r="AI7" i="5"/>
  <c r="AH7" i="5"/>
  <c r="AI6" i="5"/>
  <c r="AH6" i="5"/>
  <c r="AI5" i="5"/>
  <c r="AH5" i="5"/>
  <c r="AI4" i="5"/>
  <c r="AH4" i="5"/>
  <c r="AP1" i="5"/>
  <c r="AO5" i="5" l="1"/>
  <c r="AO6" i="5"/>
  <c r="AO7" i="5"/>
  <c r="AJ7" i="5" s="1"/>
  <c r="AO10" i="5"/>
  <c r="AO11" i="5"/>
  <c r="AJ11" i="5" s="1"/>
  <c r="AO13" i="5"/>
  <c r="AO14" i="5"/>
  <c r="AO15" i="5"/>
  <c r="AJ15" i="5" s="1"/>
  <c r="AO17" i="5"/>
  <c r="AO18" i="5"/>
  <c r="AO19" i="5"/>
  <c r="AJ19" i="5" s="1"/>
  <c r="AO21" i="5"/>
  <c r="AO22" i="5"/>
  <c r="AO23" i="5"/>
  <c r="AO25" i="5"/>
  <c r="AO26" i="5"/>
  <c r="AO27" i="5"/>
  <c r="AJ27" i="5" s="1"/>
  <c r="AO29" i="5"/>
  <c r="AO30" i="5"/>
  <c r="AO31" i="5"/>
  <c r="AJ31" i="5" s="1"/>
  <c r="AO33" i="5"/>
  <c r="AO34" i="5"/>
  <c r="AJ34" i="5" s="1"/>
  <c r="AO35" i="5"/>
  <c r="AO37" i="5"/>
  <c r="AO38" i="5"/>
  <c r="AO39" i="5"/>
  <c r="AO40" i="5"/>
  <c r="AO41" i="5"/>
  <c r="AO42" i="5"/>
  <c r="AO43" i="5"/>
  <c r="AO46" i="5"/>
  <c r="AO47" i="5"/>
  <c r="AO49" i="5"/>
  <c r="AO50" i="5"/>
  <c r="AO51" i="5"/>
  <c r="AO52" i="5"/>
  <c r="AO53" i="5"/>
  <c r="AO54" i="5"/>
  <c r="AO55" i="5"/>
  <c r="AO57" i="5"/>
  <c r="AO58" i="5"/>
  <c r="AO59" i="5"/>
  <c r="AO61" i="5"/>
  <c r="AO62" i="5"/>
  <c r="AO63" i="5"/>
  <c r="AO64" i="5"/>
  <c r="AO65" i="5"/>
  <c r="AO66" i="5"/>
  <c r="AO67" i="5"/>
  <c r="AO69" i="5"/>
  <c r="AO70" i="5"/>
  <c r="AO71" i="5"/>
  <c r="AO73" i="5"/>
  <c r="AO74" i="5"/>
  <c r="AO75" i="5"/>
  <c r="AO77" i="5"/>
  <c r="AO78" i="5"/>
  <c r="AO79" i="5"/>
  <c r="AO80" i="5"/>
  <c r="AO81" i="5"/>
  <c r="AO82" i="5"/>
  <c r="AO83" i="5"/>
  <c r="AO84" i="5"/>
  <c r="AO85" i="5"/>
  <c r="AO86" i="5"/>
  <c r="AO87" i="5"/>
  <c r="I7" i="5"/>
  <c r="AN7" i="5" s="1"/>
  <c r="I11" i="5"/>
  <c r="AN11" i="5" s="1"/>
  <c r="I15" i="5"/>
  <c r="AN15" i="5" s="1"/>
  <c r="I19" i="5"/>
  <c r="AN19" i="5" s="1"/>
  <c r="I23" i="5"/>
  <c r="AN23" i="5" s="1"/>
  <c r="I27" i="5"/>
  <c r="AN27" i="5" s="1"/>
  <c r="I31" i="5"/>
  <c r="AN31" i="5" s="1"/>
  <c r="I35" i="5"/>
  <c r="AN35" i="5" s="1"/>
  <c r="I39" i="5"/>
  <c r="AN39" i="5" s="1"/>
  <c r="I43" i="5"/>
  <c r="AN43" i="5" s="1"/>
  <c r="I47" i="5"/>
  <c r="AN47" i="5" s="1"/>
  <c r="I51" i="5"/>
  <c r="AN51" i="5" s="1"/>
  <c r="I55" i="5"/>
  <c r="AN55" i="5" s="1"/>
  <c r="I59" i="5"/>
  <c r="AN59" i="5" s="1"/>
  <c r="I63" i="5"/>
  <c r="AN63" i="5" s="1"/>
  <c r="I67" i="5"/>
  <c r="AN67" i="5" s="1"/>
  <c r="I71" i="5"/>
  <c r="AN71" i="5" s="1"/>
  <c r="I75" i="5"/>
  <c r="AN75" i="5" s="1"/>
  <c r="I79" i="5"/>
  <c r="AN79" i="5" s="1"/>
  <c r="I83" i="5"/>
  <c r="AN83" i="5" s="1"/>
  <c r="I87" i="5"/>
  <c r="AN87" i="5" s="1"/>
  <c r="I12" i="5"/>
  <c r="AN12" i="5" s="1"/>
  <c r="I24" i="5"/>
  <c r="AN24" i="5" s="1"/>
  <c r="I36" i="5"/>
  <c r="AN36" i="5" s="1"/>
  <c r="I48" i="5"/>
  <c r="AN48" i="5" s="1"/>
  <c r="I60" i="5"/>
  <c r="AN60" i="5" s="1"/>
  <c r="AM60" i="5" s="1"/>
  <c r="I72" i="5"/>
  <c r="AN72" i="5" s="1"/>
  <c r="I76" i="5"/>
  <c r="AN76" i="5" s="1"/>
  <c r="I88" i="5"/>
  <c r="AN88" i="5" s="1"/>
  <c r="AO91" i="5"/>
  <c r="I6" i="5"/>
  <c r="AN6" i="5" s="1"/>
  <c r="I10" i="5"/>
  <c r="AN10" i="5" s="1"/>
  <c r="AM10" i="5" s="1"/>
  <c r="I14" i="5"/>
  <c r="AN14" i="5" s="1"/>
  <c r="AM14" i="5" s="1"/>
  <c r="I18" i="5"/>
  <c r="AN18" i="5" s="1"/>
  <c r="I22" i="5"/>
  <c r="AN22" i="5" s="1"/>
  <c r="AM22" i="5" s="1"/>
  <c r="I26" i="5"/>
  <c r="I30" i="5"/>
  <c r="AN30" i="5" s="1"/>
  <c r="AM30" i="5" s="1"/>
  <c r="I34" i="5"/>
  <c r="AN34" i="5" s="1"/>
  <c r="I38" i="5"/>
  <c r="AN38" i="5" s="1"/>
  <c r="I42" i="5"/>
  <c r="AN42" i="5" s="1"/>
  <c r="I46" i="5"/>
  <c r="AN46" i="5" s="1"/>
  <c r="I50" i="5"/>
  <c r="AN50" i="5" s="1"/>
  <c r="I54" i="5"/>
  <c r="AN54" i="5" s="1"/>
  <c r="I58" i="5"/>
  <c r="AN58" i="5" s="1"/>
  <c r="I62" i="5"/>
  <c r="AN62" i="5" s="1"/>
  <c r="I66" i="5"/>
  <c r="AN66" i="5" s="1"/>
  <c r="I70" i="5"/>
  <c r="AN70" i="5" s="1"/>
  <c r="I74" i="5"/>
  <c r="AN74" i="5" s="1"/>
  <c r="I78" i="5"/>
  <c r="AN78" i="5" s="1"/>
  <c r="I82" i="5"/>
  <c r="AN82" i="5" s="1"/>
  <c r="I86" i="5"/>
  <c r="AN86" i="5" s="1"/>
  <c r="I4" i="5"/>
  <c r="AN4" i="5" s="1"/>
  <c r="I16" i="5"/>
  <c r="AN16" i="5" s="1"/>
  <c r="I28" i="5"/>
  <c r="AN28" i="5" s="1"/>
  <c r="I40" i="5"/>
  <c r="AN40" i="5" s="1"/>
  <c r="I52" i="5"/>
  <c r="AN52" i="5" s="1"/>
  <c r="I64" i="5"/>
  <c r="AN64" i="5" s="1"/>
  <c r="AO89" i="5"/>
  <c r="I5" i="5"/>
  <c r="AN5" i="5" s="1"/>
  <c r="I9" i="5"/>
  <c r="AN9" i="5" s="1"/>
  <c r="I13" i="5"/>
  <c r="AN13" i="5" s="1"/>
  <c r="I17" i="5"/>
  <c r="AN17" i="5" s="1"/>
  <c r="I21" i="5"/>
  <c r="AN21" i="5" s="1"/>
  <c r="I25" i="5"/>
  <c r="AN25" i="5" s="1"/>
  <c r="I29" i="5"/>
  <c r="AN29" i="5" s="1"/>
  <c r="I33" i="5"/>
  <c r="AN33" i="5" s="1"/>
  <c r="AM33" i="5" s="1"/>
  <c r="I37" i="5"/>
  <c r="AN37" i="5" s="1"/>
  <c r="I41" i="5"/>
  <c r="AN41" i="5" s="1"/>
  <c r="AM41" i="5" s="1"/>
  <c r="I45" i="5"/>
  <c r="AN45" i="5" s="1"/>
  <c r="I49" i="5"/>
  <c r="AN49" i="5" s="1"/>
  <c r="I53" i="5"/>
  <c r="AN53" i="5" s="1"/>
  <c r="I57" i="5"/>
  <c r="AN57" i="5" s="1"/>
  <c r="I61" i="5"/>
  <c r="AN61" i="5" s="1"/>
  <c r="I65" i="5"/>
  <c r="AN65" i="5" s="1"/>
  <c r="I69" i="5"/>
  <c r="AN69" i="5" s="1"/>
  <c r="I73" i="5"/>
  <c r="AN73" i="5" s="1"/>
  <c r="I77" i="5"/>
  <c r="AN77" i="5" s="1"/>
  <c r="I81" i="5"/>
  <c r="AN81" i="5" s="1"/>
  <c r="I85" i="5"/>
  <c r="AN85" i="5" s="1"/>
  <c r="I89" i="5"/>
  <c r="AN89" i="5" s="1"/>
  <c r="I90" i="5"/>
  <c r="AN90" i="5" s="1"/>
  <c r="I91" i="5"/>
  <c r="AN91" i="5" s="1"/>
  <c r="I8" i="5"/>
  <c r="AN8" i="5" s="1"/>
  <c r="I20" i="5"/>
  <c r="AN20" i="5" s="1"/>
  <c r="I32" i="5"/>
  <c r="AN32" i="5" s="1"/>
  <c r="I44" i="5"/>
  <c r="AN44" i="5" s="1"/>
  <c r="I56" i="5"/>
  <c r="AN56" i="5" s="1"/>
  <c r="I68" i="5"/>
  <c r="AN68" i="5" s="1"/>
  <c r="I80" i="5"/>
  <c r="AN80" i="5" s="1"/>
  <c r="I84" i="5"/>
  <c r="AN84" i="5" s="1"/>
  <c r="AO90" i="5"/>
  <c r="AN26" i="5"/>
  <c r="AL26" i="5" s="1"/>
  <c r="AO8" i="5"/>
  <c r="AO9" i="5"/>
  <c r="AO20" i="5"/>
  <c r="AO24" i="5"/>
  <c r="AO28" i="5"/>
  <c r="AO32" i="5"/>
  <c r="AO36" i="5"/>
  <c r="AO44" i="5"/>
  <c r="AO45" i="5"/>
  <c r="AO48" i="5"/>
  <c r="AO56" i="5"/>
  <c r="AO60" i="5"/>
  <c r="AO68" i="5"/>
  <c r="AO72" i="5"/>
  <c r="AO76" i="5"/>
  <c r="AO88" i="5"/>
  <c r="AO16" i="5"/>
  <c r="AO4" i="5"/>
  <c r="AO12" i="5"/>
  <c r="AM6" i="5" l="1"/>
  <c r="AL60" i="5"/>
  <c r="AM18" i="5"/>
  <c r="AL18" i="5"/>
  <c r="AJ46" i="5"/>
  <c r="AK46" i="5"/>
  <c r="AL61" i="5"/>
  <c r="AM61" i="5"/>
  <c r="AL14" i="5"/>
  <c r="AK11" i="5"/>
  <c r="AL30" i="5"/>
  <c r="AL10" i="5"/>
  <c r="AL41" i="5"/>
  <c r="AK34" i="5"/>
  <c r="AL6" i="5"/>
  <c r="AL22" i="5"/>
  <c r="AK31" i="5"/>
  <c r="AK15" i="5"/>
  <c r="AL33" i="5"/>
  <c r="AK19" i="5"/>
  <c r="AM26" i="5"/>
  <c r="AJ23" i="5"/>
  <c r="AK23" i="5"/>
  <c r="AK27" i="5"/>
  <c r="AK7" i="5"/>
  <c r="AK28" i="5"/>
  <c r="AJ28" i="5"/>
  <c r="AM90" i="5"/>
  <c r="AL90" i="5"/>
  <c r="AM82" i="5"/>
  <c r="AL82" i="5"/>
  <c r="AJ87" i="5"/>
  <c r="AK87" i="5"/>
  <c r="AK63" i="5"/>
  <c r="AJ63" i="5"/>
  <c r="AK82" i="5"/>
  <c r="AJ82" i="5"/>
  <c r="AM80" i="5"/>
  <c r="AL80" i="5"/>
  <c r="AK84" i="5"/>
  <c r="AJ84" i="5"/>
  <c r="AL35" i="5"/>
  <c r="AM35" i="5"/>
  <c r="AM4" i="5"/>
  <c r="AL4" i="5"/>
  <c r="AL25" i="5"/>
  <c r="AM25" i="5"/>
  <c r="AK32" i="5"/>
  <c r="AJ32" i="5"/>
  <c r="AM23" i="5"/>
  <c r="AL23" i="5"/>
  <c r="AK16" i="5"/>
  <c r="AJ16" i="5"/>
  <c r="AM7" i="5"/>
  <c r="AL7" i="5"/>
  <c r="AK37" i="5"/>
  <c r="AJ37" i="5"/>
  <c r="AL44" i="5"/>
  <c r="AM44" i="5"/>
  <c r="AM39" i="5"/>
  <c r="AL39" i="5"/>
  <c r="AK48" i="5"/>
  <c r="AJ48" i="5"/>
  <c r="AL56" i="5"/>
  <c r="AM56" i="5"/>
  <c r="AM65" i="5"/>
  <c r="AL65" i="5"/>
  <c r="AK43" i="5"/>
  <c r="AJ43" i="5"/>
  <c r="AJ49" i="5"/>
  <c r="AK49" i="5"/>
  <c r="AL64" i="5"/>
  <c r="AM64" i="5"/>
  <c r="AJ75" i="5"/>
  <c r="AK75" i="5"/>
  <c r="AM51" i="5"/>
  <c r="AL51" i="5"/>
  <c r="AK60" i="5"/>
  <c r="AJ60" i="5"/>
  <c r="AM67" i="5"/>
  <c r="AL67" i="5"/>
  <c r="AM50" i="5"/>
  <c r="AL50" i="5"/>
  <c r="AK59" i="5"/>
  <c r="AJ59" i="5"/>
  <c r="AM66" i="5"/>
  <c r="AL66" i="5"/>
  <c r="AL69" i="5"/>
  <c r="AM69" i="5"/>
  <c r="AK78" i="5"/>
  <c r="AJ78" i="5"/>
  <c r="AL85" i="5"/>
  <c r="AM85" i="5"/>
  <c r="AK69" i="5"/>
  <c r="AJ69" i="5"/>
  <c r="AM76" i="5"/>
  <c r="AL76" i="5"/>
  <c r="AK85" i="5"/>
  <c r="AJ85" i="5"/>
  <c r="AM71" i="5"/>
  <c r="AL71" i="5"/>
  <c r="AK80" i="5"/>
  <c r="AJ80" i="5"/>
  <c r="AM87" i="5"/>
  <c r="AL87" i="5"/>
  <c r="AK38" i="5"/>
  <c r="AJ38" i="5"/>
  <c r="AK91" i="5"/>
  <c r="AJ91" i="5"/>
  <c r="AM24" i="5"/>
  <c r="AL24" i="5"/>
  <c r="AK17" i="5"/>
  <c r="AJ17" i="5"/>
  <c r="AM8" i="5"/>
  <c r="AL8" i="5"/>
  <c r="AL37" i="5"/>
  <c r="AM37" i="5"/>
  <c r="AL29" i="5"/>
  <c r="AM29" i="5"/>
  <c r="AK22" i="5"/>
  <c r="AJ22" i="5"/>
  <c r="AL13" i="5"/>
  <c r="AM13" i="5"/>
  <c r="AK6" i="5"/>
  <c r="AJ6" i="5"/>
  <c r="AE6" i="5" s="1"/>
  <c r="AD6" i="5" s="1"/>
  <c r="AM34" i="5"/>
  <c r="AL34" i="5"/>
  <c r="AK12" i="5"/>
  <c r="AJ12" i="5"/>
  <c r="AL48" i="5"/>
  <c r="AM48" i="5"/>
  <c r="AJ53" i="5"/>
  <c r="AK53" i="5"/>
  <c r="AK57" i="5"/>
  <c r="AJ57" i="5"/>
  <c r="AM55" i="5"/>
  <c r="AL55" i="5"/>
  <c r="AM54" i="5"/>
  <c r="AL54" i="5"/>
  <c r="AJ68" i="5"/>
  <c r="AK68" i="5"/>
  <c r="AK73" i="5"/>
  <c r="AJ73" i="5"/>
  <c r="AM75" i="5"/>
  <c r="AL75" i="5"/>
  <c r="AJ39" i="5"/>
  <c r="AK39" i="5"/>
  <c r="AM20" i="5"/>
  <c r="AL20" i="5"/>
  <c r="AL38" i="5"/>
  <c r="AM38" i="5"/>
  <c r="AK18" i="5"/>
  <c r="AJ18" i="5"/>
  <c r="AK35" i="5"/>
  <c r="AJ35" i="5"/>
  <c r="AM27" i="5"/>
  <c r="AL27" i="5"/>
  <c r="AK20" i="5"/>
  <c r="AJ20" i="5"/>
  <c r="AM11" i="5"/>
  <c r="AL11" i="5"/>
  <c r="AK4" i="5"/>
  <c r="AJ4" i="5"/>
  <c r="AL40" i="5"/>
  <c r="AM40" i="5"/>
  <c r="AL52" i="5"/>
  <c r="AM52" i="5"/>
  <c r="AK61" i="5"/>
  <c r="AJ61" i="5"/>
  <c r="AK44" i="5"/>
  <c r="AJ44" i="5"/>
  <c r="AM49" i="5"/>
  <c r="AL49" i="5"/>
  <c r="AM57" i="5"/>
  <c r="AL57" i="5"/>
  <c r="AM78" i="5"/>
  <c r="AL78" i="5"/>
  <c r="AM46" i="5"/>
  <c r="AL46" i="5"/>
  <c r="AJ50" i="5"/>
  <c r="AK50" i="5"/>
  <c r="AJ66" i="5"/>
  <c r="AK66" i="5"/>
  <c r="AJ79" i="5"/>
  <c r="AK79" i="5"/>
  <c r="AK56" i="5"/>
  <c r="AJ56" i="5"/>
  <c r="AM63" i="5"/>
  <c r="AL63" i="5"/>
  <c r="AK55" i="5"/>
  <c r="AJ55" i="5"/>
  <c r="AM62" i="5"/>
  <c r="AL62" i="5"/>
  <c r="AK74" i="5"/>
  <c r="AJ74" i="5"/>
  <c r="AL81" i="5"/>
  <c r="AM81" i="5"/>
  <c r="AK90" i="5"/>
  <c r="AJ90" i="5"/>
  <c r="AM72" i="5"/>
  <c r="AL72" i="5"/>
  <c r="AK81" i="5"/>
  <c r="AJ81" i="5"/>
  <c r="AM88" i="5"/>
  <c r="AL88" i="5"/>
  <c r="AK76" i="5"/>
  <c r="AJ76" i="5"/>
  <c r="AM83" i="5"/>
  <c r="AL83" i="5"/>
  <c r="AJ54" i="5"/>
  <c r="AK54" i="5"/>
  <c r="AK36" i="5"/>
  <c r="AJ36" i="5"/>
  <c r="AM28" i="5"/>
  <c r="AL28" i="5"/>
  <c r="AK21" i="5"/>
  <c r="AJ21" i="5"/>
  <c r="AM12" i="5"/>
  <c r="AL12" i="5"/>
  <c r="AK5" i="5"/>
  <c r="AJ5" i="5"/>
  <c r="AE5" i="5" s="1"/>
  <c r="AD5" i="5" s="1"/>
  <c r="AM86" i="5"/>
  <c r="AL86" i="5"/>
  <c r="AJ42" i="5"/>
  <c r="AK42" i="5"/>
  <c r="AL91" i="5"/>
  <c r="AM91" i="5"/>
  <c r="AK26" i="5"/>
  <c r="AJ26" i="5"/>
  <c r="AL17" i="5"/>
  <c r="AM17" i="5"/>
  <c r="AK10" i="5"/>
  <c r="AJ10" i="5"/>
  <c r="AM45" i="5"/>
  <c r="AL45" i="5"/>
  <c r="AM19" i="5"/>
  <c r="AL19" i="5"/>
  <c r="AK41" i="5"/>
  <c r="AJ41" i="5"/>
  <c r="AM43" i="5"/>
  <c r="AL43" i="5"/>
  <c r="AK47" i="5"/>
  <c r="AJ47" i="5"/>
  <c r="AJ71" i="5"/>
  <c r="AK71" i="5"/>
  <c r="AK64" i="5"/>
  <c r="AJ64" i="5"/>
  <c r="AL73" i="5"/>
  <c r="AM73" i="5"/>
  <c r="AL89" i="5"/>
  <c r="AM89" i="5"/>
  <c r="AK89" i="5"/>
  <c r="AJ89" i="5"/>
  <c r="AK29" i="5"/>
  <c r="AJ29" i="5"/>
  <c r="AK13" i="5"/>
  <c r="AJ13" i="5"/>
  <c r="AK33" i="5"/>
  <c r="AJ33" i="5"/>
  <c r="AL9" i="5"/>
  <c r="AM9" i="5"/>
  <c r="AJ62" i="5"/>
  <c r="AK62" i="5"/>
  <c r="AM31" i="5"/>
  <c r="AL31" i="5"/>
  <c r="AK24" i="5"/>
  <c r="AJ24" i="5"/>
  <c r="AM15" i="5"/>
  <c r="AL15" i="5"/>
  <c r="AK8" i="5"/>
  <c r="AJ8" i="5"/>
  <c r="AK45" i="5"/>
  <c r="AJ45" i="5"/>
  <c r="AM53" i="5"/>
  <c r="AL53" i="5"/>
  <c r="AM74" i="5"/>
  <c r="AL74" i="5"/>
  <c r="AK40" i="5"/>
  <c r="AJ40" i="5"/>
  <c r="AM47" i="5"/>
  <c r="AL47" i="5"/>
  <c r="AJ58" i="5"/>
  <c r="AK58" i="5"/>
  <c r="AM42" i="5"/>
  <c r="AL42" i="5"/>
  <c r="AM70" i="5"/>
  <c r="AL70" i="5"/>
  <c r="AK65" i="5"/>
  <c r="AJ65" i="5"/>
  <c r="AJ83" i="5"/>
  <c r="AK83" i="5"/>
  <c r="AK52" i="5"/>
  <c r="AJ52" i="5"/>
  <c r="AL59" i="5"/>
  <c r="AM59" i="5"/>
  <c r="AK51" i="5"/>
  <c r="AJ51" i="5"/>
  <c r="AM58" i="5"/>
  <c r="AL58" i="5"/>
  <c r="AK67" i="5"/>
  <c r="AJ67" i="5"/>
  <c r="AK70" i="5"/>
  <c r="AJ70" i="5"/>
  <c r="AL77" i="5"/>
  <c r="AM77" i="5"/>
  <c r="AK86" i="5"/>
  <c r="AJ86" i="5"/>
  <c r="AM68" i="5"/>
  <c r="AL68" i="5"/>
  <c r="AK77" i="5"/>
  <c r="AJ77" i="5"/>
  <c r="AM84" i="5"/>
  <c r="AL84" i="5"/>
  <c r="AK72" i="5"/>
  <c r="AJ72" i="5"/>
  <c r="AM79" i="5"/>
  <c r="AL79" i="5"/>
  <c r="AK88" i="5"/>
  <c r="AJ88" i="5"/>
  <c r="AM32" i="5"/>
  <c r="AL32" i="5"/>
  <c r="AK25" i="5"/>
  <c r="AJ25" i="5"/>
  <c r="AM16" i="5"/>
  <c r="AL16" i="5"/>
  <c r="AK9" i="5"/>
  <c r="AJ9" i="5"/>
  <c r="AL36" i="5"/>
  <c r="AM36" i="5"/>
  <c r="AK30" i="5"/>
  <c r="AJ30" i="5"/>
  <c r="AL21" i="5"/>
  <c r="AM21" i="5"/>
  <c r="AK14" i="5"/>
  <c r="AJ14" i="5"/>
  <c r="AL5" i="5"/>
  <c r="AM5" i="5"/>
  <c r="AG4" i="5" l="1"/>
  <c r="AF4" i="5" s="1"/>
  <c r="AG5" i="5"/>
  <c r="AF5" i="5" s="1"/>
  <c r="AG6" i="5"/>
  <c r="AF6" i="5" s="1"/>
  <c r="AE4" i="5"/>
  <c r="AD4" i="5" s="1"/>
  <c r="AS1" i="3" l="1"/>
  <c r="AP4" i="3"/>
  <c r="AP3" i="3"/>
  <c r="K4" i="3" l="1"/>
  <c r="K3" i="3"/>
  <c r="AQ3" i="3"/>
  <c r="AQ4" i="3"/>
  <c r="L4" i="3"/>
  <c r="M4" i="3"/>
  <c r="M3" i="3"/>
  <c r="L3" i="3"/>
  <c r="AG3" i="3"/>
  <c r="AH3" i="3"/>
  <c r="AG4" i="3"/>
  <c r="AH4" i="3"/>
  <c r="AO4" i="3" l="1"/>
  <c r="AO3" i="3"/>
  <c r="M52" i="5"/>
  <c r="L19" i="5"/>
  <c r="L72" i="5"/>
  <c r="K63" i="5"/>
  <c r="M29" i="5"/>
  <c r="M70" i="5"/>
  <c r="M71" i="5"/>
  <c r="M85" i="5"/>
  <c r="L32" i="5"/>
  <c r="M80" i="5"/>
  <c r="L42" i="5"/>
  <c r="M35" i="5"/>
  <c r="K67" i="5"/>
  <c r="M75" i="5"/>
  <c r="L54" i="5"/>
  <c r="K19" i="5"/>
  <c r="K55" i="5"/>
  <c r="M38" i="5"/>
  <c r="L89" i="5"/>
  <c r="K68" i="5"/>
  <c r="M76" i="5"/>
  <c r="L9" i="5"/>
  <c r="M60" i="5"/>
  <c r="L18" i="5"/>
  <c r="K35" i="5"/>
  <c r="M27" i="5"/>
  <c r="L21" i="5"/>
  <c r="K64" i="5"/>
  <c r="M87" i="5"/>
  <c r="L43" i="5"/>
  <c r="K34" i="5"/>
  <c r="M73" i="5"/>
  <c r="M84" i="5"/>
  <c r="K8" i="5"/>
  <c r="M39" i="5"/>
  <c r="L56" i="5"/>
  <c r="K40" i="5"/>
  <c r="L46" i="5"/>
  <c r="K86" i="5"/>
  <c r="M11" i="5"/>
  <c r="K28" i="5"/>
  <c r="K31" i="5"/>
  <c r="L7" i="5"/>
  <c r="M68" i="5"/>
  <c r="K91" i="5"/>
  <c r="L47" i="5"/>
  <c r="K81" i="5"/>
  <c r="L17" i="5"/>
  <c r="M22" i="5"/>
  <c r="M54" i="5"/>
  <c r="M74" i="5"/>
  <c r="L13" i="5"/>
  <c r="K72" i="5"/>
  <c r="M62" i="5"/>
  <c r="L39" i="5"/>
  <c r="K52" i="5"/>
  <c r="M61" i="5"/>
  <c r="L59" i="5"/>
  <c r="K56" i="5"/>
  <c r="M48" i="5"/>
  <c r="L29" i="5"/>
  <c r="K49" i="5"/>
  <c r="M40" i="5"/>
  <c r="AN4" i="3"/>
  <c r="L4" i="5"/>
  <c r="K26" i="5"/>
  <c r="K9" i="5"/>
  <c r="K44" i="5"/>
  <c r="M24" i="5"/>
  <c r="L71" i="5"/>
  <c r="M45" i="5"/>
  <c r="M58" i="5"/>
  <c r="M56" i="5"/>
  <c r="M41" i="5"/>
  <c r="L53" i="5"/>
  <c r="M36" i="5"/>
  <c r="M17" i="5"/>
  <c r="L63" i="5"/>
  <c r="K74" i="5"/>
  <c r="M78" i="5"/>
  <c r="M79" i="5"/>
  <c r="K46" i="5"/>
  <c r="L85" i="5"/>
  <c r="M37" i="5"/>
  <c r="K32" i="5"/>
  <c r="L11" i="5"/>
  <c r="K69" i="5"/>
  <c r="M34" i="5"/>
  <c r="L70" i="5"/>
  <c r="L55" i="5"/>
  <c r="K7" i="5"/>
  <c r="M89" i="5"/>
  <c r="L68" i="5"/>
  <c r="K41" i="5"/>
  <c r="M9" i="5"/>
  <c r="L26" i="5"/>
  <c r="K47" i="5"/>
  <c r="M18" i="5"/>
  <c r="L35" i="5"/>
  <c r="K36" i="5"/>
  <c r="M21" i="5"/>
  <c r="L64" i="5"/>
  <c r="K58" i="5"/>
  <c r="M43" i="5"/>
  <c r="L34" i="5"/>
  <c r="K70" i="5"/>
  <c r="K51" i="5"/>
  <c r="M82" i="5"/>
  <c r="L57" i="5"/>
  <c r="K24" i="5"/>
  <c r="M46" i="5"/>
  <c r="L65" i="5"/>
  <c r="K5" i="5"/>
  <c r="M16" i="5"/>
  <c r="L86" i="5"/>
  <c r="K45" i="5"/>
  <c r="M32" i="5"/>
  <c r="L23" i="5"/>
  <c r="K20" i="5"/>
  <c r="M51" i="5"/>
  <c r="L66" i="5"/>
  <c r="K14" i="5"/>
  <c r="L6" i="5"/>
  <c r="M72" i="5"/>
  <c r="K10" i="5"/>
  <c r="M49" i="5"/>
  <c r="M67" i="5"/>
  <c r="M13" i="5"/>
  <c r="K77" i="5"/>
  <c r="L52" i="5"/>
  <c r="M59" i="5"/>
  <c r="K88" i="5"/>
  <c r="L49" i="5"/>
  <c r="L69" i="5"/>
  <c r="L77" i="5"/>
  <c r="K57" i="5"/>
  <c r="K65" i="5"/>
  <c r="L16" i="5"/>
  <c r="M50" i="5"/>
  <c r="K23" i="5"/>
  <c r="L87" i="5"/>
  <c r="K15" i="5"/>
  <c r="L60" i="5"/>
  <c r="L82" i="5"/>
  <c r="M55" i="5"/>
  <c r="K42" i="5"/>
  <c r="L41" i="5"/>
  <c r="M26" i="5"/>
  <c r="K53" i="5"/>
  <c r="L36" i="5"/>
  <c r="L51" i="5"/>
  <c r="K6" i="5"/>
  <c r="L58" i="5"/>
  <c r="M14" i="5"/>
  <c r="L80" i="5"/>
  <c r="K73" i="5"/>
  <c r="K30" i="5"/>
  <c r="M57" i="5"/>
  <c r="L24" i="5"/>
  <c r="K90" i="5"/>
  <c r="M65" i="5"/>
  <c r="L5" i="5"/>
  <c r="K71" i="5"/>
  <c r="M86" i="5"/>
  <c r="L45" i="5"/>
  <c r="K84" i="5"/>
  <c r="M23" i="5"/>
  <c r="L20" i="5"/>
  <c r="K17" i="5"/>
  <c r="M66" i="5"/>
  <c r="L14" i="5"/>
  <c r="K80" i="5"/>
  <c r="M6" i="5"/>
  <c r="L67" i="5"/>
  <c r="L15" i="5"/>
  <c r="K79" i="5"/>
  <c r="M77" i="5"/>
  <c r="L28" i="5"/>
  <c r="K25" i="5"/>
  <c r="M63" i="5"/>
  <c r="L10" i="5"/>
  <c r="K37" i="5"/>
  <c r="M88" i="5"/>
  <c r="L31" i="5"/>
  <c r="K83" i="5"/>
  <c r="M19" i="5"/>
  <c r="L44" i="5"/>
  <c r="K22" i="5"/>
  <c r="L8" i="5"/>
  <c r="K12" i="5"/>
  <c r="M90" i="5"/>
  <c r="K18" i="5"/>
  <c r="K21" i="5"/>
  <c r="K38" i="5"/>
  <c r="L90" i="5"/>
  <c r="M5" i="5"/>
  <c r="K60" i="5"/>
  <c r="L84" i="5"/>
  <c r="M20" i="5"/>
  <c r="K75" i="5"/>
  <c r="L76" i="5"/>
  <c r="K62" i="5"/>
  <c r="L91" i="5"/>
  <c r="M47" i="5"/>
  <c r="K48" i="5"/>
  <c r="L81" i="5"/>
  <c r="K43" i="5"/>
  <c r="K89" i="5"/>
  <c r="L88" i="5"/>
  <c r="M7" i="5"/>
  <c r="K82" i="5"/>
  <c r="L78" i="5"/>
  <c r="M25" i="5"/>
  <c r="K16" i="5"/>
  <c r="L50" i="5"/>
  <c r="M83" i="5"/>
  <c r="K66" i="5"/>
  <c r="M64" i="5"/>
  <c r="K87" i="5"/>
  <c r="M12" i="5"/>
  <c r="M15" i="5"/>
  <c r="L79" i="5"/>
  <c r="K78" i="5"/>
  <c r="M28" i="5"/>
  <c r="L25" i="5"/>
  <c r="K85" i="5"/>
  <c r="M10" i="5"/>
  <c r="L37" i="5"/>
  <c r="K50" i="5"/>
  <c r="M31" i="5"/>
  <c r="L83" i="5"/>
  <c r="K11" i="5"/>
  <c r="M44" i="5"/>
  <c r="L22" i="5"/>
  <c r="M8" i="5"/>
  <c r="L12" i="5"/>
  <c r="L74" i="5"/>
  <c r="K13" i="5"/>
  <c r="M42" i="5"/>
  <c r="L62" i="5"/>
  <c r="K39" i="5"/>
  <c r="M91" i="5"/>
  <c r="L61" i="5"/>
  <c r="K59" i="5"/>
  <c r="M53" i="5"/>
  <c r="L48" i="5"/>
  <c r="K29" i="5"/>
  <c r="M81" i="5"/>
  <c r="L40" i="5"/>
  <c r="AM4" i="3"/>
  <c r="AL4" i="3" s="1"/>
  <c r="K4" i="5"/>
  <c r="M69" i="5"/>
  <c r="L75" i="5"/>
  <c r="K54" i="5"/>
  <c r="M30" i="5"/>
  <c r="L27" i="5"/>
  <c r="L30" i="5"/>
  <c r="K76" i="5"/>
  <c r="K27" i="5"/>
  <c r="L38" i="5"/>
  <c r="K61" i="5"/>
  <c r="L73" i="5"/>
  <c r="M4" i="5"/>
  <c r="M3" i="5"/>
  <c r="AN3" i="3"/>
  <c r="AI3" i="3" s="1"/>
  <c r="L3" i="5"/>
  <c r="AO3" i="5" s="1"/>
  <c r="AM3" i="3"/>
  <c r="AL3" i="3" s="1"/>
  <c r="K3" i="5"/>
  <c r="AN3" i="5" s="1"/>
  <c r="H55" i="5"/>
  <c r="H74" i="5"/>
  <c r="H62" i="5"/>
  <c r="H48" i="5"/>
  <c r="H82" i="5"/>
  <c r="H78" i="5"/>
  <c r="H85" i="5"/>
  <c r="H11" i="5"/>
  <c r="H63" i="5"/>
  <c r="H40" i="5"/>
  <c r="H86" i="5"/>
  <c r="H28" i="5"/>
  <c r="H31" i="5"/>
  <c r="H91" i="5"/>
  <c r="H81" i="5"/>
  <c r="H72" i="5"/>
  <c r="H52" i="5"/>
  <c r="H56" i="5"/>
  <c r="H49" i="5"/>
  <c r="H19" i="5"/>
  <c r="H68" i="5"/>
  <c r="H26" i="5"/>
  <c r="H35" i="5"/>
  <c r="H64" i="5"/>
  <c r="H18" i="5"/>
  <c r="H89" i="5"/>
  <c r="H16" i="5"/>
  <c r="H66" i="5"/>
  <c r="H50" i="5"/>
  <c r="H39" i="5"/>
  <c r="H29" i="5"/>
  <c r="H4" i="5"/>
  <c r="H9" i="5"/>
  <c r="H44" i="5"/>
  <c r="H76" i="5"/>
  <c r="H27" i="5"/>
  <c r="H61" i="5"/>
  <c r="H46" i="5"/>
  <c r="H32" i="5"/>
  <c r="H7" i="5"/>
  <c r="H41" i="5"/>
  <c r="H47" i="5"/>
  <c r="H36" i="5"/>
  <c r="H58" i="5"/>
  <c r="H51" i="5"/>
  <c r="H24" i="5"/>
  <c r="H5" i="5"/>
  <c r="H45" i="5"/>
  <c r="H20" i="5"/>
  <c r="H21" i="5"/>
  <c r="H38" i="5"/>
  <c r="H60" i="5"/>
  <c r="H87" i="5"/>
  <c r="H13" i="5"/>
  <c r="H59" i="5"/>
  <c r="H10" i="5"/>
  <c r="H77" i="5"/>
  <c r="H88" i="5"/>
  <c r="H57" i="5"/>
  <c r="H65" i="5"/>
  <c r="H23" i="5"/>
  <c r="H15" i="5"/>
  <c r="H42" i="5"/>
  <c r="H53" i="5"/>
  <c r="H30" i="5"/>
  <c r="H90" i="5"/>
  <c r="H71" i="5"/>
  <c r="H84" i="5"/>
  <c r="H17" i="5"/>
  <c r="H79" i="5"/>
  <c r="H25" i="5"/>
  <c r="H37" i="5"/>
  <c r="H83" i="5"/>
  <c r="H75" i="5"/>
  <c r="H43" i="5"/>
  <c r="H67" i="5"/>
  <c r="H34" i="5"/>
  <c r="H69" i="5"/>
  <c r="H14" i="5"/>
  <c r="H80" i="5"/>
  <c r="H22" i="5"/>
  <c r="H54" i="5"/>
  <c r="H8" i="5"/>
  <c r="H70" i="5"/>
  <c r="H6" i="5"/>
  <c r="H73" i="5"/>
  <c r="H12" i="5"/>
  <c r="AM3" i="5" l="1"/>
  <c r="AL3" i="5"/>
  <c r="AR4" i="3"/>
  <c r="AR3" i="3"/>
  <c r="AG3" i="5"/>
  <c r="AF3" i="5" s="1"/>
  <c r="AE3" i="5"/>
  <c r="AD3" i="5" s="1"/>
  <c r="AJ3" i="3"/>
  <c r="AJ4" i="3"/>
  <c r="AI4" i="3"/>
  <c r="AB4" i="3" s="1"/>
  <c r="AA4" i="3" s="1"/>
  <c r="AK4" i="3"/>
  <c r="AK3" i="3"/>
  <c r="AB3" i="3"/>
  <c r="AA3" i="3" s="1"/>
  <c r="AF3" i="3" l="1"/>
  <c r="AE3" i="3" s="1"/>
  <c r="AF4" i="3"/>
  <c r="AE4" i="3" s="1"/>
  <c r="AD4" i="3" l="1"/>
  <c r="AC4" i="3" s="1"/>
  <c r="AD3" i="3"/>
  <c r="AC3" i="3" s="1"/>
</calcChain>
</file>

<file path=xl/comments1.xml><?xml version="1.0" encoding="utf-8"?>
<comments xmlns="http://schemas.openxmlformats.org/spreadsheetml/2006/main">
  <authors>
    <author>AMOR MARTIN Ismael</author>
  </authors>
  <commentList>
    <comment ref="T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capacité operationnelle (Technique, archi, fonctionnelle, etc..) brute (N1≈1,N2≈2..)</t>
        </r>
      </text>
    </comment>
    <comment ref="U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1:Manque à ses obligaº
2:Fait le stricte minumum
3:Implication correcte
4:Très impliqué, se responsabilise
5:Fait le maximum</t>
        </r>
      </text>
    </comment>
    <comment ref="V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Relationel, proactivité, inteligº emotionnel, ethique,etc..De 1 à 5 </t>
        </r>
      </text>
    </comment>
    <comment ref="W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1: Non envisagé
2:≈7-8 ans ou autre mission
3:≈5 ans
4:≈2 ans
5:Inmédiat</t>
        </r>
      </text>
    </comment>
    <comment ref="X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1 à 5 en fº intérêt mission (valeur ajoutée tâches, téchnos, stress, apprentissage, etc…)</t>
        </r>
      </text>
    </comment>
    <comment ref="Y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1: non avéré
2: avéré/peu crédible
3: avéré/possible
4: avéré/Probable
5: quasi certain</t>
        </r>
      </text>
    </comment>
    <comment ref="Z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1: Bas
2: Limité
3: Modéré
4: fort
5: très fort
</t>
        </r>
      </text>
    </comment>
    <comment ref="AM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1:≈25 ans
2:≈30 ans
3:≈40 ans
4:≈45 ans
5:&gt;=50 ans</t>
        </r>
      </text>
    </comment>
    <comment ref="AN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1:&lt;2 ans
2:&lt;6 ans
3:&lt;15 ans
4:&lt;20 ans
5:&gt;=25 ans</t>
        </r>
      </text>
    </comment>
    <comment ref="AO2" authorId="0" shapeId="0">
      <text>
        <r>
          <rPr>
            <b/>
            <sz val="9"/>
            <color indexed="81"/>
            <rFont val="Tahoma"/>
            <charset val="1"/>
          </rPr>
          <t>AMOR MARTIN Ismael:</t>
        </r>
        <r>
          <rPr>
            <sz val="9"/>
            <color indexed="81"/>
            <rFont val="Tahoma"/>
            <charset val="1"/>
          </rPr>
          <t xml:space="preserve">
1:≈1 an
2:≈2 ans
3:≈4 ans
4:≈8 ans
5:&gt;=12 ans</t>
        </r>
      </text>
    </comment>
    <comment ref="AP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1 &lt; 25k
2≈30k
3≈40k
4≈50k
5&gt;55k</t>
        </r>
      </text>
    </comment>
  </commentList>
</comments>
</file>

<file path=xl/comments2.xml><?xml version="1.0" encoding="utf-8"?>
<comments xmlns="http://schemas.openxmlformats.org/spreadsheetml/2006/main">
  <authors>
    <author>AMOR MARTIN Ismael</author>
  </authors>
  <commentList>
    <comment ref="T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capacité operationnelle (Technique, archi, fonctionnelle, etc..) brute (N1≈1,N2≈2..)</t>
        </r>
      </text>
    </comment>
    <comment ref="U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1:Manque à ses obligaº
2:Fait le stricte minumum
3:Implication correcte
4:Très impliqué, se responsabilise
5:Fait le maximum</t>
        </r>
      </text>
    </comment>
    <comment ref="V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Relationel, proactivité, inteligº emotionnel, ethique,etc..De 1 à 5 </t>
        </r>
      </text>
    </comment>
    <comment ref="W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1: Non envisagé
2:≈7-8 ans ou autre mission
3:≈5 ans
4:≈2 ans
5:Inmédiat</t>
        </r>
      </text>
    </comment>
    <comment ref="X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1 à 5 en fº intérêt mission (valeur ajoutée tâches, téchnos, stress, apprentissage, etc…)</t>
        </r>
      </text>
    </comment>
    <comment ref="Y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1: non avéré
2: avéré/peu crédible
3: avéré/possible
4: avéré/Probable
5: quasi certain</t>
        </r>
      </text>
    </comment>
    <comment ref="Z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1: Bas
2: Limité
3: Modéré
4: fort
5: très fort
</t>
        </r>
      </text>
    </comment>
    <comment ref="AP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1:≈25 ans
2:≈30 ans
3:≈40 ans
4:≈45 ans
5:&gt;=50 ans</t>
        </r>
      </text>
    </comment>
    <comment ref="AQ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1:&lt;2 ans
2:&lt;6 ans
3:&lt;15 ans
4:&lt;20 ans
5:&gt;=25 ans</t>
        </r>
      </text>
    </comment>
    <comment ref="AR2" authorId="0" shapeId="0">
      <text>
        <r>
          <rPr>
            <b/>
            <sz val="9"/>
            <color indexed="81"/>
            <rFont val="Tahoma"/>
            <charset val="1"/>
          </rPr>
          <t>AMOR MARTIN Ismael:</t>
        </r>
        <r>
          <rPr>
            <sz val="9"/>
            <color indexed="81"/>
            <rFont val="Tahoma"/>
            <charset val="1"/>
          </rPr>
          <t xml:space="preserve">
1:≈1 an
2:≈2 ans
3:≈4 ans
4:≈8 ans
5:&gt;=12 ans</t>
        </r>
      </text>
    </comment>
    <comment ref="AS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1 &lt; 25k
2≈30k
3≈40k
4≈50k
5&gt;55k</t>
        </r>
      </text>
    </comment>
  </commentList>
</comments>
</file>

<file path=xl/comments3.xml><?xml version="1.0" encoding="utf-8"?>
<comments xmlns="http://schemas.openxmlformats.org/spreadsheetml/2006/main">
  <authors>
    <author>AMOR MARTIN Ismael</author>
  </authors>
  <commentList>
    <comment ref="T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capacité operationnelle (Technique, archi, fonctionnelle, etc..) brute (N1≈1,N2≈2..)</t>
        </r>
      </text>
    </comment>
    <comment ref="U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1:Manque à ses obligaº
2:Fait le stricte minumum
3:Implication correcte
4:Très impliqué, se responsabilise
5:Fait le maximum</t>
        </r>
      </text>
    </comment>
    <comment ref="V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Relationel, proactivité, inteligº emotionnel, ethique,etc..De 1 à 5 </t>
        </r>
      </text>
    </comment>
    <comment ref="W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1: Non envisagé
2:≈7-8 ans ou autre mission
3:≈5 ans
4:≈2 ans
5:Inmédiat</t>
        </r>
      </text>
    </comment>
    <comment ref="X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1 à 5 en fº intérêt mission (valeur ajoutée tâches, téchnos, stress, apprentissage, etc…)</t>
        </r>
      </text>
    </comment>
    <comment ref="Y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1: non avéré
2: avéré/peu crédible
3: avéré/possible
4: avéré/Probable
5: quasi certain</t>
        </r>
      </text>
    </comment>
    <comment ref="Z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1: Bas
2: Limité
3: Modéré
4: fort
5: très fort
</t>
        </r>
      </text>
    </comment>
    <comment ref="AN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1:≈25 ans
2:≈30 ans
3:≈40 ans
4:≈45 ans
5:&gt;=50 ans</t>
        </r>
      </text>
    </comment>
    <comment ref="AO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1:&lt;2 ans
2:&lt;6 ans
3:&lt;15 ans
4:&lt;20 ans
5:&gt;=25 ans</t>
        </r>
      </text>
    </comment>
  </commentList>
</comments>
</file>

<file path=xl/sharedStrings.xml><?xml version="1.0" encoding="utf-8"?>
<sst xmlns="http://schemas.openxmlformats.org/spreadsheetml/2006/main" count="1051" uniqueCount="96">
  <si>
    <t>FR</t>
  </si>
  <si>
    <t>Potentiel</t>
  </si>
  <si>
    <t>Projet</t>
  </si>
  <si>
    <t>Age</t>
  </si>
  <si>
    <t>Performance</t>
  </si>
  <si>
    <t>données CSE</t>
  </si>
  <si>
    <t>Nom</t>
  </si>
  <si>
    <t>Prénom</t>
  </si>
  <si>
    <t>Matricule</t>
  </si>
  <si>
    <t>Abid Miladi</t>
  </si>
  <si>
    <t>Aboufaris</t>
  </si>
  <si>
    <t>SB</t>
  </si>
  <si>
    <t>PM</t>
  </si>
  <si>
    <t>Présomption
risque dém</t>
  </si>
  <si>
    <t>Date
naissance</t>
  </si>
  <si>
    <t>Début exp IT</t>
  </si>
  <si>
    <t>Perf
op</t>
  </si>
  <si>
    <t>Techno</t>
  </si>
  <si>
    <t>Java</t>
  </si>
  <si>
    <t>Motivation mission</t>
  </si>
  <si>
    <t>Passage suivant niv</t>
  </si>
  <si>
    <t>Niveau</t>
  </si>
  <si>
    <t>CORPEX</t>
  </si>
  <si>
    <t>PSS</t>
  </si>
  <si>
    <t>Entrants CRH</t>
  </si>
  <si>
    <t>Perf num</t>
  </si>
  <si>
    <t>Pot num</t>
  </si>
  <si>
    <t>Entrants risque RH</t>
  </si>
  <si>
    <t>Données projet</t>
  </si>
  <si>
    <t>Date entrée projet</t>
  </si>
  <si>
    <t>Scorings</t>
  </si>
  <si>
    <t>Ratio salaire/cap op</t>
  </si>
  <si>
    <t>Engagement</t>
  </si>
  <si>
    <t>filière pr</t>
  </si>
  <si>
    <t>Salaire</t>
  </si>
  <si>
    <t>Identifiants</t>
  </si>
  <si>
    <t>Fourchette salaire</t>
  </si>
  <si>
    <t>60007</t>
  </si>
  <si>
    <t>Impact sortie</t>
  </si>
  <si>
    <t>Date incorp Sopra</t>
  </si>
  <si>
    <t>Scoring perf brute</t>
  </si>
  <si>
    <t>Scoring eval op/niveau</t>
  </si>
  <si>
    <t>Scoring eval op/exp</t>
  </si>
  <si>
    <t>Scoring eval op/age</t>
  </si>
  <si>
    <t>Fourchette age</t>
  </si>
  <si>
    <t>Fourchette années exp</t>
  </si>
  <si>
    <t>Ratio niveau/age</t>
  </si>
  <si>
    <t>Ratio niveau/exp</t>
  </si>
  <si>
    <t>Relationnel/Proactivité/Valeurs</t>
  </si>
  <si>
    <t>RH</t>
  </si>
  <si>
    <t>CRH</t>
  </si>
  <si>
    <t>Sous-projet</t>
  </si>
  <si>
    <t>Exp IT</t>
  </si>
  <si>
    <t>Anglais</t>
  </si>
  <si>
    <t>Performance calculée</t>
  </si>
  <si>
    <t>Performance CRH</t>
  </si>
  <si>
    <t>Potentiel CRH</t>
  </si>
  <si>
    <t>Comentaire CRH</t>
  </si>
  <si>
    <t>MDP</t>
  </si>
  <si>
    <t>Plan de Acción 1</t>
  </si>
  <si>
    <t>Plan de Acción 2</t>
  </si>
  <si>
    <t>Notas sobre Planes de Acción</t>
  </si>
  <si>
    <t>Posible formador?</t>
  </si>
  <si>
    <t>Tecnologia como Formador</t>
  </si>
  <si>
    <t>Pilar del CS?</t>
  </si>
  <si>
    <t>SITE</t>
  </si>
  <si>
    <t>CRH CALCULÉ</t>
  </si>
  <si>
    <t>Entrants  RH</t>
  </si>
  <si>
    <t>Perf 201806</t>
  </si>
  <si>
    <t>Potentiel 201806</t>
  </si>
  <si>
    <t>Augment 201806</t>
  </si>
  <si>
    <t>XXX1</t>
  </si>
  <si>
    <t>Titre</t>
  </si>
  <si>
    <t>INF</t>
  </si>
  <si>
    <t>NON TECH</t>
  </si>
  <si>
    <t>Scoring risque dém/ancienneté-études</t>
  </si>
  <si>
    <t>Fourchette ancienneté</t>
  </si>
  <si>
    <t>Ratio risque démission</t>
  </si>
  <si>
    <t>Risque démission</t>
  </si>
  <si>
    <t>Ancienneté</t>
  </si>
  <si>
    <t>Form</t>
  </si>
  <si>
    <t>Data</t>
  </si>
  <si>
    <t>TODO</t>
  </si>
  <si>
    <t>Delete</t>
  </si>
  <si>
    <t>Date naissance</t>
  </si>
  <si>
    <t>Employees attributes</t>
  </si>
  <si>
    <t>name</t>
  </si>
  <si>
    <t>surname</t>
  </si>
  <si>
    <t>employee_number</t>
  </si>
  <si>
    <t>Excel attributes</t>
  </si>
  <si>
    <t>Data sheet name</t>
  </si>
  <si>
    <t>birth_date</t>
  </si>
  <si>
    <t>profil</t>
  </si>
  <si>
    <t>level</t>
  </si>
  <si>
    <t>Mostapha</t>
  </si>
  <si>
    <t>Mindher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</si>
</sst>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6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darkUp"/>
    </fill>
    <fill>
      <patternFill patternType="lightUp">
        <bgColor theme="4" tint="0.59999389629810485"/>
      </patternFill>
    </fill>
    <fill>
      <patternFill patternType="lightUp">
        <bgColor theme="4" tint="0.39997558519241921"/>
      </patternFill>
    </fill>
    <fill>
      <patternFill patternType="lightUp">
        <bgColor theme="9" tint="0.39997558519241921"/>
      </patternFill>
    </fill>
    <fill>
      <patternFill patternType="lightUp"/>
    </fill>
    <fill>
      <patternFill patternType="lightUp">
        <bgColor theme="4" tint="-0.249977111117893"/>
      </patternFill>
    </fill>
    <fill>
      <patternFill patternType="lightUp">
        <bgColor theme="7" tint="0.59999389629810485"/>
      </patternFill>
    </fill>
    <fill>
      <patternFill patternType="lightUp">
        <bgColor theme="7" tint="0.79998168889431442"/>
      </patternFill>
    </fill>
    <fill>
      <patternFill patternType="gray0625">
        <bgColor theme="4" tint="0.39997558519241921"/>
      </patternFill>
    </fill>
    <fill>
      <patternFill patternType="gray0625">
        <bgColor theme="4" tint="0.59999389629810485"/>
      </patternFill>
    </fill>
    <fill>
      <patternFill patternType="gray0625">
        <bgColor rgb="FFFFC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 style="medium">
        <color theme="0" tint="-4.9989318521683403E-2"/>
      </right>
      <top/>
      <bottom/>
      <diagonal/>
    </border>
    <border>
      <left style="medium">
        <color theme="0" tint="-4.9989318521683403E-2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73">
    <xf numFmtId="0" fontId="0" fillId="0" borderId="0" xfId="0"/>
    <xf numFmtId="0" fontId="5" fillId="5" borderId="0" xfId="0" applyFont="1" applyFill="1"/>
    <xf numFmtId="0" fontId="5" fillId="5" borderId="2" xfId="0" applyFont="1" applyFill="1" applyBorder="1" applyAlignment="1"/>
    <xf numFmtId="0" fontId="5" fillId="5" borderId="3" xfId="0" applyFont="1" applyFill="1" applyBorder="1" applyAlignment="1"/>
    <xf numFmtId="0" fontId="0" fillId="0" borderId="1" xfId="0" applyBorder="1"/>
    <xf numFmtId="0" fontId="0" fillId="5" borderId="1" xfId="0" applyFill="1" applyBorder="1"/>
    <xf numFmtId="0" fontId="5" fillId="5" borderId="0" xfId="0" applyFont="1" applyFill="1" applyBorder="1" applyAlignment="1">
      <alignment horizontal="center"/>
    </xf>
    <xf numFmtId="0" fontId="5" fillId="4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 wrapText="1"/>
    </xf>
    <xf numFmtId="0" fontId="2" fillId="7" borderId="1" xfId="0" applyFont="1" applyFill="1" applyBorder="1" applyAlignment="1">
      <alignment vertical="top"/>
    </xf>
    <xf numFmtId="0" fontId="2" fillId="7" borderId="1" xfId="0" applyFont="1" applyFill="1" applyBorder="1" applyAlignment="1">
      <alignment vertical="top" wrapText="1"/>
    </xf>
    <xf numFmtId="0" fontId="2" fillId="7" borderId="4" xfId="0" applyFont="1" applyFill="1" applyBorder="1" applyAlignment="1">
      <alignment vertical="top" wrapText="1"/>
    </xf>
    <xf numFmtId="0" fontId="0" fillId="8" borderId="1" xfId="0" applyFill="1" applyBorder="1"/>
    <xf numFmtId="0" fontId="7" fillId="9" borderId="1" xfId="0" applyFont="1" applyFill="1" applyBorder="1"/>
    <xf numFmtId="0" fontId="0" fillId="9" borderId="1" xfId="0" applyFill="1" applyBorder="1"/>
    <xf numFmtId="0" fontId="6" fillId="9" borderId="1" xfId="1" applyFill="1" applyBorder="1"/>
    <xf numFmtId="0" fontId="0" fillId="10" borderId="1" xfId="0" applyFill="1" applyBorder="1"/>
    <xf numFmtId="0" fontId="6" fillId="11" borderId="1" xfId="1" applyFill="1" applyBorder="1"/>
    <xf numFmtId="0" fontId="0" fillId="11" borderId="1" xfId="0" applyFill="1" applyBorder="1"/>
    <xf numFmtId="14" fontId="0" fillId="10" borderId="1" xfId="0" applyNumberFormat="1" applyFill="1" applyBorder="1"/>
    <xf numFmtId="2" fontId="8" fillId="3" borderId="0" xfId="0" applyNumberFormat="1" applyFont="1" applyFill="1" applyBorder="1"/>
    <xf numFmtId="2" fontId="8" fillId="3" borderId="0" xfId="0" applyNumberFormat="1" applyFont="1" applyFill="1"/>
    <xf numFmtId="0" fontId="2" fillId="0" borderId="0" xfId="0" applyFont="1"/>
    <xf numFmtId="0" fontId="1" fillId="2" borderId="1" xfId="0" applyFont="1" applyFill="1" applyBorder="1"/>
    <xf numFmtId="2" fontId="1" fillId="2" borderId="1" xfId="0" applyNumberFormat="1" applyFont="1" applyFill="1" applyBorder="1"/>
    <xf numFmtId="0" fontId="0" fillId="12" borderId="1" xfId="0" applyFill="1" applyBorder="1"/>
    <xf numFmtId="164" fontId="0" fillId="6" borderId="0" xfId="0" applyNumberFormat="1" applyFill="1" applyBorder="1"/>
    <xf numFmtId="165" fontId="1" fillId="2" borderId="1" xfId="0" applyNumberFormat="1" applyFont="1" applyFill="1" applyBorder="1"/>
    <xf numFmtId="0" fontId="5" fillId="5" borderId="5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2" fillId="4" borderId="0" xfId="0" applyFont="1" applyFill="1" applyBorder="1" applyAlignment="1">
      <alignment vertical="top" wrapText="1"/>
    </xf>
    <xf numFmtId="0" fontId="2" fillId="7" borderId="4" xfId="0" applyFont="1" applyFill="1" applyBorder="1" applyAlignment="1">
      <alignment vertical="top"/>
    </xf>
    <xf numFmtId="0" fontId="9" fillId="3" borderId="0" xfId="0" applyFont="1" applyFill="1" applyBorder="1"/>
    <xf numFmtId="2" fontId="9" fillId="3" borderId="0" xfId="0" applyNumberFormat="1" applyFont="1" applyFill="1" applyBorder="1"/>
    <xf numFmtId="0" fontId="0" fillId="12" borderId="1" xfId="0" applyFont="1" applyFill="1" applyBorder="1"/>
    <xf numFmtId="0" fontId="10" fillId="13" borderId="9" xfId="0" applyFont="1" applyFill="1" applyBorder="1" applyAlignment="1">
      <alignment horizontal="center" vertical="center" wrapText="1"/>
    </xf>
    <xf numFmtId="0" fontId="10" fillId="13" borderId="10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vertical="top" wrapText="1"/>
    </xf>
    <xf numFmtId="2" fontId="6" fillId="9" borderId="1" xfId="1" applyNumberFormat="1" applyFill="1" applyBorder="1"/>
    <xf numFmtId="0" fontId="5" fillId="5" borderId="7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0" fillId="14" borderId="0" xfId="0" applyFill="1"/>
    <xf numFmtId="0" fontId="2" fillId="15" borderId="1" xfId="0" applyFont="1" applyFill="1" applyBorder="1" applyAlignment="1">
      <alignment vertical="top" wrapText="1"/>
    </xf>
    <xf numFmtId="2" fontId="6" fillId="17" borderId="1" xfId="1" applyNumberFormat="1" applyFill="1" applyBorder="1"/>
    <xf numFmtId="0" fontId="0" fillId="17" borderId="1" xfId="0" applyFill="1" applyBorder="1"/>
    <xf numFmtId="0" fontId="6" fillId="17" borderId="1" xfId="1" applyFill="1" applyBorder="1"/>
    <xf numFmtId="0" fontId="0" fillId="18" borderId="0" xfId="0" applyFill="1"/>
    <xf numFmtId="0" fontId="5" fillId="16" borderId="7" xfId="0" applyFont="1" applyFill="1" applyBorder="1" applyAlignment="1">
      <alignment horizontal="center"/>
    </xf>
    <xf numFmtId="0" fontId="2" fillId="19" borderId="1" xfId="0" applyFont="1" applyFill="1" applyBorder="1" applyAlignment="1">
      <alignment vertical="top"/>
    </xf>
    <xf numFmtId="0" fontId="2" fillId="19" borderId="1" xfId="0" applyFont="1" applyFill="1" applyBorder="1" applyAlignment="1">
      <alignment vertical="top" wrapText="1"/>
    </xf>
    <xf numFmtId="2" fontId="1" fillId="20" borderId="1" xfId="0" applyNumberFormat="1" applyFont="1" applyFill="1" applyBorder="1"/>
    <xf numFmtId="165" fontId="1" fillId="20" borderId="1" xfId="0" applyNumberFormat="1" applyFont="1" applyFill="1" applyBorder="1"/>
    <xf numFmtId="0" fontId="5" fillId="16" borderId="0" xfId="0" applyFont="1" applyFill="1" applyBorder="1" applyAlignment="1">
      <alignment horizontal="center"/>
    </xf>
    <xf numFmtId="0" fontId="2" fillId="19" borderId="4" xfId="0" applyFont="1" applyFill="1" applyBorder="1" applyAlignment="1">
      <alignment vertical="top" wrapText="1"/>
    </xf>
    <xf numFmtId="2" fontId="8" fillId="21" borderId="0" xfId="0" applyNumberFormat="1" applyFont="1" applyFill="1"/>
    <xf numFmtId="0" fontId="2" fillId="18" borderId="0" xfId="0" applyFont="1" applyFill="1"/>
    <xf numFmtId="0" fontId="10" fillId="13" borderId="11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2" fillId="23" borderId="8" xfId="0" applyFont="1" applyFill="1" applyBorder="1" applyAlignment="1">
      <alignment vertical="top" wrapText="1"/>
    </xf>
    <xf numFmtId="0" fontId="0" fillId="24" borderId="1" xfId="0" applyFill="1" applyBorder="1"/>
    <xf numFmtId="0" fontId="5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 wrapText="1"/>
    </xf>
    <xf numFmtId="0" fontId="5" fillId="5" borderId="6" xfId="0" applyFont="1" applyFill="1" applyBorder="1" applyAlignment="1">
      <alignment horizontal="center" wrapText="1"/>
    </xf>
    <xf numFmtId="0" fontId="5" fillId="5" borderId="7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/>
    </xf>
    <xf numFmtId="0" fontId="5" fillId="22" borderId="5" xfId="0" applyFont="1" applyFill="1" applyBorder="1" applyAlignment="1">
      <alignment horizontal="center"/>
    </xf>
    <xf numFmtId="0" fontId="5" fillId="22" borderId="6" xfId="0" applyFont="1" applyFill="1" applyBorder="1" applyAlignment="1">
      <alignment horizontal="center"/>
    </xf>
    <xf numFmtId="0" fontId="5" fillId="22" borderId="7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2">
    <cellStyle name="Normal" xfId="0" builtinId="0"/>
    <cellStyle name="Normal 2" xfId="1"/>
  </cellStyles>
  <dxfs count="40">
    <dxf>
      <font>
        <strike val="0"/>
      </font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-0.24994659260841701"/>
        </patternFill>
      </fill>
    </dxf>
    <dxf>
      <font>
        <strike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-0.24994659260841701"/>
        </patternFill>
      </fill>
    </dxf>
    <dxf>
      <font>
        <strike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5"/>
  <sheetViews>
    <sheetView tabSelected="1" zoomScaleNormal="100" workbookViewId="0">
      <selection activeCell="C3" sqref="C3"/>
    </sheetView>
  </sheetViews>
  <sheetFormatPr baseColWidth="10" defaultRowHeight="14.5" x14ac:dyDescent="0.35"/>
  <cols>
    <col min="1" max="1" width="11.7265625" customWidth="1"/>
    <col min="2" max="2" width="13.1796875" customWidth="1"/>
    <col min="3" max="3" width="11" customWidth="1"/>
    <col min="4" max="4" width="6" customWidth="1"/>
    <col min="5" max="5" width="4.6328125" customWidth="1"/>
    <col min="6" max="6" width="3" customWidth="1"/>
    <col min="7" max="7" width="3.26953125" customWidth="1"/>
    <col min="8" max="8" width="11.26953125" customWidth="1"/>
    <col min="9" max="9" width="8.1796875" customWidth="1"/>
    <col min="10" max="10" width="7.81640625" customWidth="1"/>
    <col min="11" max="11" width="12" customWidth="1"/>
    <col min="12" max="13" width="7.81640625" customWidth="1"/>
    <col min="14" max="14" width="7.54296875" customWidth="1"/>
    <col min="15" max="15" width="10.26953125" customWidth="1"/>
    <col min="16" max="16" width="7.453125" customWidth="1"/>
    <col min="17" max="17" width="6.7265625" customWidth="1"/>
    <col min="18" max="18" width="11.26953125" customWidth="1"/>
    <col min="19" max="19" width="4.26953125" customWidth="1"/>
    <col min="20" max="20" width="5.1796875" customWidth="1"/>
    <col min="21" max="21" width="4.81640625" customWidth="1"/>
    <col min="22" max="22" width="5" customWidth="1"/>
    <col min="23" max="23" width="4.453125" customWidth="1"/>
    <col min="24" max="24" width="4.7265625" customWidth="1"/>
    <col min="25" max="25" width="3.54296875" customWidth="1"/>
    <col min="26" max="26" width="5.7265625" customWidth="1"/>
    <col min="27" max="27" width="14.453125" customWidth="1"/>
    <col min="28" max="28" width="5.81640625" customWidth="1"/>
    <col min="29" max="29" width="4.26953125" customWidth="1"/>
    <col min="30" max="31" width="4.81640625" customWidth="1"/>
    <col min="32" max="32" width="6.26953125" customWidth="1"/>
    <col min="33" max="34" width="4.1796875" customWidth="1"/>
    <col min="35" max="36" width="4.26953125" customWidth="1"/>
    <col min="37" max="37" width="4" customWidth="1"/>
    <col min="38" max="38" width="5" customWidth="1"/>
    <col min="39" max="39" width="4" customWidth="1"/>
    <col min="40" max="41" width="4.453125" customWidth="1"/>
    <col min="42" max="44" width="4.26953125" customWidth="1"/>
    <col min="45" max="45" width="6.453125" customWidth="1"/>
  </cols>
  <sheetData>
    <row r="1" spans="1:45" ht="15" customHeight="1" x14ac:dyDescent="0.35">
      <c r="A1" s="1" t="s">
        <v>35</v>
      </c>
      <c r="B1" s="2"/>
      <c r="C1" s="3"/>
      <c r="D1" s="61" t="s">
        <v>5</v>
      </c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3"/>
      <c r="Q1" s="67" t="s">
        <v>28</v>
      </c>
      <c r="R1" s="67"/>
      <c r="S1" s="67"/>
      <c r="T1" s="64" t="s">
        <v>24</v>
      </c>
      <c r="U1" s="65"/>
      <c r="V1" s="65"/>
      <c r="W1" s="66"/>
      <c r="X1" s="68" t="s">
        <v>27</v>
      </c>
      <c r="Y1" s="68"/>
      <c r="Z1" s="29"/>
      <c r="AA1" s="61" t="s">
        <v>50</v>
      </c>
      <c r="AB1" s="62"/>
      <c r="AC1" s="62"/>
      <c r="AD1" s="63"/>
      <c r="AE1" s="40"/>
      <c r="AF1" s="30" t="s">
        <v>49</v>
      </c>
      <c r="AG1" s="61" t="s">
        <v>30</v>
      </c>
      <c r="AH1" s="62"/>
      <c r="AI1" s="62"/>
      <c r="AJ1" s="62"/>
      <c r="AK1" s="62"/>
      <c r="AL1" s="62"/>
      <c r="AM1" s="62"/>
      <c r="AN1" s="62"/>
      <c r="AO1" s="62"/>
      <c r="AP1" s="6"/>
      <c r="AQ1" s="6"/>
      <c r="AR1" s="6"/>
      <c r="AS1">
        <f ca="1">YEAR(TODAY())+MONTH(TODAY())/12</f>
        <v>2020.3333333333333</v>
      </c>
    </row>
    <row r="2" spans="1:45" ht="29.25" customHeight="1" x14ac:dyDescent="0.35">
      <c r="A2" s="7" t="s">
        <v>8</v>
      </c>
      <c r="B2" s="8" t="s">
        <v>6</v>
      </c>
      <c r="C2" s="8" t="s">
        <v>7</v>
      </c>
      <c r="D2" s="8" t="s">
        <v>33</v>
      </c>
      <c r="E2" s="8" t="s">
        <v>21</v>
      </c>
      <c r="F2" s="8" t="s">
        <v>0</v>
      </c>
      <c r="G2" s="8" t="s">
        <v>53</v>
      </c>
      <c r="H2" s="9" t="s">
        <v>84</v>
      </c>
      <c r="I2" s="9" t="s">
        <v>15</v>
      </c>
      <c r="J2" s="9" t="s">
        <v>39</v>
      </c>
      <c r="K2" s="9" t="s">
        <v>3</v>
      </c>
      <c r="L2" s="9" t="s">
        <v>52</v>
      </c>
      <c r="M2" s="9" t="s">
        <v>79</v>
      </c>
      <c r="N2" s="9" t="s">
        <v>58</v>
      </c>
      <c r="O2" s="9" t="s">
        <v>72</v>
      </c>
      <c r="P2" s="9" t="s">
        <v>34</v>
      </c>
      <c r="Q2" s="8" t="s">
        <v>2</v>
      </c>
      <c r="R2" s="8" t="s">
        <v>29</v>
      </c>
      <c r="S2" s="8" t="s">
        <v>17</v>
      </c>
      <c r="T2" s="9" t="s">
        <v>16</v>
      </c>
      <c r="U2" s="9" t="s">
        <v>32</v>
      </c>
      <c r="V2" s="9" t="s">
        <v>48</v>
      </c>
      <c r="W2" s="9" t="s">
        <v>20</v>
      </c>
      <c r="X2" s="9" t="s">
        <v>19</v>
      </c>
      <c r="Y2" s="9" t="s">
        <v>13</v>
      </c>
      <c r="Z2" s="31" t="s">
        <v>38</v>
      </c>
      <c r="AA2" s="10" t="s">
        <v>4</v>
      </c>
      <c r="AB2" s="10" t="s">
        <v>25</v>
      </c>
      <c r="AC2" s="10" t="s">
        <v>1</v>
      </c>
      <c r="AD2" s="10" t="s">
        <v>26</v>
      </c>
      <c r="AE2" s="10" t="s">
        <v>78</v>
      </c>
      <c r="AF2" s="11" t="s">
        <v>77</v>
      </c>
      <c r="AG2" s="11" t="s">
        <v>40</v>
      </c>
      <c r="AH2" s="11" t="s">
        <v>41</v>
      </c>
      <c r="AI2" s="11" t="s">
        <v>42</v>
      </c>
      <c r="AJ2" s="11" t="s">
        <v>47</v>
      </c>
      <c r="AK2" s="11" t="s">
        <v>46</v>
      </c>
      <c r="AL2" s="11" t="s">
        <v>43</v>
      </c>
      <c r="AM2" s="10" t="s">
        <v>44</v>
      </c>
      <c r="AN2" s="11" t="s">
        <v>45</v>
      </c>
      <c r="AO2" s="11" t="s">
        <v>76</v>
      </c>
      <c r="AP2" s="11" t="s">
        <v>36</v>
      </c>
      <c r="AQ2" s="12" t="s">
        <v>31</v>
      </c>
      <c r="AR2" s="11" t="s">
        <v>75</v>
      </c>
      <c r="AS2" s="12"/>
    </row>
    <row r="3" spans="1:45" x14ac:dyDescent="0.35">
      <c r="A3" s="14">
        <v>56756</v>
      </c>
      <c r="B3" s="15" t="s">
        <v>9</v>
      </c>
      <c r="C3" s="15" t="s">
        <v>95</v>
      </c>
      <c r="D3" s="15" t="s">
        <v>12</v>
      </c>
      <c r="E3" s="15">
        <v>2</v>
      </c>
      <c r="F3" s="15">
        <v>5</v>
      </c>
      <c r="G3" s="19"/>
      <c r="H3" s="20">
        <v>38649</v>
      </c>
      <c r="I3" s="16">
        <v>1995</v>
      </c>
      <c r="J3" s="39">
        <v>2014.1666666666667</v>
      </c>
      <c r="K3" s="39">
        <f t="shared" ref="K3:K4" ca="1" si="0">$AS$1-H3</f>
        <v>-36628.666666666664</v>
      </c>
      <c r="L3" s="39">
        <f t="shared" ref="L3:L4" ca="1" si="1">$AS$1-I3</f>
        <v>25.333333333333258</v>
      </c>
      <c r="M3" s="39">
        <f t="shared" ref="M3:M4" ca="1" si="2">$AS$1-J3</f>
        <v>6.1666666666665151</v>
      </c>
      <c r="N3" s="18"/>
      <c r="O3" s="39" t="s">
        <v>73</v>
      </c>
      <c r="P3" s="15">
        <v>42000</v>
      </c>
      <c r="Q3" s="17" t="s">
        <v>23</v>
      </c>
      <c r="R3" s="20">
        <v>43032</v>
      </c>
      <c r="S3" s="17" t="s">
        <v>12</v>
      </c>
      <c r="T3" s="13">
        <v>2.5</v>
      </c>
      <c r="U3" s="13">
        <v>3</v>
      </c>
      <c r="V3" s="13">
        <v>3</v>
      </c>
      <c r="W3" s="13">
        <v>3</v>
      </c>
      <c r="X3" s="13">
        <v>2</v>
      </c>
      <c r="Y3" s="13">
        <v>1</v>
      </c>
      <c r="Z3" s="13">
        <v>4</v>
      </c>
      <c r="AA3" s="24" t="str">
        <f t="shared" ref="AA3:AA4" ca="1" si="3">IF(OR($T3="",$U3="",$V3=""),"",IF($AB3&gt;=4.35,"EXCEP",IF($AB3&gt;=4.15,"!EXCEP/TRÈS BIEN",IF($AB3&gt;=3.35,"TRÈS BIEN",IF($AB3&gt;=3.15,"!TRÈS BIEN/BIEN",IF($AB3&gt;=2.1,"BIEN",IF($AB3&gt;=1.9,"!BIEN/PROGRÈS REQ","PROGRÈS REQ")))))))</f>
        <v>!TRÈS BIEN/BIEN</v>
      </c>
      <c r="AB3" s="25">
        <f ca="1">IF(OR($T3="",$U3="",$V3=""),"",IF(OR(AND($E3&gt;=3,$AM3&lt;4.5),AND($AN3&lt;3.5,$AM3&lt;3.5)),$U3*0.2+$V3*0.2+$AH3*0.4+$AI3*0.1+$AL3*0.1,$U3*0.3+$V3*0.3+$AH3*0.3+$AI3*0.05+$AL3*0.05))</f>
        <v>3.15</v>
      </c>
      <c r="AC3" s="24" t="str">
        <f t="shared" ref="AC3:AC4" ca="1" si="4">IF($W3="","",IF($AD3&gt;=4,"A",IF($AD3&gt;3.7,"!A/B",IF($AD3&gt;=3.3,"B",IF($AD3&gt;3,"!B/C",IF($AD3&gt;=2,"C",IF($AD3&gt;1.7,"!C/D","D")))))))</f>
        <v>!C/D</v>
      </c>
      <c r="AD3" s="25">
        <f t="shared" ref="AD3:AD4" ca="1" si="5">IF($W3="","",$AI3*0.2+$AJ3*0.15+$AK3*0.15+$W3*(1+(($AJ3+$AK3)-6)/10)*0.5)</f>
        <v>1.8000000000000003</v>
      </c>
      <c r="AE3" s="25" t="str">
        <f t="shared" ref="AE3:AE4" ca="1" si="6">IF($AF3="","",IF($AF3&gt;0.8,"TRÈS ÉLEVÉ",IF($AF3&gt;0.5,"ÉLÉVÉ",IF($AF3&gt;0.25,"MODÉRÉ","BAS"))))</f>
        <v>MODÉRÉ</v>
      </c>
      <c r="AF3" s="28">
        <f t="shared" ref="AF3:AF4" ca="1" si="7">IF(P3="",0,1/(1+EXP(-(-1+0.75*(Y3-1)+0.75*(3-X3)+0.5*(3-AQ3)+0.5*(AK3-3)+0.25*(AL3-3)+0.5*(AR3-3)))))</f>
        <v>0.45739523119967646</v>
      </c>
      <c r="AG3" s="21">
        <f t="shared" ref="AG3:AG4" si="8">IF($T3+($U3-3)*0.25+($V3-3)*0.25&lt;0,0,$T3+($U3-3)*0.25+($V3-3)*0.25)</f>
        <v>2.5</v>
      </c>
      <c r="AH3" s="22">
        <f t="shared" ref="AH3:AH4" si="9">IF(3+($T3-$E3)*1.5&lt;0,0,3+($T3-$E3)*1.5)</f>
        <v>3.75</v>
      </c>
      <c r="AI3" s="22">
        <f t="shared" ref="AI3:AI4" ca="1" si="10">IF(3+($T3-$AN3)*1.25&lt;0,0,3+($T3-$AN3)*1.25)</f>
        <v>0</v>
      </c>
      <c r="AJ3" s="22">
        <f t="shared" ref="AJ3:AJ4" ca="1" si="11">3+$E3-$AN3</f>
        <v>0</v>
      </c>
      <c r="AK3" s="22">
        <f t="shared" ref="AK3:AK4" ca="1" si="12">3+$E3-$AM3</f>
        <v>4</v>
      </c>
      <c r="AL3" s="22">
        <f t="shared" ref="AL3:AL4" ca="1" si="13">3+$T3-$AM3</f>
        <v>4.5</v>
      </c>
      <c r="AM3" s="22">
        <f t="shared" ref="AM3:AM4" ca="1" si="14">IF($K3&lt;=25,1,IF($K3&lt;=30,1+($K3-25)/5,IF($K3&lt;=40,2+($K3-30)/10,IF($K3&lt;=50,3+($K3-40)/5,5))))</f>
        <v>1</v>
      </c>
      <c r="AN3" s="22">
        <f t="shared" ref="AN3:AN4" ca="1" si="15">IF($L3&lt;=2,1,IF($L3&lt;=6,1+($L3-2)/4,IF($L3&lt;=15,2+($L3-6)/9,IF($L3&lt;=25,3+($L3-15)/5,5))))</f>
        <v>5</v>
      </c>
      <c r="AO3" s="22">
        <f t="shared" ref="AO3:AO4" ca="1" si="16">IF($M3&lt;=1,1,IF($M3&lt;=2,1+($M3-1),IF($M3&lt;=4,2+($M3-2)/2,IF($M3&lt;=12,3+($M3-4)/4,5))))</f>
        <v>3.5416666666666288</v>
      </c>
      <c r="AP3" s="22">
        <f t="shared" ref="AP3:AP4" si="17">$P3/10000-1</f>
        <v>3.2</v>
      </c>
      <c r="AQ3" s="22">
        <f t="shared" ref="AQ3:AQ4" si="18">IF(3+($AP3-$T3)*1.5&lt;0,0,IF(3+($AP3-$T3)*1.5&gt;5,5,3+($AP3-$T3)*1.5))</f>
        <v>4.0500000000000007</v>
      </c>
      <c r="AR3" s="22">
        <f t="shared" ref="AR3:AR4" ca="1" si="19">IF(AND($O3="NON TECH",$AO3&lt;2,$AN3&lt;=1),4+(2-$AO3),IF(AND($O3="TECH",$AO3&lt;2,$AN3&lt;=1),4+0.75*(2-$AO3),IF(AND($O3&lt;&gt;"INF",$AO3&lt;3,$AN3&lt;=1.5),3+(3-$AO3)/2,IF($AO3&lt;2,4+0.5*(2-$AO3),IF($AO3&lt;3,3+0.5*(3-$AO3)/2,3+(3-$AO3))))))</f>
        <v>2.4583333333333712</v>
      </c>
      <c r="AS3" s="27"/>
    </row>
    <row r="4" spans="1:45" x14ac:dyDescent="0.35">
      <c r="A4" s="14">
        <v>83085</v>
      </c>
      <c r="B4" s="15" t="s">
        <v>10</v>
      </c>
      <c r="C4" s="15" t="s">
        <v>94</v>
      </c>
      <c r="D4" s="15" t="s">
        <v>11</v>
      </c>
      <c r="E4" s="15">
        <v>2</v>
      </c>
      <c r="F4" s="15">
        <v>2</v>
      </c>
      <c r="G4" s="19"/>
      <c r="H4" s="20">
        <v>43033</v>
      </c>
      <c r="I4" s="16">
        <v>2013.25</v>
      </c>
      <c r="J4" s="39">
        <v>2017.25</v>
      </c>
      <c r="K4" s="39">
        <f t="shared" ca="1" si="0"/>
        <v>-41012.666666666664</v>
      </c>
      <c r="L4" s="39">
        <f t="shared" ca="1" si="1"/>
        <v>7.0833333333332575</v>
      </c>
      <c r="M4" s="39">
        <f t="shared" ca="1" si="2"/>
        <v>3.0833333333332575</v>
      </c>
      <c r="N4" s="18"/>
      <c r="O4" s="39" t="s">
        <v>74</v>
      </c>
      <c r="P4" s="15">
        <v>30000</v>
      </c>
      <c r="Q4" s="17" t="s">
        <v>22</v>
      </c>
      <c r="R4" s="20">
        <v>42955</v>
      </c>
      <c r="S4" s="17" t="s">
        <v>18</v>
      </c>
      <c r="T4" s="13">
        <v>1.5</v>
      </c>
      <c r="U4" s="13">
        <v>3</v>
      </c>
      <c r="V4" s="13">
        <v>2</v>
      </c>
      <c r="W4" s="13">
        <v>1</v>
      </c>
      <c r="X4" s="13">
        <v>2</v>
      </c>
      <c r="Y4" s="13">
        <v>1</v>
      </c>
      <c r="Z4" s="13">
        <v>1.25</v>
      </c>
      <c r="AA4" s="24" t="str">
        <f t="shared" ca="1" si="3"/>
        <v>BIEN</v>
      </c>
      <c r="AB4" s="25">
        <f ca="1">IF(OR($T4="",$U4="",$V4=""),"",IF(OR(AND($E4&gt;=3,$AM4&lt;4.5),AND($AN4&lt;3.5,$AM4&lt;3.5)),$U4*0.2+$V4*0.2+$AH4*0.4+$AI4*0.1+$AL4*0.1,$U4*0.3+$V4*0.3+$AH4*0.3+$AI4*0.05+$AL4*0.05))</f>
        <v>2.4724537037037049</v>
      </c>
      <c r="AC4" s="24" t="str">
        <f t="shared" ca="1" si="4"/>
        <v>C</v>
      </c>
      <c r="AD4" s="25">
        <f t="shared" ca="1" si="5"/>
        <v>2.020833333333337</v>
      </c>
      <c r="AE4" s="25" t="str">
        <f t="shared" ca="1" si="6"/>
        <v>ÉLÉVÉ</v>
      </c>
      <c r="AF4" s="28">
        <f t="shared" ca="1" si="7"/>
        <v>0.51431900023452781</v>
      </c>
      <c r="AG4" s="21">
        <f t="shared" si="8"/>
        <v>1.25</v>
      </c>
      <c r="AH4" s="22">
        <f t="shared" si="9"/>
        <v>2.25</v>
      </c>
      <c r="AI4" s="22">
        <f t="shared" ca="1" si="10"/>
        <v>2.2245370370370479</v>
      </c>
      <c r="AJ4" s="22">
        <f t="shared" ca="1" si="11"/>
        <v>2.8796296296296382</v>
      </c>
      <c r="AK4" s="22">
        <f t="shared" ca="1" si="12"/>
        <v>4</v>
      </c>
      <c r="AL4" s="22">
        <f t="shared" ca="1" si="13"/>
        <v>3.5</v>
      </c>
      <c r="AM4" s="22">
        <f t="shared" ca="1" si="14"/>
        <v>1</v>
      </c>
      <c r="AN4" s="22">
        <f t="shared" ca="1" si="15"/>
        <v>2.1203703703703618</v>
      </c>
      <c r="AO4" s="22">
        <f t="shared" ca="1" si="16"/>
        <v>2.5416666666666288</v>
      </c>
      <c r="AP4" s="22">
        <f t="shared" si="17"/>
        <v>2</v>
      </c>
      <c r="AQ4" s="22">
        <f t="shared" si="18"/>
        <v>3.75</v>
      </c>
      <c r="AR4" s="22">
        <f t="shared" ca="1" si="19"/>
        <v>3.1145833333333428</v>
      </c>
      <c r="AS4" s="27"/>
    </row>
    <row r="5" spans="1:45" x14ac:dyDescent="0.35"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</row>
  </sheetData>
  <autoFilter ref="A2:AS4">
    <sortState ref="A3:AS91">
      <sortCondition ref="B2:B91"/>
    </sortState>
  </autoFilter>
  <mergeCells count="6">
    <mergeCell ref="D1:P1"/>
    <mergeCell ref="T1:W1"/>
    <mergeCell ref="AA1:AD1"/>
    <mergeCell ref="AG1:AO1"/>
    <mergeCell ref="Q1:S1"/>
    <mergeCell ref="X1:Y1"/>
  </mergeCells>
  <conditionalFormatting sqref="AA3:AA4">
    <cfRule type="cellIs" dxfId="39" priority="6" operator="equal">
      <formula>"PROGRÈS REQ"</formula>
    </cfRule>
    <cfRule type="cellIs" dxfId="38" priority="7" operator="equal">
      <formula>"EXCEP"</formula>
    </cfRule>
    <cfRule type="cellIs" dxfId="37" priority="8" operator="equal">
      <formula>"TRÈS BIEN"</formula>
    </cfRule>
    <cfRule type="cellIs" dxfId="36" priority="9" operator="equal">
      <formula>"BIEN"</formula>
    </cfRule>
    <cfRule type="containsText" dxfId="35" priority="10" operator="containsText" text="!">
      <formula>NOT(ISERROR(SEARCH("!",AA3)))</formula>
    </cfRule>
  </conditionalFormatting>
  <conditionalFormatting sqref="AC3:AC4">
    <cfRule type="containsText" dxfId="34" priority="1" operator="containsText" text="!">
      <formula>NOT(ISERROR(SEARCH("!",AC3)))</formula>
    </cfRule>
    <cfRule type="cellIs" dxfId="33" priority="2" operator="equal">
      <formula>"D"</formula>
    </cfRule>
    <cfRule type="cellIs" dxfId="32" priority="3" operator="equal">
      <formula>"C"</formula>
    </cfRule>
    <cfRule type="cellIs" dxfId="31" priority="4" operator="equal">
      <formula>"B"</formula>
    </cfRule>
    <cfRule type="cellIs" dxfId="30" priority="5" operator="equal">
      <formula>"A"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21"/>
  <sheetViews>
    <sheetView workbookViewId="0">
      <selection activeCell="Z8" sqref="Z7:Z8"/>
    </sheetView>
  </sheetViews>
  <sheetFormatPr baseColWidth="10" defaultRowHeight="14.5" x14ac:dyDescent="0.35"/>
  <cols>
    <col min="1" max="1" width="2.26953125" customWidth="1"/>
    <col min="2" max="2" width="13.1796875" customWidth="1"/>
    <col min="3" max="3" width="11" customWidth="1"/>
    <col min="4" max="4" width="3.1796875" customWidth="1"/>
    <col min="5" max="5" width="2" customWidth="1"/>
    <col min="6" max="6" width="3" customWidth="1"/>
    <col min="7" max="7" width="4.26953125" customWidth="1"/>
    <col min="8" max="8" width="5.1796875" style="42" customWidth="1"/>
    <col min="9" max="9" width="8.1796875" style="42" customWidth="1"/>
    <col min="10" max="10" width="7.81640625" style="42" customWidth="1"/>
    <col min="11" max="13" width="7.81640625" customWidth="1"/>
    <col min="14" max="14" width="7.54296875" customWidth="1"/>
    <col min="15" max="15" width="10.26953125" style="47" customWidth="1"/>
    <col min="16" max="16" width="6" style="47" customWidth="1"/>
    <col min="17" max="17" width="6.7265625" customWidth="1"/>
    <col min="18" max="18" width="10.81640625" customWidth="1"/>
    <col min="19" max="19" width="6" customWidth="1"/>
    <col min="20" max="20" width="6.54296875" customWidth="1"/>
    <col min="21" max="21" width="4.81640625" customWidth="1"/>
    <col min="22" max="22" width="5" customWidth="1"/>
    <col min="23" max="23" width="4.453125" customWidth="1"/>
    <col min="24" max="24" width="3.1796875" customWidth="1"/>
    <col min="25" max="26" width="3.54296875" customWidth="1"/>
    <col min="27" max="27" width="7.54296875" customWidth="1"/>
    <col min="28" max="28" width="6" customWidth="1"/>
    <col min="29" max="29" width="7.26953125" customWidth="1"/>
    <col min="30" max="30" width="14.453125" customWidth="1"/>
    <col min="31" max="31" width="5.81640625" customWidth="1"/>
    <col min="32" max="32" width="4.26953125" customWidth="1"/>
    <col min="33" max="33" width="4.81640625" customWidth="1"/>
    <col min="34" max="34" width="4.81640625" style="47" customWidth="1"/>
    <col min="35" max="35" width="6.26953125" style="47" customWidth="1"/>
    <col min="36" max="37" width="4.1796875" customWidth="1"/>
    <col min="38" max="39" width="4.26953125" customWidth="1"/>
    <col min="40" max="40" width="4" customWidth="1"/>
    <col min="41" max="41" width="5" customWidth="1"/>
    <col min="42" max="42" width="4" customWidth="1"/>
    <col min="43" max="43" width="4.453125" customWidth="1"/>
    <col min="44" max="44" width="4.453125" style="47" customWidth="1"/>
    <col min="45" max="47" width="4.26953125" style="47" customWidth="1"/>
    <col min="48" max="48" width="6.453125" customWidth="1"/>
    <col min="51" max="51" width="44" customWidth="1"/>
    <col min="56" max="56" width="18" customWidth="1"/>
    <col min="57" max="57" width="14.54296875" customWidth="1"/>
  </cols>
  <sheetData>
    <row r="1" spans="1:57" ht="15" customHeight="1" thickBot="1" x14ac:dyDescent="0.4">
      <c r="A1" s="1" t="s">
        <v>35</v>
      </c>
      <c r="B1" s="2"/>
      <c r="C1" s="3"/>
      <c r="D1" s="61" t="s">
        <v>5</v>
      </c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3"/>
      <c r="Q1" s="67" t="s">
        <v>28</v>
      </c>
      <c r="R1" s="67"/>
      <c r="S1" s="67"/>
      <c r="T1" s="64" t="s">
        <v>24</v>
      </c>
      <c r="U1" s="65"/>
      <c r="V1" s="65"/>
      <c r="W1" s="66"/>
      <c r="X1" s="61" t="s">
        <v>67</v>
      </c>
      <c r="Y1" s="62"/>
      <c r="Z1" s="63"/>
      <c r="AA1" s="69" t="s">
        <v>50</v>
      </c>
      <c r="AB1" s="70"/>
      <c r="AC1" s="71"/>
      <c r="AD1" s="61" t="s">
        <v>50</v>
      </c>
      <c r="AE1" s="62"/>
      <c r="AF1" s="62"/>
      <c r="AG1" s="63"/>
      <c r="AH1" s="48"/>
      <c r="AI1" s="48" t="s">
        <v>49</v>
      </c>
      <c r="AJ1" s="61" t="s">
        <v>30</v>
      </c>
      <c r="AK1" s="62"/>
      <c r="AL1" s="62"/>
      <c r="AM1" s="62"/>
      <c r="AN1" s="62"/>
      <c r="AO1" s="62"/>
      <c r="AP1" s="62"/>
      <c r="AQ1" s="62"/>
      <c r="AR1" s="62"/>
      <c r="AS1" s="53"/>
      <c r="AT1" s="53"/>
      <c r="AU1" s="53"/>
      <c r="AV1">
        <f ca="1">YEAR(TODAY())+MONTH(TODAY())/12</f>
        <v>2020.3333333333333</v>
      </c>
    </row>
    <row r="2" spans="1:57" ht="29.25" customHeight="1" x14ac:dyDescent="0.35">
      <c r="A2" s="7" t="s">
        <v>8</v>
      </c>
      <c r="B2" s="8" t="s">
        <v>6</v>
      </c>
      <c r="C2" s="8" t="s">
        <v>7</v>
      </c>
      <c r="D2" s="8" t="s">
        <v>33</v>
      </c>
      <c r="E2" s="8" t="s">
        <v>21</v>
      </c>
      <c r="F2" s="8" t="s">
        <v>0</v>
      </c>
      <c r="G2" s="8" t="s">
        <v>53</v>
      </c>
      <c r="H2" s="43" t="s">
        <v>14</v>
      </c>
      <c r="I2" s="43" t="s">
        <v>15</v>
      </c>
      <c r="J2" s="43" t="s">
        <v>39</v>
      </c>
      <c r="K2" s="9" t="s">
        <v>3</v>
      </c>
      <c r="L2" s="9" t="s">
        <v>52</v>
      </c>
      <c r="M2" s="9" t="s">
        <v>79</v>
      </c>
      <c r="N2" s="9" t="s">
        <v>58</v>
      </c>
      <c r="O2" s="43" t="s">
        <v>72</v>
      </c>
      <c r="P2" s="43" t="s">
        <v>34</v>
      </c>
      <c r="Q2" s="8" t="s">
        <v>2</v>
      </c>
      <c r="R2" s="8" t="s">
        <v>29</v>
      </c>
      <c r="S2" s="8" t="s">
        <v>17</v>
      </c>
      <c r="T2" s="9" t="s">
        <v>16</v>
      </c>
      <c r="U2" s="9" t="s">
        <v>32</v>
      </c>
      <c r="V2" s="9" t="s">
        <v>48</v>
      </c>
      <c r="W2" s="9" t="s">
        <v>20</v>
      </c>
      <c r="X2" s="9" t="s">
        <v>19</v>
      </c>
      <c r="Y2" s="9" t="s">
        <v>13</v>
      </c>
      <c r="Z2" s="31" t="s">
        <v>38</v>
      </c>
      <c r="AA2" s="59" t="s">
        <v>55</v>
      </c>
      <c r="AB2" s="59" t="s">
        <v>56</v>
      </c>
      <c r="AC2" s="59" t="s">
        <v>57</v>
      </c>
      <c r="AD2" s="10" t="s">
        <v>4</v>
      </c>
      <c r="AE2" s="10" t="s">
        <v>25</v>
      </c>
      <c r="AF2" s="10" t="s">
        <v>1</v>
      </c>
      <c r="AG2" s="10" t="s">
        <v>26</v>
      </c>
      <c r="AH2" s="49" t="s">
        <v>78</v>
      </c>
      <c r="AI2" s="50" t="s">
        <v>77</v>
      </c>
      <c r="AJ2" s="11" t="s">
        <v>40</v>
      </c>
      <c r="AK2" s="11" t="s">
        <v>41</v>
      </c>
      <c r="AL2" s="11" t="s">
        <v>42</v>
      </c>
      <c r="AM2" s="11" t="s">
        <v>47</v>
      </c>
      <c r="AN2" s="11" t="s">
        <v>46</v>
      </c>
      <c r="AO2" s="11" t="s">
        <v>43</v>
      </c>
      <c r="AP2" s="10" t="s">
        <v>44</v>
      </c>
      <c r="AQ2" s="11" t="s">
        <v>45</v>
      </c>
      <c r="AR2" s="50" t="s">
        <v>76</v>
      </c>
      <c r="AS2" s="50" t="s">
        <v>36</v>
      </c>
      <c r="AT2" s="54" t="s">
        <v>31</v>
      </c>
      <c r="AU2" s="50" t="s">
        <v>75</v>
      </c>
      <c r="AV2" s="36" t="s">
        <v>59</v>
      </c>
      <c r="AW2" s="36" t="s">
        <v>60</v>
      </c>
      <c r="AX2" s="36" t="s">
        <v>61</v>
      </c>
      <c r="AY2" s="36" t="s">
        <v>62</v>
      </c>
      <c r="AZ2" s="36" t="s">
        <v>63</v>
      </c>
      <c r="BA2" s="36" t="s">
        <v>64</v>
      </c>
      <c r="BB2" s="36" t="s">
        <v>65</v>
      </c>
      <c r="BC2" s="37" t="s">
        <v>68</v>
      </c>
      <c r="BD2" s="57" t="s">
        <v>69</v>
      </c>
      <c r="BE2" s="58" t="s">
        <v>70</v>
      </c>
    </row>
    <row r="3" spans="1:57" x14ac:dyDescent="0.35">
      <c r="A3" s="14" t="s">
        <v>81</v>
      </c>
      <c r="B3" s="15" t="s">
        <v>81</v>
      </c>
      <c r="C3" s="15" t="s">
        <v>81</v>
      </c>
      <c r="D3" s="15" t="s">
        <v>81</v>
      </c>
      <c r="E3" s="15" t="s">
        <v>81</v>
      </c>
      <c r="F3" s="15" t="s">
        <v>81</v>
      </c>
      <c r="G3" s="15" t="s">
        <v>81</v>
      </c>
      <c r="H3" s="45" t="s">
        <v>83</v>
      </c>
      <c r="I3" s="46" t="s">
        <v>83</v>
      </c>
      <c r="J3" s="44" t="s">
        <v>83</v>
      </c>
      <c r="K3" s="15" t="s">
        <v>81</v>
      </c>
      <c r="L3" s="15" t="s">
        <v>81</v>
      </c>
      <c r="M3" s="15" t="s">
        <v>81</v>
      </c>
      <c r="N3" s="15" t="s">
        <v>81</v>
      </c>
      <c r="O3" s="44" t="s">
        <v>83</v>
      </c>
      <c r="P3" s="45" t="s">
        <v>83</v>
      </c>
      <c r="Q3" s="15" t="s">
        <v>81</v>
      </c>
      <c r="R3" s="15" t="s">
        <v>81</v>
      </c>
      <c r="S3" s="15" t="s">
        <v>81</v>
      </c>
      <c r="T3" s="26" t="s">
        <v>82</v>
      </c>
      <c r="U3" s="26" t="s">
        <v>82</v>
      </c>
      <c r="V3" s="26" t="s">
        <v>82</v>
      </c>
      <c r="W3" s="26" t="s">
        <v>82</v>
      </c>
      <c r="X3" s="26" t="s">
        <v>82</v>
      </c>
      <c r="Y3" s="26" t="s">
        <v>82</v>
      </c>
      <c r="Z3" s="26" t="s">
        <v>82</v>
      </c>
      <c r="AA3" s="60" t="s">
        <v>82</v>
      </c>
      <c r="AB3" s="60" t="s">
        <v>82</v>
      </c>
      <c r="AC3" s="60" t="s">
        <v>82</v>
      </c>
      <c r="AD3" s="24" t="s">
        <v>80</v>
      </c>
      <c r="AE3" s="24" t="s">
        <v>80</v>
      </c>
      <c r="AF3" s="24" t="s">
        <v>80</v>
      </c>
      <c r="AG3" s="24" t="s">
        <v>80</v>
      </c>
      <c r="AH3" s="51" t="s">
        <v>83</v>
      </c>
      <c r="AI3" s="52" t="s">
        <v>83</v>
      </c>
      <c r="AJ3" s="21" t="s">
        <v>80</v>
      </c>
      <c r="AK3" s="21" t="s">
        <v>80</v>
      </c>
      <c r="AL3" s="21" t="s">
        <v>80</v>
      </c>
      <c r="AM3" s="21" t="s">
        <v>80</v>
      </c>
      <c r="AN3" s="21" t="s">
        <v>80</v>
      </c>
      <c r="AO3" s="21" t="s">
        <v>80</v>
      </c>
      <c r="AP3" s="21" t="s">
        <v>80</v>
      </c>
      <c r="AQ3" s="21" t="s">
        <v>80</v>
      </c>
      <c r="AR3" s="55" t="s">
        <v>83</v>
      </c>
      <c r="AS3" s="55" t="s">
        <v>83</v>
      </c>
      <c r="AT3" s="55" t="s">
        <v>83</v>
      </c>
      <c r="AU3" s="55" t="s">
        <v>83</v>
      </c>
      <c r="AV3" s="4"/>
      <c r="AW3" s="4"/>
      <c r="AX3" s="4"/>
      <c r="AY3" s="4"/>
      <c r="AZ3" s="4"/>
      <c r="BA3" s="4"/>
      <c r="BB3" s="4"/>
      <c r="BC3" s="4"/>
      <c r="BD3" s="4"/>
      <c r="BE3" s="4"/>
    </row>
    <row r="4" spans="1:57" x14ac:dyDescent="0.35">
      <c r="A4" s="14" t="s">
        <v>81</v>
      </c>
      <c r="B4" s="15" t="s">
        <v>81</v>
      </c>
      <c r="C4" s="15" t="s">
        <v>81</v>
      </c>
      <c r="D4" s="15" t="s">
        <v>81</v>
      </c>
      <c r="E4" s="15" t="s">
        <v>81</v>
      </c>
      <c r="F4" s="15" t="s">
        <v>81</v>
      </c>
      <c r="G4" s="15" t="s">
        <v>81</v>
      </c>
      <c r="H4" s="45" t="s">
        <v>83</v>
      </c>
      <c r="I4" s="46" t="s">
        <v>83</v>
      </c>
      <c r="J4" s="44" t="s">
        <v>83</v>
      </c>
      <c r="K4" s="15" t="s">
        <v>81</v>
      </c>
      <c r="L4" s="15" t="s">
        <v>81</v>
      </c>
      <c r="M4" s="15" t="s">
        <v>81</v>
      </c>
      <c r="N4" s="15" t="s">
        <v>81</v>
      </c>
      <c r="O4" s="44" t="s">
        <v>83</v>
      </c>
      <c r="P4" s="45" t="s">
        <v>83</v>
      </c>
      <c r="Q4" s="15" t="s">
        <v>81</v>
      </c>
      <c r="R4" s="15" t="s">
        <v>81</v>
      </c>
      <c r="S4" s="15" t="s">
        <v>81</v>
      </c>
      <c r="T4" s="26" t="s">
        <v>82</v>
      </c>
      <c r="U4" s="26" t="s">
        <v>82</v>
      </c>
      <c r="V4" s="26" t="s">
        <v>82</v>
      </c>
      <c r="W4" s="26" t="s">
        <v>82</v>
      </c>
      <c r="X4" s="26" t="s">
        <v>82</v>
      </c>
      <c r="Y4" s="26" t="s">
        <v>82</v>
      </c>
      <c r="Z4" s="26" t="s">
        <v>82</v>
      </c>
      <c r="AA4" s="60" t="s">
        <v>82</v>
      </c>
      <c r="AB4" s="60" t="s">
        <v>82</v>
      </c>
      <c r="AC4" s="60" t="s">
        <v>82</v>
      </c>
      <c r="AD4" s="24" t="s">
        <v>80</v>
      </c>
      <c r="AE4" s="24" t="s">
        <v>80</v>
      </c>
      <c r="AF4" s="24" t="s">
        <v>80</v>
      </c>
      <c r="AG4" s="24" t="s">
        <v>80</v>
      </c>
      <c r="AH4" s="51" t="s">
        <v>83</v>
      </c>
      <c r="AI4" s="52" t="s">
        <v>83</v>
      </c>
      <c r="AJ4" s="21" t="s">
        <v>80</v>
      </c>
      <c r="AK4" s="21" t="s">
        <v>80</v>
      </c>
      <c r="AL4" s="21" t="s">
        <v>80</v>
      </c>
      <c r="AM4" s="21" t="s">
        <v>80</v>
      </c>
      <c r="AN4" s="21" t="s">
        <v>80</v>
      </c>
      <c r="AO4" s="21" t="s">
        <v>80</v>
      </c>
      <c r="AP4" s="21" t="s">
        <v>80</v>
      </c>
      <c r="AQ4" s="21" t="s">
        <v>80</v>
      </c>
      <c r="AR4" s="55" t="s">
        <v>83</v>
      </c>
      <c r="AS4" s="55" t="s">
        <v>83</v>
      </c>
      <c r="AT4" s="55" t="s">
        <v>83</v>
      </c>
      <c r="AU4" s="55" t="s">
        <v>83</v>
      </c>
      <c r="AV4" s="4"/>
      <c r="AW4" s="4"/>
      <c r="AX4" s="4"/>
      <c r="AY4" s="4"/>
      <c r="AZ4" s="4"/>
      <c r="BA4" s="4"/>
      <c r="BB4" s="4"/>
      <c r="BC4" s="4"/>
      <c r="BD4" s="4"/>
      <c r="BE4" s="4"/>
    </row>
    <row r="5" spans="1:57" x14ac:dyDescent="0.35">
      <c r="A5" s="14" t="s">
        <v>81</v>
      </c>
      <c r="B5" s="15" t="s">
        <v>81</v>
      </c>
      <c r="C5" s="15" t="s">
        <v>81</v>
      </c>
      <c r="D5" s="15" t="s">
        <v>81</v>
      </c>
      <c r="E5" s="15" t="s">
        <v>81</v>
      </c>
      <c r="F5" s="15" t="s">
        <v>81</v>
      </c>
      <c r="G5" s="15" t="s">
        <v>81</v>
      </c>
      <c r="H5" s="45" t="s">
        <v>83</v>
      </c>
      <c r="I5" s="46" t="s">
        <v>83</v>
      </c>
      <c r="J5" s="44" t="s">
        <v>83</v>
      </c>
      <c r="K5" s="15" t="s">
        <v>81</v>
      </c>
      <c r="L5" s="15" t="s">
        <v>81</v>
      </c>
      <c r="M5" s="15" t="s">
        <v>81</v>
      </c>
      <c r="N5" s="15" t="s">
        <v>81</v>
      </c>
      <c r="O5" s="44" t="s">
        <v>83</v>
      </c>
      <c r="P5" s="45" t="s">
        <v>83</v>
      </c>
      <c r="Q5" s="15" t="s">
        <v>81</v>
      </c>
      <c r="R5" s="15" t="s">
        <v>81</v>
      </c>
      <c r="S5" s="15" t="s">
        <v>81</v>
      </c>
      <c r="T5" s="26" t="s">
        <v>82</v>
      </c>
      <c r="U5" s="26" t="s">
        <v>82</v>
      </c>
      <c r="V5" s="26" t="s">
        <v>82</v>
      </c>
      <c r="W5" s="26" t="s">
        <v>82</v>
      </c>
      <c r="X5" s="26" t="s">
        <v>82</v>
      </c>
      <c r="Y5" s="26" t="s">
        <v>82</v>
      </c>
      <c r="Z5" s="26" t="s">
        <v>82</v>
      </c>
      <c r="AA5" s="60" t="s">
        <v>82</v>
      </c>
      <c r="AB5" s="60" t="s">
        <v>82</v>
      </c>
      <c r="AC5" s="60" t="s">
        <v>82</v>
      </c>
      <c r="AD5" s="24" t="s">
        <v>80</v>
      </c>
      <c r="AE5" s="24" t="s">
        <v>80</v>
      </c>
      <c r="AF5" s="24" t="s">
        <v>80</v>
      </c>
      <c r="AG5" s="24" t="s">
        <v>80</v>
      </c>
      <c r="AH5" s="51" t="s">
        <v>83</v>
      </c>
      <c r="AI5" s="52" t="s">
        <v>83</v>
      </c>
      <c r="AJ5" s="21" t="s">
        <v>80</v>
      </c>
      <c r="AK5" s="21" t="s">
        <v>80</v>
      </c>
      <c r="AL5" s="21" t="s">
        <v>80</v>
      </c>
      <c r="AM5" s="21" t="s">
        <v>80</v>
      </c>
      <c r="AN5" s="21" t="s">
        <v>80</v>
      </c>
      <c r="AO5" s="21" t="s">
        <v>80</v>
      </c>
      <c r="AP5" s="21" t="s">
        <v>80</v>
      </c>
      <c r="AQ5" s="21" t="s">
        <v>80</v>
      </c>
      <c r="AR5" s="55" t="s">
        <v>83</v>
      </c>
      <c r="AS5" s="55" t="s">
        <v>83</v>
      </c>
      <c r="AT5" s="55" t="s">
        <v>83</v>
      </c>
      <c r="AU5" s="55" t="s">
        <v>83</v>
      </c>
      <c r="AV5" s="4"/>
      <c r="AW5" s="4"/>
      <c r="AX5" s="4"/>
      <c r="AY5" s="4"/>
      <c r="AZ5" s="4"/>
      <c r="BA5" s="4"/>
      <c r="BB5" s="4"/>
      <c r="BC5" s="4"/>
      <c r="BD5" s="4"/>
      <c r="BE5" s="4"/>
    </row>
    <row r="6" spans="1:57" x14ac:dyDescent="0.35">
      <c r="A6" s="14" t="s">
        <v>81</v>
      </c>
      <c r="B6" s="15" t="s">
        <v>81</v>
      </c>
      <c r="C6" s="15" t="s">
        <v>81</v>
      </c>
      <c r="D6" s="15" t="s">
        <v>81</v>
      </c>
      <c r="E6" s="15" t="s">
        <v>81</v>
      </c>
      <c r="F6" s="15" t="s">
        <v>81</v>
      </c>
      <c r="G6" s="15" t="s">
        <v>81</v>
      </c>
      <c r="H6" s="45" t="s">
        <v>83</v>
      </c>
      <c r="I6" s="46" t="s">
        <v>83</v>
      </c>
      <c r="J6" s="44" t="s">
        <v>83</v>
      </c>
      <c r="K6" s="15" t="s">
        <v>81</v>
      </c>
      <c r="L6" s="15" t="s">
        <v>81</v>
      </c>
      <c r="M6" s="15" t="s">
        <v>81</v>
      </c>
      <c r="N6" s="15" t="s">
        <v>81</v>
      </c>
      <c r="O6" s="44" t="s">
        <v>83</v>
      </c>
      <c r="P6" s="45" t="s">
        <v>83</v>
      </c>
      <c r="Q6" s="15" t="s">
        <v>81</v>
      </c>
      <c r="R6" s="15" t="s">
        <v>81</v>
      </c>
      <c r="S6" s="15" t="s">
        <v>81</v>
      </c>
      <c r="T6" s="26" t="s">
        <v>82</v>
      </c>
      <c r="U6" s="26" t="s">
        <v>82</v>
      </c>
      <c r="V6" s="26" t="s">
        <v>82</v>
      </c>
      <c r="W6" s="26" t="s">
        <v>82</v>
      </c>
      <c r="X6" s="26" t="s">
        <v>82</v>
      </c>
      <c r="Y6" s="26" t="s">
        <v>82</v>
      </c>
      <c r="Z6" s="26" t="s">
        <v>82</v>
      </c>
      <c r="AA6" s="60" t="s">
        <v>82</v>
      </c>
      <c r="AB6" s="60" t="s">
        <v>82</v>
      </c>
      <c r="AC6" s="60" t="s">
        <v>82</v>
      </c>
      <c r="AD6" s="24" t="s">
        <v>80</v>
      </c>
      <c r="AE6" s="24" t="s">
        <v>80</v>
      </c>
      <c r="AF6" s="24" t="s">
        <v>80</v>
      </c>
      <c r="AG6" s="24" t="s">
        <v>80</v>
      </c>
      <c r="AH6" s="51" t="s">
        <v>83</v>
      </c>
      <c r="AI6" s="52" t="s">
        <v>83</v>
      </c>
      <c r="AJ6" s="21" t="s">
        <v>80</v>
      </c>
      <c r="AK6" s="21" t="s">
        <v>80</v>
      </c>
      <c r="AL6" s="21" t="s">
        <v>80</v>
      </c>
      <c r="AM6" s="21" t="s">
        <v>80</v>
      </c>
      <c r="AN6" s="21" t="s">
        <v>80</v>
      </c>
      <c r="AO6" s="21" t="s">
        <v>80</v>
      </c>
      <c r="AP6" s="21" t="s">
        <v>80</v>
      </c>
      <c r="AQ6" s="21" t="s">
        <v>80</v>
      </c>
      <c r="AR6" s="55" t="s">
        <v>83</v>
      </c>
      <c r="AS6" s="55" t="s">
        <v>83</v>
      </c>
      <c r="AT6" s="55" t="s">
        <v>83</v>
      </c>
      <c r="AU6" s="55" t="s">
        <v>83</v>
      </c>
      <c r="AV6" s="4"/>
      <c r="AW6" s="4"/>
      <c r="AX6" s="4"/>
      <c r="AY6" s="4"/>
      <c r="AZ6" s="4"/>
      <c r="BA6" s="4"/>
      <c r="BB6" s="4"/>
      <c r="BC6" s="4"/>
      <c r="BD6" s="4"/>
      <c r="BE6" s="4"/>
    </row>
    <row r="7" spans="1:57" x14ac:dyDescent="0.35">
      <c r="A7" s="14" t="s">
        <v>81</v>
      </c>
      <c r="B7" s="15" t="s">
        <v>81</v>
      </c>
      <c r="C7" s="15" t="s">
        <v>81</v>
      </c>
      <c r="D7" s="15" t="s">
        <v>81</v>
      </c>
      <c r="E7" s="15" t="s">
        <v>81</v>
      </c>
      <c r="F7" s="15" t="s">
        <v>81</v>
      </c>
      <c r="G7" s="15" t="s">
        <v>81</v>
      </c>
      <c r="H7" s="45" t="s">
        <v>83</v>
      </c>
      <c r="I7" s="46" t="s">
        <v>83</v>
      </c>
      <c r="J7" s="44" t="s">
        <v>83</v>
      </c>
      <c r="K7" s="15" t="s">
        <v>81</v>
      </c>
      <c r="L7" s="15" t="s">
        <v>81</v>
      </c>
      <c r="M7" s="15" t="s">
        <v>81</v>
      </c>
      <c r="N7" s="15" t="s">
        <v>81</v>
      </c>
      <c r="O7" s="44" t="s">
        <v>83</v>
      </c>
      <c r="P7" s="45" t="s">
        <v>83</v>
      </c>
      <c r="Q7" s="15" t="s">
        <v>81</v>
      </c>
      <c r="R7" s="15" t="s">
        <v>81</v>
      </c>
      <c r="S7" s="15" t="s">
        <v>81</v>
      </c>
      <c r="T7" s="26" t="s">
        <v>82</v>
      </c>
      <c r="U7" s="26" t="s">
        <v>82</v>
      </c>
      <c r="V7" s="26" t="s">
        <v>82</v>
      </c>
      <c r="W7" s="26" t="s">
        <v>82</v>
      </c>
      <c r="X7" s="26" t="s">
        <v>82</v>
      </c>
      <c r="Y7" s="26" t="s">
        <v>82</v>
      </c>
      <c r="Z7" s="26" t="s">
        <v>82</v>
      </c>
      <c r="AA7" s="60" t="s">
        <v>82</v>
      </c>
      <c r="AB7" s="60" t="s">
        <v>82</v>
      </c>
      <c r="AC7" s="60" t="s">
        <v>82</v>
      </c>
      <c r="AD7" s="24" t="s">
        <v>80</v>
      </c>
      <c r="AE7" s="24" t="s">
        <v>80</v>
      </c>
      <c r="AF7" s="24" t="s">
        <v>80</v>
      </c>
      <c r="AG7" s="24" t="s">
        <v>80</v>
      </c>
      <c r="AH7" s="51" t="s">
        <v>83</v>
      </c>
      <c r="AI7" s="52" t="s">
        <v>83</v>
      </c>
      <c r="AJ7" s="21" t="s">
        <v>80</v>
      </c>
      <c r="AK7" s="21" t="s">
        <v>80</v>
      </c>
      <c r="AL7" s="21" t="s">
        <v>80</v>
      </c>
      <c r="AM7" s="21" t="s">
        <v>80</v>
      </c>
      <c r="AN7" s="21" t="s">
        <v>80</v>
      </c>
      <c r="AO7" s="21" t="s">
        <v>80</v>
      </c>
      <c r="AP7" s="21" t="s">
        <v>80</v>
      </c>
      <c r="AQ7" s="21" t="s">
        <v>80</v>
      </c>
      <c r="AR7" s="55" t="s">
        <v>83</v>
      </c>
      <c r="AS7" s="55" t="s">
        <v>83</v>
      </c>
      <c r="AT7" s="55" t="s">
        <v>83</v>
      </c>
      <c r="AU7" s="55" t="s">
        <v>83</v>
      </c>
      <c r="AV7" s="4"/>
      <c r="AW7" s="4"/>
      <c r="AX7" s="4"/>
      <c r="AY7" s="4"/>
      <c r="AZ7" s="4"/>
      <c r="BA7" s="4"/>
      <c r="BB7" s="4"/>
      <c r="BC7" s="4"/>
      <c r="BD7" s="4"/>
      <c r="BE7" s="4"/>
    </row>
    <row r="8" spans="1:57" x14ac:dyDescent="0.35">
      <c r="A8" s="14" t="s">
        <v>81</v>
      </c>
      <c r="B8" s="15" t="s">
        <v>81</v>
      </c>
      <c r="C8" s="15" t="s">
        <v>81</v>
      </c>
      <c r="D8" s="15" t="s">
        <v>81</v>
      </c>
      <c r="E8" s="15" t="s">
        <v>81</v>
      </c>
      <c r="F8" s="15" t="s">
        <v>81</v>
      </c>
      <c r="G8" s="15" t="s">
        <v>81</v>
      </c>
      <c r="H8" s="45" t="s">
        <v>83</v>
      </c>
      <c r="I8" s="46" t="s">
        <v>83</v>
      </c>
      <c r="J8" s="44" t="s">
        <v>83</v>
      </c>
      <c r="K8" s="15" t="s">
        <v>81</v>
      </c>
      <c r="L8" s="15" t="s">
        <v>81</v>
      </c>
      <c r="M8" s="15" t="s">
        <v>81</v>
      </c>
      <c r="N8" s="15" t="s">
        <v>81</v>
      </c>
      <c r="O8" s="44" t="s">
        <v>83</v>
      </c>
      <c r="P8" s="45" t="s">
        <v>83</v>
      </c>
      <c r="Q8" s="15" t="s">
        <v>81</v>
      </c>
      <c r="R8" s="15" t="s">
        <v>81</v>
      </c>
      <c r="S8" s="15" t="s">
        <v>81</v>
      </c>
      <c r="T8" s="26" t="s">
        <v>82</v>
      </c>
      <c r="U8" s="26" t="s">
        <v>82</v>
      </c>
      <c r="V8" s="26" t="s">
        <v>82</v>
      </c>
      <c r="W8" s="26" t="s">
        <v>82</v>
      </c>
      <c r="X8" s="26" t="s">
        <v>82</v>
      </c>
      <c r="Y8" s="26" t="s">
        <v>82</v>
      </c>
      <c r="Z8" s="26" t="s">
        <v>82</v>
      </c>
      <c r="AA8" s="60" t="s">
        <v>82</v>
      </c>
      <c r="AB8" s="60" t="s">
        <v>82</v>
      </c>
      <c r="AC8" s="60" t="s">
        <v>82</v>
      </c>
      <c r="AD8" s="24" t="s">
        <v>80</v>
      </c>
      <c r="AE8" s="24" t="s">
        <v>80</v>
      </c>
      <c r="AF8" s="24" t="s">
        <v>80</v>
      </c>
      <c r="AG8" s="24" t="s">
        <v>80</v>
      </c>
      <c r="AH8" s="51" t="s">
        <v>83</v>
      </c>
      <c r="AI8" s="52" t="s">
        <v>83</v>
      </c>
      <c r="AJ8" s="21" t="s">
        <v>80</v>
      </c>
      <c r="AK8" s="21" t="s">
        <v>80</v>
      </c>
      <c r="AL8" s="21" t="s">
        <v>80</v>
      </c>
      <c r="AM8" s="21" t="s">
        <v>80</v>
      </c>
      <c r="AN8" s="21" t="s">
        <v>80</v>
      </c>
      <c r="AO8" s="21" t="s">
        <v>80</v>
      </c>
      <c r="AP8" s="21" t="s">
        <v>80</v>
      </c>
      <c r="AQ8" s="21" t="s">
        <v>80</v>
      </c>
      <c r="AR8" s="55" t="s">
        <v>83</v>
      </c>
      <c r="AS8" s="55" t="s">
        <v>83</v>
      </c>
      <c r="AT8" s="55" t="s">
        <v>83</v>
      </c>
      <c r="AU8" s="55" t="s">
        <v>83</v>
      </c>
      <c r="AV8" s="4"/>
      <c r="AW8" s="4"/>
      <c r="AX8" s="4"/>
      <c r="AY8" s="4"/>
      <c r="AZ8" s="4"/>
      <c r="BA8" s="4"/>
      <c r="BB8" s="4"/>
      <c r="BC8" s="4"/>
      <c r="BD8" s="4"/>
      <c r="BE8" s="4"/>
    </row>
    <row r="9" spans="1:57" x14ac:dyDescent="0.35">
      <c r="A9" s="14" t="s">
        <v>81</v>
      </c>
      <c r="B9" s="15" t="s">
        <v>81</v>
      </c>
      <c r="C9" s="15" t="s">
        <v>81</v>
      </c>
      <c r="D9" s="15" t="s">
        <v>81</v>
      </c>
      <c r="E9" s="15" t="s">
        <v>81</v>
      </c>
      <c r="F9" s="15" t="s">
        <v>81</v>
      </c>
      <c r="G9" s="15" t="s">
        <v>81</v>
      </c>
      <c r="H9" s="45" t="s">
        <v>83</v>
      </c>
      <c r="I9" s="46" t="s">
        <v>83</v>
      </c>
      <c r="J9" s="44" t="s">
        <v>83</v>
      </c>
      <c r="K9" s="15" t="s">
        <v>81</v>
      </c>
      <c r="L9" s="15" t="s">
        <v>81</v>
      </c>
      <c r="M9" s="15" t="s">
        <v>81</v>
      </c>
      <c r="N9" s="15" t="s">
        <v>81</v>
      </c>
      <c r="O9" s="44" t="s">
        <v>83</v>
      </c>
      <c r="P9" s="45" t="s">
        <v>83</v>
      </c>
      <c r="Q9" s="15" t="s">
        <v>81</v>
      </c>
      <c r="R9" s="15" t="s">
        <v>81</v>
      </c>
      <c r="S9" s="15" t="s">
        <v>81</v>
      </c>
      <c r="T9" s="26" t="s">
        <v>82</v>
      </c>
      <c r="U9" s="26" t="s">
        <v>82</v>
      </c>
      <c r="V9" s="26" t="s">
        <v>82</v>
      </c>
      <c r="W9" s="26" t="s">
        <v>82</v>
      </c>
      <c r="X9" s="26" t="s">
        <v>82</v>
      </c>
      <c r="Y9" s="26" t="s">
        <v>82</v>
      </c>
      <c r="Z9" s="26" t="s">
        <v>82</v>
      </c>
      <c r="AA9" s="60" t="s">
        <v>82</v>
      </c>
      <c r="AB9" s="60" t="s">
        <v>82</v>
      </c>
      <c r="AC9" s="60" t="s">
        <v>82</v>
      </c>
      <c r="AD9" s="24" t="s">
        <v>80</v>
      </c>
      <c r="AE9" s="24" t="s">
        <v>80</v>
      </c>
      <c r="AF9" s="24" t="s">
        <v>80</v>
      </c>
      <c r="AG9" s="24" t="s">
        <v>80</v>
      </c>
      <c r="AH9" s="51" t="s">
        <v>83</v>
      </c>
      <c r="AI9" s="52" t="s">
        <v>83</v>
      </c>
      <c r="AJ9" s="21" t="s">
        <v>80</v>
      </c>
      <c r="AK9" s="21" t="s">
        <v>80</v>
      </c>
      <c r="AL9" s="21" t="s">
        <v>80</v>
      </c>
      <c r="AM9" s="21" t="s">
        <v>80</v>
      </c>
      <c r="AN9" s="21" t="s">
        <v>80</v>
      </c>
      <c r="AO9" s="21" t="s">
        <v>80</v>
      </c>
      <c r="AP9" s="21" t="s">
        <v>80</v>
      </c>
      <c r="AQ9" s="21" t="s">
        <v>80</v>
      </c>
      <c r="AR9" s="55" t="s">
        <v>83</v>
      </c>
      <c r="AS9" s="55" t="s">
        <v>83</v>
      </c>
      <c r="AT9" s="55" t="s">
        <v>83</v>
      </c>
      <c r="AU9" s="55" t="s">
        <v>83</v>
      </c>
      <c r="AV9" s="4"/>
      <c r="AW9" s="4"/>
      <c r="AX9" s="4"/>
      <c r="AY9" s="4"/>
      <c r="AZ9" s="4"/>
      <c r="BA9" s="4"/>
      <c r="BB9" s="4"/>
      <c r="BC9" s="4"/>
      <c r="BD9" s="4"/>
      <c r="BE9" s="4"/>
    </row>
    <row r="10" spans="1:57" x14ac:dyDescent="0.35">
      <c r="A10" s="14" t="s">
        <v>81</v>
      </c>
      <c r="B10" s="15" t="s">
        <v>81</v>
      </c>
      <c r="C10" s="15" t="s">
        <v>81</v>
      </c>
      <c r="D10" s="15" t="s">
        <v>81</v>
      </c>
      <c r="E10" s="15" t="s">
        <v>81</v>
      </c>
      <c r="F10" s="15" t="s">
        <v>81</v>
      </c>
      <c r="G10" s="15" t="s">
        <v>81</v>
      </c>
      <c r="H10" s="45" t="s">
        <v>83</v>
      </c>
      <c r="I10" s="46" t="s">
        <v>83</v>
      </c>
      <c r="J10" s="44" t="s">
        <v>83</v>
      </c>
      <c r="K10" s="15" t="s">
        <v>81</v>
      </c>
      <c r="L10" s="15" t="s">
        <v>81</v>
      </c>
      <c r="M10" s="15" t="s">
        <v>81</v>
      </c>
      <c r="N10" s="15" t="s">
        <v>81</v>
      </c>
      <c r="O10" s="44" t="s">
        <v>83</v>
      </c>
      <c r="P10" s="45" t="s">
        <v>83</v>
      </c>
      <c r="Q10" s="15" t="s">
        <v>81</v>
      </c>
      <c r="R10" s="15" t="s">
        <v>81</v>
      </c>
      <c r="S10" s="15" t="s">
        <v>81</v>
      </c>
      <c r="T10" s="26" t="s">
        <v>82</v>
      </c>
      <c r="U10" s="26" t="s">
        <v>82</v>
      </c>
      <c r="V10" s="26" t="s">
        <v>82</v>
      </c>
      <c r="W10" s="26" t="s">
        <v>82</v>
      </c>
      <c r="X10" s="26" t="s">
        <v>82</v>
      </c>
      <c r="Y10" s="26" t="s">
        <v>82</v>
      </c>
      <c r="Z10" s="26" t="s">
        <v>82</v>
      </c>
      <c r="AA10" s="60" t="s">
        <v>82</v>
      </c>
      <c r="AB10" s="60" t="s">
        <v>82</v>
      </c>
      <c r="AC10" s="60" t="s">
        <v>82</v>
      </c>
      <c r="AD10" s="24" t="s">
        <v>80</v>
      </c>
      <c r="AE10" s="24" t="s">
        <v>80</v>
      </c>
      <c r="AF10" s="24" t="s">
        <v>80</v>
      </c>
      <c r="AG10" s="24" t="s">
        <v>80</v>
      </c>
      <c r="AH10" s="51" t="s">
        <v>83</v>
      </c>
      <c r="AI10" s="52" t="s">
        <v>83</v>
      </c>
      <c r="AJ10" s="21" t="s">
        <v>80</v>
      </c>
      <c r="AK10" s="21" t="s">
        <v>80</v>
      </c>
      <c r="AL10" s="21" t="s">
        <v>80</v>
      </c>
      <c r="AM10" s="21" t="s">
        <v>80</v>
      </c>
      <c r="AN10" s="21" t="s">
        <v>80</v>
      </c>
      <c r="AO10" s="21" t="s">
        <v>80</v>
      </c>
      <c r="AP10" s="21" t="s">
        <v>80</v>
      </c>
      <c r="AQ10" s="21" t="s">
        <v>80</v>
      </c>
      <c r="AR10" s="55" t="s">
        <v>83</v>
      </c>
      <c r="AS10" s="55" t="s">
        <v>83</v>
      </c>
      <c r="AT10" s="55" t="s">
        <v>83</v>
      </c>
      <c r="AU10" s="55" t="s">
        <v>83</v>
      </c>
      <c r="AV10" s="4"/>
      <c r="AW10" s="4"/>
      <c r="AX10" s="4"/>
      <c r="AY10" s="4"/>
      <c r="AZ10" s="4"/>
      <c r="BA10" s="4"/>
      <c r="BB10" s="4"/>
      <c r="BC10" s="4"/>
      <c r="BD10" s="4"/>
      <c r="BE10" s="4"/>
    </row>
    <row r="11" spans="1:57" x14ac:dyDescent="0.35">
      <c r="A11" s="14" t="s">
        <v>81</v>
      </c>
      <c r="B11" s="15" t="s">
        <v>81</v>
      </c>
      <c r="C11" s="15" t="s">
        <v>81</v>
      </c>
      <c r="D11" s="15" t="s">
        <v>81</v>
      </c>
      <c r="E11" s="15" t="s">
        <v>81</v>
      </c>
      <c r="F11" s="15" t="s">
        <v>81</v>
      </c>
      <c r="G11" s="15" t="s">
        <v>81</v>
      </c>
      <c r="H11" s="45" t="s">
        <v>83</v>
      </c>
      <c r="I11" s="46" t="s">
        <v>83</v>
      </c>
      <c r="J11" s="44" t="s">
        <v>83</v>
      </c>
      <c r="K11" s="15" t="s">
        <v>81</v>
      </c>
      <c r="L11" s="15" t="s">
        <v>81</v>
      </c>
      <c r="M11" s="15" t="s">
        <v>81</v>
      </c>
      <c r="N11" s="15" t="s">
        <v>81</v>
      </c>
      <c r="O11" s="44" t="s">
        <v>83</v>
      </c>
      <c r="P11" s="45" t="s">
        <v>83</v>
      </c>
      <c r="Q11" s="15" t="s">
        <v>81</v>
      </c>
      <c r="R11" s="15" t="s">
        <v>81</v>
      </c>
      <c r="S11" s="15" t="s">
        <v>81</v>
      </c>
      <c r="T11" s="26" t="s">
        <v>82</v>
      </c>
      <c r="U11" s="26" t="s">
        <v>82</v>
      </c>
      <c r="V11" s="26" t="s">
        <v>82</v>
      </c>
      <c r="W11" s="26" t="s">
        <v>82</v>
      </c>
      <c r="X11" s="26" t="s">
        <v>82</v>
      </c>
      <c r="Y11" s="26" t="s">
        <v>82</v>
      </c>
      <c r="Z11" s="26" t="s">
        <v>82</v>
      </c>
      <c r="AA11" s="60" t="s">
        <v>82</v>
      </c>
      <c r="AB11" s="60" t="s">
        <v>82</v>
      </c>
      <c r="AC11" s="60" t="s">
        <v>82</v>
      </c>
      <c r="AD11" s="24" t="s">
        <v>80</v>
      </c>
      <c r="AE11" s="24" t="s">
        <v>80</v>
      </c>
      <c r="AF11" s="24" t="s">
        <v>80</v>
      </c>
      <c r="AG11" s="24" t="s">
        <v>80</v>
      </c>
      <c r="AH11" s="51" t="s">
        <v>83</v>
      </c>
      <c r="AI11" s="52" t="s">
        <v>83</v>
      </c>
      <c r="AJ11" s="21" t="s">
        <v>80</v>
      </c>
      <c r="AK11" s="21" t="s">
        <v>80</v>
      </c>
      <c r="AL11" s="21" t="s">
        <v>80</v>
      </c>
      <c r="AM11" s="21" t="s">
        <v>80</v>
      </c>
      <c r="AN11" s="21" t="s">
        <v>80</v>
      </c>
      <c r="AO11" s="21" t="s">
        <v>80</v>
      </c>
      <c r="AP11" s="21" t="s">
        <v>80</v>
      </c>
      <c r="AQ11" s="21" t="s">
        <v>80</v>
      </c>
      <c r="AR11" s="55" t="s">
        <v>83</v>
      </c>
      <c r="AS11" s="55" t="s">
        <v>83</v>
      </c>
      <c r="AT11" s="55" t="s">
        <v>83</v>
      </c>
      <c r="AU11" s="55" t="s">
        <v>83</v>
      </c>
      <c r="AV11" s="4"/>
      <c r="AW11" s="4"/>
      <c r="AX11" s="4"/>
      <c r="AY11" s="4"/>
      <c r="AZ11" s="4"/>
      <c r="BA11" s="4"/>
      <c r="BB11" s="4"/>
      <c r="BC11" s="4"/>
      <c r="BD11" s="4"/>
      <c r="BE11" s="4"/>
    </row>
    <row r="12" spans="1:57" x14ac:dyDescent="0.35">
      <c r="A12" s="14" t="s">
        <v>81</v>
      </c>
      <c r="B12" s="15" t="s">
        <v>81</v>
      </c>
      <c r="C12" s="15" t="s">
        <v>81</v>
      </c>
      <c r="D12" s="15" t="s">
        <v>81</v>
      </c>
      <c r="E12" s="15" t="s">
        <v>81</v>
      </c>
      <c r="F12" s="15" t="s">
        <v>81</v>
      </c>
      <c r="G12" s="15" t="s">
        <v>81</v>
      </c>
      <c r="H12" s="45" t="s">
        <v>83</v>
      </c>
      <c r="I12" s="46" t="s">
        <v>83</v>
      </c>
      <c r="J12" s="44" t="s">
        <v>83</v>
      </c>
      <c r="K12" s="15" t="s">
        <v>81</v>
      </c>
      <c r="L12" s="15" t="s">
        <v>81</v>
      </c>
      <c r="M12" s="15" t="s">
        <v>81</v>
      </c>
      <c r="N12" s="15" t="s">
        <v>81</v>
      </c>
      <c r="O12" s="44" t="s">
        <v>83</v>
      </c>
      <c r="P12" s="45" t="s">
        <v>83</v>
      </c>
      <c r="Q12" s="15" t="s">
        <v>81</v>
      </c>
      <c r="R12" s="15" t="s">
        <v>81</v>
      </c>
      <c r="S12" s="15" t="s">
        <v>81</v>
      </c>
      <c r="T12" s="26" t="s">
        <v>82</v>
      </c>
      <c r="U12" s="26" t="s">
        <v>82</v>
      </c>
      <c r="V12" s="26" t="s">
        <v>82</v>
      </c>
      <c r="W12" s="26" t="s">
        <v>82</v>
      </c>
      <c r="X12" s="26" t="s">
        <v>82</v>
      </c>
      <c r="Y12" s="26" t="s">
        <v>82</v>
      </c>
      <c r="Z12" s="26" t="s">
        <v>82</v>
      </c>
      <c r="AA12" s="60" t="s">
        <v>82</v>
      </c>
      <c r="AB12" s="60" t="s">
        <v>82</v>
      </c>
      <c r="AC12" s="60" t="s">
        <v>82</v>
      </c>
      <c r="AD12" s="24" t="s">
        <v>80</v>
      </c>
      <c r="AE12" s="24" t="s">
        <v>80</v>
      </c>
      <c r="AF12" s="24" t="s">
        <v>80</v>
      </c>
      <c r="AG12" s="24" t="s">
        <v>80</v>
      </c>
      <c r="AH12" s="51" t="s">
        <v>83</v>
      </c>
      <c r="AI12" s="52" t="s">
        <v>83</v>
      </c>
      <c r="AJ12" s="21" t="s">
        <v>80</v>
      </c>
      <c r="AK12" s="21" t="s">
        <v>80</v>
      </c>
      <c r="AL12" s="21" t="s">
        <v>80</v>
      </c>
      <c r="AM12" s="21" t="s">
        <v>80</v>
      </c>
      <c r="AN12" s="21" t="s">
        <v>80</v>
      </c>
      <c r="AO12" s="21" t="s">
        <v>80</v>
      </c>
      <c r="AP12" s="21" t="s">
        <v>80</v>
      </c>
      <c r="AQ12" s="21" t="s">
        <v>80</v>
      </c>
      <c r="AR12" s="55" t="s">
        <v>83</v>
      </c>
      <c r="AS12" s="55" t="s">
        <v>83</v>
      </c>
      <c r="AT12" s="55" t="s">
        <v>83</v>
      </c>
      <c r="AU12" s="55" t="s">
        <v>83</v>
      </c>
      <c r="AV12" s="4"/>
      <c r="AW12" s="4"/>
      <c r="AX12" s="4"/>
      <c r="AY12" s="4"/>
      <c r="AZ12" s="4"/>
      <c r="BA12" s="4"/>
      <c r="BB12" s="4"/>
      <c r="BC12" s="4"/>
      <c r="BD12" s="4"/>
      <c r="BE12" s="4"/>
    </row>
    <row r="13" spans="1:57" x14ac:dyDescent="0.35">
      <c r="A13" s="14" t="s">
        <v>81</v>
      </c>
      <c r="B13" s="15" t="s">
        <v>81</v>
      </c>
      <c r="C13" s="15" t="s">
        <v>81</v>
      </c>
      <c r="D13" s="15" t="s">
        <v>81</v>
      </c>
      <c r="E13" s="15" t="s">
        <v>81</v>
      </c>
      <c r="F13" s="15" t="s">
        <v>81</v>
      </c>
      <c r="G13" s="15" t="s">
        <v>81</v>
      </c>
      <c r="H13" s="45" t="s">
        <v>83</v>
      </c>
      <c r="I13" s="46" t="s">
        <v>83</v>
      </c>
      <c r="J13" s="44" t="s">
        <v>83</v>
      </c>
      <c r="K13" s="15" t="s">
        <v>81</v>
      </c>
      <c r="L13" s="15" t="s">
        <v>81</v>
      </c>
      <c r="M13" s="15" t="s">
        <v>81</v>
      </c>
      <c r="N13" s="15" t="s">
        <v>81</v>
      </c>
      <c r="O13" s="44" t="s">
        <v>83</v>
      </c>
      <c r="P13" s="45" t="s">
        <v>83</v>
      </c>
      <c r="Q13" s="15" t="s">
        <v>81</v>
      </c>
      <c r="R13" s="15" t="s">
        <v>81</v>
      </c>
      <c r="S13" s="15" t="s">
        <v>81</v>
      </c>
      <c r="T13" s="26" t="s">
        <v>82</v>
      </c>
      <c r="U13" s="26" t="s">
        <v>82</v>
      </c>
      <c r="V13" s="26" t="s">
        <v>82</v>
      </c>
      <c r="W13" s="26" t="s">
        <v>82</v>
      </c>
      <c r="X13" s="26" t="s">
        <v>82</v>
      </c>
      <c r="Y13" s="26" t="s">
        <v>82</v>
      </c>
      <c r="Z13" s="26" t="s">
        <v>82</v>
      </c>
      <c r="AA13" s="60" t="s">
        <v>82</v>
      </c>
      <c r="AB13" s="60" t="s">
        <v>82</v>
      </c>
      <c r="AC13" s="60" t="s">
        <v>82</v>
      </c>
      <c r="AD13" s="24" t="s">
        <v>80</v>
      </c>
      <c r="AE13" s="24" t="s">
        <v>80</v>
      </c>
      <c r="AF13" s="24" t="s">
        <v>80</v>
      </c>
      <c r="AG13" s="24" t="s">
        <v>80</v>
      </c>
      <c r="AH13" s="51" t="s">
        <v>83</v>
      </c>
      <c r="AI13" s="52" t="s">
        <v>83</v>
      </c>
      <c r="AJ13" s="21" t="s">
        <v>80</v>
      </c>
      <c r="AK13" s="21" t="s">
        <v>80</v>
      </c>
      <c r="AL13" s="21" t="s">
        <v>80</v>
      </c>
      <c r="AM13" s="21" t="s">
        <v>80</v>
      </c>
      <c r="AN13" s="21" t="s">
        <v>80</v>
      </c>
      <c r="AO13" s="21" t="s">
        <v>80</v>
      </c>
      <c r="AP13" s="21" t="s">
        <v>80</v>
      </c>
      <c r="AQ13" s="21" t="s">
        <v>80</v>
      </c>
      <c r="AR13" s="55" t="s">
        <v>83</v>
      </c>
      <c r="AS13" s="55" t="s">
        <v>83</v>
      </c>
      <c r="AT13" s="55" t="s">
        <v>83</v>
      </c>
      <c r="AU13" s="55" t="s">
        <v>83</v>
      </c>
      <c r="AV13" s="4"/>
      <c r="AW13" s="4"/>
      <c r="AX13" s="4"/>
      <c r="AY13" s="4"/>
      <c r="AZ13" s="4"/>
      <c r="BA13" s="4"/>
      <c r="BB13" s="4"/>
      <c r="BC13" s="4"/>
      <c r="BD13" s="4"/>
      <c r="BE13" s="4"/>
    </row>
    <row r="14" spans="1:57" x14ac:dyDescent="0.35">
      <c r="A14" s="14" t="s">
        <v>81</v>
      </c>
      <c r="B14" s="15" t="s">
        <v>81</v>
      </c>
      <c r="C14" s="15" t="s">
        <v>81</v>
      </c>
      <c r="D14" s="15" t="s">
        <v>81</v>
      </c>
      <c r="E14" s="15" t="s">
        <v>81</v>
      </c>
      <c r="F14" s="15" t="s">
        <v>81</v>
      </c>
      <c r="G14" s="15" t="s">
        <v>81</v>
      </c>
      <c r="H14" s="45" t="s">
        <v>83</v>
      </c>
      <c r="I14" s="46" t="s">
        <v>83</v>
      </c>
      <c r="J14" s="44" t="s">
        <v>83</v>
      </c>
      <c r="K14" s="15" t="s">
        <v>81</v>
      </c>
      <c r="L14" s="15" t="s">
        <v>81</v>
      </c>
      <c r="M14" s="15" t="s">
        <v>81</v>
      </c>
      <c r="N14" s="15" t="s">
        <v>81</v>
      </c>
      <c r="O14" s="44" t="s">
        <v>83</v>
      </c>
      <c r="P14" s="45" t="s">
        <v>83</v>
      </c>
      <c r="Q14" s="15" t="s">
        <v>81</v>
      </c>
      <c r="R14" s="15" t="s">
        <v>81</v>
      </c>
      <c r="S14" s="15" t="s">
        <v>81</v>
      </c>
      <c r="T14" s="26" t="s">
        <v>82</v>
      </c>
      <c r="U14" s="26" t="s">
        <v>82</v>
      </c>
      <c r="V14" s="26" t="s">
        <v>82</v>
      </c>
      <c r="W14" s="26" t="s">
        <v>82</v>
      </c>
      <c r="X14" s="26" t="s">
        <v>82</v>
      </c>
      <c r="Y14" s="26" t="s">
        <v>82</v>
      </c>
      <c r="Z14" s="26" t="s">
        <v>82</v>
      </c>
      <c r="AA14" s="60" t="s">
        <v>82</v>
      </c>
      <c r="AB14" s="60" t="s">
        <v>82</v>
      </c>
      <c r="AC14" s="60" t="s">
        <v>82</v>
      </c>
      <c r="AD14" s="24" t="s">
        <v>80</v>
      </c>
      <c r="AE14" s="24" t="s">
        <v>80</v>
      </c>
      <c r="AF14" s="24" t="s">
        <v>80</v>
      </c>
      <c r="AG14" s="24" t="s">
        <v>80</v>
      </c>
      <c r="AH14" s="51" t="s">
        <v>83</v>
      </c>
      <c r="AI14" s="52" t="s">
        <v>83</v>
      </c>
      <c r="AJ14" s="21" t="s">
        <v>80</v>
      </c>
      <c r="AK14" s="21" t="s">
        <v>80</v>
      </c>
      <c r="AL14" s="21" t="s">
        <v>80</v>
      </c>
      <c r="AM14" s="21" t="s">
        <v>80</v>
      </c>
      <c r="AN14" s="21" t="s">
        <v>80</v>
      </c>
      <c r="AO14" s="21" t="s">
        <v>80</v>
      </c>
      <c r="AP14" s="21" t="s">
        <v>80</v>
      </c>
      <c r="AQ14" s="21" t="s">
        <v>80</v>
      </c>
      <c r="AR14" s="55" t="s">
        <v>83</v>
      </c>
      <c r="AS14" s="55" t="s">
        <v>83</v>
      </c>
      <c r="AT14" s="55" t="s">
        <v>83</v>
      </c>
      <c r="AU14" s="55" t="s">
        <v>83</v>
      </c>
      <c r="AV14" s="4"/>
      <c r="AW14" s="4"/>
      <c r="AX14" s="4"/>
      <c r="AY14" s="4"/>
      <c r="AZ14" s="4"/>
      <c r="BA14" s="4"/>
      <c r="BB14" s="4"/>
      <c r="BC14" s="4"/>
      <c r="BD14" s="4"/>
      <c r="BE14" s="4"/>
    </row>
    <row r="15" spans="1:57" x14ac:dyDescent="0.35">
      <c r="A15" s="14" t="s">
        <v>81</v>
      </c>
      <c r="B15" s="15" t="s">
        <v>81</v>
      </c>
      <c r="C15" s="15" t="s">
        <v>81</v>
      </c>
      <c r="D15" s="15" t="s">
        <v>81</v>
      </c>
      <c r="E15" s="15" t="s">
        <v>81</v>
      </c>
      <c r="F15" s="15" t="s">
        <v>81</v>
      </c>
      <c r="G15" s="15" t="s">
        <v>81</v>
      </c>
      <c r="H15" s="45" t="s">
        <v>83</v>
      </c>
      <c r="I15" s="46" t="s">
        <v>83</v>
      </c>
      <c r="J15" s="44" t="s">
        <v>83</v>
      </c>
      <c r="K15" s="15" t="s">
        <v>81</v>
      </c>
      <c r="L15" s="15" t="s">
        <v>81</v>
      </c>
      <c r="M15" s="15" t="s">
        <v>81</v>
      </c>
      <c r="N15" s="15" t="s">
        <v>81</v>
      </c>
      <c r="O15" s="44" t="s">
        <v>83</v>
      </c>
      <c r="P15" s="45" t="s">
        <v>83</v>
      </c>
      <c r="Q15" s="15" t="s">
        <v>81</v>
      </c>
      <c r="R15" s="15" t="s">
        <v>81</v>
      </c>
      <c r="S15" s="15" t="s">
        <v>81</v>
      </c>
      <c r="T15" s="26" t="s">
        <v>82</v>
      </c>
      <c r="U15" s="26" t="s">
        <v>82</v>
      </c>
      <c r="V15" s="26" t="s">
        <v>82</v>
      </c>
      <c r="W15" s="26" t="s">
        <v>82</v>
      </c>
      <c r="X15" s="26" t="s">
        <v>82</v>
      </c>
      <c r="Y15" s="26" t="s">
        <v>82</v>
      </c>
      <c r="Z15" s="26" t="s">
        <v>82</v>
      </c>
      <c r="AA15" s="60" t="s">
        <v>82</v>
      </c>
      <c r="AB15" s="60" t="s">
        <v>82</v>
      </c>
      <c r="AC15" s="60" t="s">
        <v>82</v>
      </c>
      <c r="AD15" s="24" t="s">
        <v>80</v>
      </c>
      <c r="AE15" s="24" t="s">
        <v>80</v>
      </c>
      <c r="AF15" s="24" t="s">
        <v>80</v>
      </c>
      <c r="AG15" s="24" t="s">
        <v>80</v>
      </c>
      <c r="AH15" s="51" t="s">
        <v>83</v>
      </c>
      <c r="AI15" s="52" t="s">
        <v>83</v>
      </c>
      <c r="AJ15" s="21" t="s">
        <v>80</v>
      </c>
      <c r="AK15" s="21" t="s">
        <v>80</v>
      </c>
      <c r="AL15" s="21" t="s">
        <v>80</v>
      </c>
      <c r="AM15" s="21" t="s">
        <v>80</v>
      </c>
      <c r="AN15" s="21" t="s">
        <v>80</v>
      </c>
      <c r="AO15" s="21" t="s">
        <v>80</v>
      </c>
      <c r="AP15" s="21" t="s">
        <v>80</v>
      </c>
      <c r="AQ15" s="21" t="s">
        <v>80</v>
      </c>
      <c r="AR15" s="55" t="s">
        <v>83</v>
      </c>
      <c r="AS15" s="55" t="s">
        <v>83</v>
      </c>
      <c r="AT15" s="55" t="s">
        <v>83</v>
      </c>
      <c r="AU15" s="55" t="s">
        <v>83</v>
      </c>
      <c r="AV15" s="4"/>
      <c r="AW15" s="4"/>
      <c r="AX15" s="4"/>
      <c r="AY15" s="4"/>
      <c r="AZ15" s="4"/>
      <c r="BA15" s="4"/>
      <c r="BB15" s="4"/>
      <c r="BC15" s="4"/>
      <c r="BD15" s="4"/>
      <c r="BE15" s="4"/>
    </row>
    <row r="16" spans="1:57" x14ac:dyDescent="0.35">
      <c r="A16" s="14" t="s">
        <v>81</v>
      </c>
      <c r="B16" s="15" t="s">
        <v>81</v>
      </c>
      <c r="C16" s="15" t="s">
        <v>81</v>
      </c>
      <c r="D16" s="15" t="s">
        <v>81</v>
      </c>
      <c r="E16" s="15" t="s">
        <v>81</v>
      </c>
      <c r="F16" s="15" t="s">
        <v>81</v>
      </c>
      <c r="G16" s="15" t="s">
        <v>81</v>
      </c>
      <c r="H16" s="45" t="s">
        <v>83</v>
      </c>
      <c r="I16" s="46" t="s">
        <v>83</v>
      </c>
      <c r="J16" s="44" t="s">
        <v>83</v>
      </c>
      <c r="K16" s="15" t="s">
        <v>81</v>
      </c>
      <c r="L16" s="15" t="s">
        <v>81</v>
      </c>
      <c r="M16" s="15" t="s">
        <v>81</v>
      </c>
      <c r="N16" s="15" t="s">
        <v>81</v>
      </c>
      <c r="O16" s="44" t="s">
        <v>83</v>
      </c>
      <c r="P16" s="45" t="s">
        <v>83</v>
      </c>
      <c r="Q16" s="15" t="s">
        <v>81</v>
      </c>
      <c r="R16" s="15" t="s">
        <v>81</v>
      </c>
      <c r="S16" s="15" t="s">
        <v>81</v>
      </c>
      <c r="T16" s="26" t="s">
        <v>82</v>
      </c>
      <c r="U16" s="26" t="s">
        <v>82</v>
      </c>
      <c r="V16" s="26" t="s">
        <v>82</v>
      </c>
      <c r="W16" s="26" t="s">
        <v>82</v>
      </c>
      <c r="X16" s="26" t="s">
        <v>82</v>
      </c>
      <c r="Y16" s="26" t="s">
        <v>82</v>
      </c>
      <c r="Z16" s="26" t="s">
        <v>82</v>
      </c>
      <c r="AA16" s="60" t="s">
        <v>82</v>
      </c>
      <c r="AB16" s="60" t="s">
        <v>82</v>
      </c>
      <c r="AC16" s="60" t="s">
        <v>82</v>
      </c>
      <c r="AD16" s="24" t="s">
        <v>80</v>
      </c>
      <c r="AE16" s="24" t="s">
        <v>80</v>
      </c>
      <c r="AF16" s="24" t="s">
        <v>80</v>
      </c>
      <c r="AG16" s="24" t="s">
        <v>80</v>
      </c>
      <c r="AH16" s="51" t="s">
        <v>83</v>
      </c>
      <c r="AI16" s="52" t="s">
        <v>83</v>
      </c>
      <c r="AJ16" s="21" t="s">
        <v>80</v>
      </c>
      <c r="AK16" s="21" t="s">
        <v>80</v>
      </c>
      <c r="AL16" s="21" t="s">
        <v>80</v>
      </c>
      <c r="AM16" s="21" t="s">
        <v>80</v>
      </c>
      <c r="AN16" s="21" t="s">
        <v>80</v>
      </c>
      <c r="AO16" s="21" t="s">
        <v>80</v>
      </c>
      <c r="AP16" s="21" t="s">
        <v>80</v>
      </c>
      <c r="AQ16" s="21" t="s">
        <v>80</v>
      </c>
      <c r="AR16" s="55" t="s">
        <v>83</v>
      </c>
      <c r="AS16" s="55" t="s">
        <v>83</v>
      </c>
      <c r="AT16" s="55" t="s">
        <v>83</v>
      </c>
      <c r="AU16" s="55" t="s">
        <v>83</v>
      </c>
      <c r="AV16" s="4"/>
      <c r="AW16" s="4"/>
      <c r="AX16" s="4"/>
      <c r="AY16" s="4"/>
      <c r="AZ16" s="4"/>
      <c r="BA16" s="4"/>
      <c r="BB16" s="4"/>
      <c r="BC16" s="4"/>
      <c r="BD16" s="4"/>
      <c r="BE16" s="4"/>
    </row>
    <row r="17" spans="1:57" x14ac:dyDescent="0.35">
      <c r="A17" s="14" t="s">
        <v>81</v>
      </c>
      <c r="B17" s="15" t="s">
        <v>81</v>
      </c>
      <c r="C17" s="15" t="s">
        <v>81</v>
      </c>
      <c r="D17" s="15" t="s">
        <v>81</v>
      </c>
      <c r="E17" s="15" t="s">
        <v>81</v>
      </c>
      <c r="F17" s="15" t="s">
        <v>81</v>
      </c>
      <c r="G17" s="15" t="s">
        <v>81</v>
      </c>
      <c r="H17" s="45" t="s">
        <v>83</v>
      </c>
      <c r="I17" s="46" t="s">
        <v>83</v>
      </c>
      <c r="J17" s="44" t="s">
        <v>83</v>
      </c>
      <c r="K17" s="15" t="s">
        <v>81</v>
      </c>
      <c r="L17" s="15" t="s">
        <v>81</v>
      </c>
      <c r="M17" s="15" t="s">
        <v>81</v>
      </c>
      <c r="N17" s="15" t="s">
        <v>81</v>
      </c>
      <c r="O17" s="44" t="s">
        <v>83</v>
      </c>
      <c r="P17" s="45" t="s">
        <v>83</v>
      </c>
      <c r="Q17" s="15" t="s">
        <v>81</v>
      </c>
      <c r="R17" s="15" t="s">
        <v>81</v>
      </c>
      <c r="S17" s="15" t="s">
        <v>81</v>
      </c>
      <c r="T17" s="26" t="s">
        <v>82</v>
      </c>
      <c r="U17" s="26" t="s">
        <v>82</v>
      </c>
      <c r="V17" s="26" t="s">
        <v>82</v>
      </c>
      <c r="W17" s="26" t="s">
        <v>82</v>
      </c>
      <c r="X17" s="26" t="s">
        <v>82</v>
      </c>
      <c r="Y17" s="26" t="s">
        <v>82</v>
      </c>
      <c r="Z17" s="26" t="s">
        <v>82</v>
      </c>
      <c r="AA17" s="60" t="s">
        <v>82</v>
      </c>
      <c r="AB17" s="60" t="s">
        <v>82</v>
      </c>
      <c r="AC17" s="60" t="s">
        <v>82</v>
      </c>
      <c r="AD17" s="24" t="s">
        <v>80</v>
      </c>
      <c r="AE17" s="24" t="s">
        <v>80</v>
      </c>
      <c r="AF17" s="24" t="s">
        <v>80</v>
      </c>
      <c r="AG17" s="24" t="s">
        <v>80</v>
      </c>
      <c r="AH17" s="51" t="s">
        <v>83</v>
      </c>
      <c r="AI17" s="52" t="s">
        <v>83</v>
      </c>
      <c r="AJ17" s="21" t="s">
        <v>80</v>
      </c>
      <c r="AK17" s="21" t="s">
        <v>80</v>
      </c>
      <c r="AL17" s="21" t="s">
        <v>80</v>
      </c>
      <c r="AM17" s="21" t="s">
        <v>80</v>
      </c>
      <c r="AN17" s="21" t="s">
        <v>80</v>
      </c>
      <c r="AO17" s="21" t="s">
        <v>80</v>
      </c>
      <c r="AP17" s="21" t="s">
        <v>80</v>
      </c>
      <c r="AQ17" s="21" t="s">
        <v>80</v>
      </c>
      <c r="AR17" s="55" t="s">
        <v>83</v>
      </c>
      <c r="AS17" s="55" t="s">
        <v>83</v>
      </c>
      <c r="AT17" s="55" t="s">
        <v>83</v>
      </c>
      <c r="AU17" s="55" t="s">
        <v>83</v>
      </c>
      <c r="AV17" s="4"/>
      <c r="AW17" s="4"/>
      <c r="AX17" s="4"/>
      <c r="AY17" s="4"/>
      <c r="AZ17" s="4"/>
      <c r="BA17" s="4"/>
      <c r="BB17" s="4"/>
      <c r="BC17" s="4"/>
      <c r="BD17" s="4"/>
      <c r="BE17" s="4"/>
    </row>
    <row r="18" spans="1:57" x14ac:dyDescent="0.35">
      <c r="A18" s="14" t="s">
        <v>81</v>
      </c>
      <c r="B18" s="15" t="s">
        <v>81</v>
      </c>
      <c r="C18" s="15" t="s">
        <v>81</v>
      </c>
      <c r="D18" s="15" t="s">
        <v>81</v>
      </c>
      <c r="E18" s="15" t="s">
        <v>81</v>
      </c>
      <c r="F18" s="15" t="s">
        <v>81</v>
      </c>
      <c r="G18" s="15" t="s">
        <v>81</v>
      </c>
      <c r="H18" s="45" t="s">
        <v>83</v>
      </c>
      <c r="I18" s="46" t="s">
        <v>83</v>
      </c>
      <c r="J18" s="44" t="s">
        <v>83</v>
      </c>
      <c r="K18" s="15" t="s">
        <v>81</v>
      </c>
      <c r="L18" s="15" t="s">
        <v>81</v>
      </c>
      <c r="M18" s="15" t="s">
        <v>81</v>
      </c>
      <c r="N18" s="15" t="s">
        <v>81</v>
      </c>
      <c r="O18" s="44" t="s">
        <v>83</v>
      </c>
      <c r="P18" s="45" t="s">
        <v>83</v>
      </c>
      <c r="Q18" s="15" t="s">
        <v>81</v>
      </c>
      <c r="R18" s="15" t="s">
        <v>81</v>
      </c>
      <c r="S18" s="15" t="s">
        <v>81</v>
      </c>
      <c r="T18" s="26" t="s">
        <v>82</v>
      </c>
      <c r="U18" s="26" t="s">
        <v>82</v>
      </c>
      <c r="V18" s="26" t="s">
        <v>82</v>
      </c>
      <c r="W18" s="26" t="s">
        <v>82</v>
      </c>
      <c r="X18" s="26" t="s">
        <v>82</v>
      </c>
      <c r="Y18" s="26" t="s">
        <v>82</v>
      </c>
      <c r="Z18" s="26" t="s">
        <v>82</v>
      </c>
      <c r="AA18" s="60" t="s">
        <v>82</v>
      </c>
      <c r="AB18" s="60" t="s">
        <v>82</v>
      </c>
      <c r="AC18" s="60" t="s">
        <v>82</v>
      </c>
      <c r="AD18" s="24" t="s">
        <v>80</v>
      </c>
      <c r="AE18" s="24" t="s">
        <v>80</v>
      </c>
      <c r="AF18" s="24" t="s">
        <v>80</v>
      </c>
      <c r="AG18" s="24" t="s">
        <v>80</v>
      </c>
      <c r="AH18" s="51" t="s">
        <v>83</v>
      </c>
      <c r="AI18" s="52" t="s">
        <v>83</v>
      </c>
      <c r="AJ18" s="21" t="s">
        <v>80</v>
      </c>
      <c r="AK18" s="21" t="s">
        <v>80</v>
      </c>
      <c r="AL18" s="21" t="s">
        <v>80</v>
      </c>
      <c r="AM18" s="21" t="s">
        <v>80</v>
      </c>
      <c r="AN18" s="21" t="s">
        <v>80</v>
      </c>
      <c r="AO18" s="21" t="s">
        <v>80</v>
      </c>
      <c r="AP18" s="21" t="s">
        <v>80</v>
      </c>
      <c r="AQ18" s="21" t="s">
        <v>80</v>
      </c>
      <c r="AR18" s="55" t="s">
        <v>83</v>
      </c>
      <c r="AS18" s="55" t="s">
        <v>83</v>
      </c>
      <c r="AT18" s="55" t="s">
        <v>83</v>
      </c>
      <c r="AU18" s="55" t="s">
        <v>83</v>
      </c>
      <c r="AV18" s="4"/>
      <c r="AW18" s="4"/>
      <c r="AX18" s="4"/>
      <c r="AY18" s="4"/>
      <c r="AZ18" s="4"/>
      <c r="BA18" s="4"/>
      <c r="BB18" s="4"/>
      <c r="BC18" s="4"/>
      <c r="BD18" s="4"/>
      <c r="BE18" s="4"/>
    </row>
    <row r="19" spans="1:57" x14ac:dyDescent="0.35">
      <c r="A19" s="14" t="s">
        <v>81</v>
      </c>
      <c r="B19" s="15" t="s">
        <v>81</v>
      </c>
      <c r="C19" s="15" t="s">
        <v>81</v>
      </c>
      <c r="D19" s="15" t="s">
        <v>81</v>
      </c>
      <c r="E19" s="15" t="s">
        <v>81</v>
      </c>
      <c r="F19" s="15" t="s">
        <v>81</v>
      </c>
      <c r="G19" s="15" t="s">
        <v>81</v>
      </c>
      <c r="H19" s="45" t="s">
        <v>83</v>
      </c>
      <c r="I19" s="46" t="s">
        <v>83</v>
      </c>
      <c r="J19" s="44" t="s">
        <v>83</v>
      </c>
      <c r="K19" s="15" t="s">
        <v>81</v>
      </c>
      <c r="L19" s="15" t="s">
        <v>81</v>
      </c>
      <c r="M19" s="15" t="s">
        <v>81</v>
      </c>
      <c r="N19" s="15" t="s">
        <v>81</v>
      </c>
      <c r="O19" s="44" t="s">
        <v>83</v>
      </c>
      <c r="P19" s="45" t="s">
        <v>83</v>
      </c>
      <c r="Q19" s="15" t="s">
        <v>81</v>
      </c>
      <c r="R19" s="15" t="s">
        <v>81</v>
      </c>
      <c r="S19" s="15" t="s">
        <v>81</v>
      </c>
      <c r="T19" s="26" t="s">
        <v>82</v>
      </c>
      <c r="U19" s="26" t="s">
        <v>82</v>
      </c>
      <c r="V19" s="26" t="s">
        <v>82</v>
      </c>
      <c r="W19" s="26" t="s">
        <v>82</v>
      </c>
      <c r="X19" s="26" t="s">
        <v>82</v>
      </c>
      <c r="Y19" s="26" t="s">
        <v>82</v>
      </c>
      <c r="Z19" s="26" t="s">
        <v>82</v>
      </c>
      <c r="AA19" s="60" t="s">
        <v>82</v>
      </c>
      <c r="AB19" s="60" t="s">
        <v>82</v>
      </c>
      <c r="AC19" s="60" t="s">
        <v>82</v>
      </c>
      <c r="AD19" s="24" t="s">
        <v>80</v>
      </c>
      <c r="AE19" s="24" t="s">
        <v>80</v>
      </c>
      <c r="AF19" s="24" t="s">
        <v>80</v>
      </c>
      <c r="AG19" s="24" t="s">
        <v>80</v>
      </c>
      <c r="AH19" s="51" t="s">
        <v>83</v>
      </c>
      <c r="AI19" s="52" t="s">
        <v>83</v>
      </c>
      <c r="AJ19" s="21" t="s">
        <v>80</v>
      </c>
      <c r="AK19" s="21" t="s">
        <v>80</v>
      </c>
      <c r="AL19" s="21" t="s">
        <v>80</v>
      </c>
      <c r="AM19" s="21" t="s">
        <v>80</v>
      </c>
      <c r="AN19" s="21" t="s">
        <v>80</v>
      </c>
      <c r="AO19" s="21" t="s">
        <v>80</v>
      </c>
      <c r="AP19" s="21" t="s">
        <v>80</v>
      </c>
      <c r="AQ19" s="21" t="s">
        <v>80</v>
      </c>
      <c r="AR19" s="55" t="s">
        <v>83</v>
      </c>
      <c r="AS19" s="55" t="s">
        <v>83</v>
      </c>
      <c r="AT19" s="55" t="s">
        <v>83</v>
      </c>
      <c r="AU19" s="55" t="s">
        <v>83</v>
      </c>
      <c r="AV19" s="4"/>
      <c r="AW19" s="4"/>
      <c r="AX19" s="4"/>
      <c r="AY19" s="4"/>
      <c r="AZ19" s="4"/>
      <c r="BA19" s="4"/>
      <c r="BB19" s="4"/>
      <c r="BC19" s="4"/>
      <c r="BD19" s="4"/>
      <c r="BE19" s="4"/>
    </row>
    <row r="20" spans="1:57" x14ac:dyDescent="0.35">
      <c r="A20" s="14" t="s">
        <v>81</v>
      </c>
      <c r="B20" s="15" t="s">
        <v>81</v>
      </c>
      <c r="C20" s="15" t="s">
        <v>81</v>
      </c>
      <c r="D20" s="15" t="s">
        <v>81</v>
      </c>
      <c r="E20" s="15" t="s">
        <v>81</v>
      </c>
      <c r="F20" s="15" t="s">
        <v>81</v>
      </c>
      <c r="G20" s="15" t="s">
        <v>81</v>
      </c>
      <c r="H20" s="45" t="s">
        <v>83</v>
      </c>
      <c r="I20" s="46" t="s">
        <v>83</v>
      </c>
      <c r="J20" s="44" t="s">
        <v>83</v>
      </c>
      <c r="K20" s="15" t="s">
        <v>81</v>
      </c>
      <c r="L20" s="15" t="s">
        <v>81</v>
      </c>
      <c r="M20" s="15" t="s">
        <v>81</v>
      </c>
      <c r="N20" s="15" t="s">
        <v>81</v>
      </c>
      <c r="O20" s="44" t="s">
        <v>83</v>
      </c>
      <c r="P20" s="45" t="s">
        <v>83</v>
      </c>
      <c r="Q20" s="15" t="s">
        <v>81</v>
      </c>
      <c r="R20" s="15" t="s">
        <v>81</v>
      </c>
      <c r="S20" s="15" t="s">
        <v>81</v>
      </c>
      <c r="T20" s="26" t="s">
        <v>82</v>
      </c>
      <c r="U20" s="26" t="s">
        <v>82</v>
      </c>
      <c r="V20" s="26" t="s">
        <v>82</v>
      </c>
      <c r="W20" s="26" t="s">
        <v>82</v>
      </c>
      <c r="X20" s="26" t="s">
        <v>82</v>
      </c>
      <c r="Y20" s="26" t="s">
        <v>82</v>
      </c>
      <c r="Z20" s="26" t="s">
        <v>82</v>
      </c>
      <c r="AA20" s="60" t="s">
        <v>82</v>
      </c>
      <c r="AB20" s="60" t="s">
        <v>82</v>
      </c>
      <c r="AC20" s="60" t="s">
        <v>82</v>
      </c>
      <c r="AD20" s="24" t="s">
        <v>80</v>
      </c>
      <c r="AE20" s="24" t="s">
        <v>80</v>
      </c>
      <c r="AF20" s="24" t="s">
        <v>80</v>
      </c>
      <c r="AG20" s="24" t="s">
        <v>80</v>
      </c>
      <c r="AH20" s="51" t="s">
        <v>83</v>
      </c>
      <c r="AI20" s="52" t="s">
        <v>83</v>
      </c>
      <c r="AJ20" s="21" t="s">
        <v>80</v>
      </c>
      <c r="AK20" s="21" t="s">
        <v>80</v>
      </c>
      <c r="AL20" s="21" t="s">
        <v>80</v>
      </c>
      <c r="AM20" s="21" t="s">
        <v>80</v>
      </c>
      <c r="AN20" s="21" t="s">
        <v>80</v>
      </c>
      <c r="AO20" s="21" t="s">
        <v>80</v>
      </c>
      <c r="AP20" s="21" t="s">
        <v>80</v>
      </c>
      <c r="AQ20" s="21" t="s">
        <v>80</v>
      </c>
      <c r="AR20" s="55" t="s">
        <v>83</v>
      </c>
      <c r="AS20" s="55" t="s">
        <v>83</v>
      </c>
      <c r="AT20" s="55" t="s">
        <v>83</v>
      </c>
      <c r="AU20" s="55" t="s">
        <v>83</v>
      </c>
      <c r="AV20" s="4"/>
      <c r="AW20" s="4"/>
      <c r="AX20" s="4"/>
      <c r="AY20" s="4"/>
      <c r="AZ20" s="4"/>
      <c r="BA20" s="4"/>
      <c r="BB20" s="4"/>
      <c r="BC20" s="4"/>
      <c r="BD20" s="4"/>
      <c r="BE20" s="4"/>
    </row>
    <row r="21" spans="1:57" x14ac:dyDescent="0.35">
      <c r="AJ21" s="23"/>
      <c r="AK21" s="23"/>
      <c r="AL21" s="23"/>
      <c r="AM21" s="23"/>
      <c r="AN21" s="23"/>
      <c r="AO21" s="23"/>
      <c r="AP21" s="23"/>
      <c r="AQ21" s="23"/>
      <c r="AR21" s="56"/>
      <c r="AS21" s="56"/>
      <c r="AT21" s="56"/>
      <c r="AU21" s="56"/>
    </row>
  </sheetData>
  <mergeCells count="7">
    <mergeCell ref="D1:P1"/>
    <mergeCell ref="Q1:S1"/>
    <mergeCell ref="T1:W1"/>
    <mergeCell ref="AD1:AG1"/>
    <mergeCell ref="AJ1:AR1"/>
    <mergeCell ref="X1:Z1"/>
    <mergeCell ref="AA1:AC1"/>
  </mergeCells>
  <conditionalFormatting sqref="AD3:AD20">
    <cfRule type="cellIs" dxfId="29" priority="21" operator="equal">
      <formula>"PROGRÈS REQ"</formula>
    </cfRule>
    <cfRule type="cellIs" dxfId="28" priority="22" operator="equal">
      <formula>"EXCEP"</formula>
    </cfRule>
    <cfRule type="cellIs" dxfId="27" priority="23" operator="equal">
      <formula>"TRÈS BIEN"</formula>
    </cfRule>
    <cfRule type="cellIs" dxfId="26" priority="24" operator="equal">
      <formula>"BIEN"</formula>
    </cfRule>
    <cfRule type="containsText" dxfId="25" priority="25" operator="containsText" text="!">
      <formula>NOT(ISERROR(SEARCH("!",AD3)))</formula>
    </cfRule>
  </conditionalFormatting>
  <conditionalFormatting sqref="AE3:AE20">
    <cfRule type="cellIs" dxfId="24" priority="11" operator="equal">
      <formula>"PROGRÈS REQ"</formula>
    </cfRule>
    <cfRule type="cellIs" dxfId="23" priority="12" operator="equal">
      <formula>"EXCEP"</formula>
    </cfRule>
    <cfRule type="cellIs" dxfId="22" priority="13" operator="equal">
      <formula>"TRÈS BIEN"</formula>
    </cfRule>
    <cfRule type="cellIs" dxfId="21" priority="14" operator="equal">
      <formula>"BIEN"</formula>
    </cfRule>
    <cfRule type="containsText" dxfId="20" priority="15" operator="containsText" text="!">
      <formula>NOT(ISERROR(SEARCH("!",AE3)))</formula>
    </cfRule>
  </conditionalFormatting>
  <conditionalFormatting sqref="AF3:AF20">
    <cfRule type="cellIs" dxfId="19" priority="6" operator="equal">
      <formula>"PROGRÈS REQ"</formula>
    </cfRule>
    <cfRule type="cellIs" dxfId="18" priority="7" operator="equal">
      <formula>"EXCEP"</formula>
    </cfRule>
    <cfRule type="cellIs" dxfId="17" priority="8" operator="equal">
      <formula>"TRÈS BIEN"</formula>
    </cfRule>
    <cfRule type="cellIs" dxfId="16" priority="9" operator="equal">
      <formula>"BIEN"</formula>
    </cfRule>
    <cfRule type="containsText" dxfId="15" priority="10" operator="containsText" text="!">
      <formula>NOT(ISERROR(SEARCH("!",AF3)))</formula>
    </cfRule>
  </conditionalFormatting>
  <conditionalFormatting sqref="AG3:AG20">
    <cfRule type="cellIs" dxfId="14" priority="1" operator="equal">
      <formula>"PROGRÈS REQ"</formula>
    </cfRule>
    <cfRule type="cellIs" dxfId="13" priority="2" operator="equal">
      <formula>"EXCEP"</formula>
    </cfRule>
    <cfRule type="cellIs" dxfId="12" priority="3" operator="equal">
      <formula>"TRÈS BIEN"</formula>
    </cfRule>
    <cfRule type="cellIs" dxfId="11" priority="4" operator="equal">
      <formula>"BIEN"</formula>
    </cfRule>
    <cfRule type="containsText" dxfId="10" priority="5" operator="containsText" text="!">
      <formula>NOT(ISERROR(SEARCH("!",AG3)))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92"/>
  <sheetViews>
    <sheetView topLeftCell="A2" workbookViewId="0">
      <selection activeCell="H23" sqref="H23"/>
    </sheetView>
  </sheetViews>
  <sheetFormatPr baseColWidth="10" defaultRowHeight="14.5" x14ac:dyDescent="0.35"/>
  <cols>
    <col min="1" max="1" width="5.54296875" customWidth="1"/>
    <col min="2" max="2" width="13.1796875" customWidth="1"/>
    <col min="3" max="3" width="11" customWidth="1"/>
    <col min="4" max="4" width="3.1796875" customWidth="1"/>
    <col min="5" max="5" width="2" customWidth="1"/>
    <col min="6" max="6" width="1.81640625" customWidth="1"/>
    <col min="7" max="7" width="5.1796875" customWidth="1"/>
    <col min="8" max="8" width="5.26953125" customWidth="1"/>
    <col min="9" max="13" width="5.1796875" customWidth="1"/>
    <col min="14" max="16" width="8.1796875" customWidth="1"/>
    <col min="17" max="17" width="6.7265625" customWidth="1"/>
    <col min="18" max="18" width="10.81640625" customWidth="1"/>
    <col min="19" max="19" width="6.54296875" customWidth="1"/>
    <col min="20" max="20" width="5.1796875" customWidth="1"/>
    <col min="21" max="21" width="4.81640625" customWidth="1"/>
    <col min="22" max="22" width="5" customWidth="1"/>
    <col min="23" max="23" width="4.453125" customWidth="1"/>
    <col min="24" max="24" width="3.1796875" customWidth="1"/>
    <col min="25" max="26" width="3.54296875" customWidth="1"/>
    <col min="27" max="27" width="8.81640625" customWidth="1"/>
    <col min="28" max="28" width="6.26953125" customWidth="1"/>
    <col min="29" max="29" width="8.81640625" customWidth="1"/>
    <col min="30" max="30" width="7.81640625" customWidth="1"/>
    <col min="31" max="31" width="5.81640625" customWidth="1"/>
    <col min="32" max="32" width="4.26953125" customWidth="1"/>
    <col min="33" max="33" width="4.81640625" customWidth="1"/>
    <col min="34" max="35" width="4.1796875" customWidth="1"/>
    <col min="36" max="37" width="4.26953125" customWidth="1"/>
    <col min="38" max="38" width="4" customWidth="1"/>
    <col min="39" max="39" width="5" customWidth="1"/>
    <col min="40" max="40" width="4" customWidth="1"/>
    <col min="41" max="41" width="4.453125" customWidth="1"/>
    <col min="42" max="42" width="6.453125" hidden="1" customWidth="1"/>
    <col min="45" max="45" width="44" customWidth="1"/>
    <col min="50" max="50" width="18" customWidth="1"/>
    <col min="51" max="51" width="14.54296875" customWidth="1"/>
    <col min="52" max="52" width="12.453125" customWidth="1"/>
  </cols>
  <sheetData>
    <row r="1" spans="1:52" ht="15" customHeight="1" thickBot="1" x14ac:dyDescent="0.4">
      <c r="A1" s="1" t="s">
        <v>35</v>
      </c>
      <c r="B1" s="2"/>
      <c r="C1" s="3"/>
      <c r="D1" s="61" t="s">
        <v>5</v>
      </c>
      <c r="E1" s="62"/>
      <c r="F1" s="62"/>
      <c r="G1" s="62"/>
      <c r="H1" s="62"/>
      <c r="I1" s="62"/>
      <c r="J1" s="62"/>
      <c r="K1" s="62"/>
      <c r="L1" s="62"/>
      <c r="M1" s="62"/>
      <c r="N1" s="63"/>
      <c r="O1" s="41"/>
      <c r="P1" s="41"/>
      <c r="Q1" s="64" t="s">
        <v>28</v>
      </c>
      <c r="R1" s="65"/>
      <c r="S1" s="66"/>
      <c r="T1" s="64" t="s">
        <v>24</v>
      </c>
      <c r="U1" s="65"/>
      <c r="V1" s="65"/>
      <c r="W1" s="66"/>
      <c r="X1" s="61" t="s">
        <v>67</v>
      </c>
      <c r="Y1" s="62"/>
      <c r="Z1" s="63"/>
      <c r="AA1" s="61" t="s">
        <v>50</v>
      </c>
      <c r="AB1" s="62"/>
      <c r="AC1" s="63"/>
      <c r="AD1" s="61" t="s">
        <v>66</v>
      </c>
      <c r="AE1" s="62"/>
      <c r="AF1" s="62"/>
      <c r="AG1" s="63"/>
      <c r="AH1" s="61" t="s">
        <v>30</v>
      </c>
      <c r="AI1" s="62"/>
      <c r="AJ1" s="62"/>
      <c r="AK1" s="62"/>
      <c r="AL1" s="62"/>
      <c r="AM1" s="62"/>
      <c r="AN1" s="62"/>
      <c r="AO1" s="62"/>
      <c r="AP1">
        <f ca="1">YEAR(TODAY())+MONTH(TODAY())/12</f>
        <v>2020.3333333333333</v>
      </c>
    </row>
    <row r="2" spans="1:52" ht="29.25" customHeight="1" x14ac:dyDescent="0.35">
      <c r="A2" s="7" t="s">
        <v>8</v>
      </c>
      <c r="B2" s="8" t="s">
        <v>6</v>
      </c>
      <c r="C2" s="8" t="s">
        <v>7</v>
      </c>
      <c r="D2" s="8" t="s">
        <v>33</v>
      </c>
      <c r="E2" s="8" t="s">
        <v>21</v>
      </c>
      <c r="F2" s="8" t="s">
        <v>0</v>
      </c>
      <c r="G2" s="8" t="s">
        <v>53</v>
      </c>
      <c r="H2" s="9" t="s">
        <v>14</v>
      </c>
      <c r="I2" s="9" t="s">
        <v>15</v>
      </c>
      <c r="J2" s="9" t="s">
        <v>39</v>
      </c>
      <c r="K2" s="9" t="s">
        <v>3</v>
      </c>
      <c r="L2" s="9" t="s">
        <v>52</v>
      </c>
      <c r="M2" s="9" t="s">
        <v>79</v>
      </c>
      <c r="N2" s="9" t="s">
        <v>58</v>
      </c>
      <c r="O2" s="9"/>
      <c r="P2" s="9"/>
      <c r="Q2" s="8" t="s">
        <v>51</v>
      </c>
      <c r="R2" s="8" t="s">
        <v>29</v>
      </c>
      <c r="S2" s="8" t="s">
        <v>17</v>
      </c>
      <c r="T2" s="9" t="s">
        <v>16</v>
      </c>
      <c r="U2" s="9" t="s">
        <v>32</v>
      </c>
      <c r="V2" s="9" t="s">
        <v>48</v>
      </c>
      <c r="W2" s="9" t="s">
        <v>20</v>
      </c>
      <c r="X2" s="9" t="s">
        <v>19</v>
      </c>
      <c r="Y2" s="9" t="s">
        <v>13</v>
      </c>
      <c r="Z2" s="31" t="s">
        <v>38</v>
      </c>
      <c r="AA2" s="38" t="s">
        <v>55</v>
      </c>
      <c r="AB2" s="38" t="s">
        <v>56</v>
      </c>
      <c r="AC2" s="38" t="s">
        <v>57</v>
      </c>
      <c r="AD2" s="32" t="s">
        <v>54</v>
      </c>
      <c r="AE2" s="32" t="s">
        <v>25</v>
      </c>
      <c r="AF2" s="32" t="s">
        <v>1</v>
      </c>
      <c r="AG2" s="32" t="s">
        <v>26</v>
      </c>
      <c r="AH2" s="11" t="s">
        <v>40</v>
      </c>
      <c r="AI2" s="11" t="s">
        <v>41</v>
      </c>
      <c r="AJ2" s="11" t="s">
        <v>42</v>
      </c>
      <c r="AK2" s="11" t="s">
        <v>47</v>
      </c>
      <c r="AL2" s="11" t="s">
        <v>46</v>
      </c>
      <c r="AM2" s="11" t="s">
        <v>43</v>
      </c>
      <c r="AN2" s="10" t="s">
        <v>44</v>
      </c>
      <c r="AO2" s="11" t="s">
        <v>45</v>
      </c>
      <c r="AP2" s="12"/>
      <c r="AQ2" s="36" t="s">
        <v>59</v>
      </c>
      <c r="AR2" s="36" t="s">
        <v>60</v>
      </c>
      <c r="AS2" s="36" t="s">
        <v>61</v>
      </c>
      <c r="AT2" s="36" t="s">
        <v>62</v>
      </c>
      <c r="AU2" s="36" t="s">
        <v>63</v>
      </c>
      <c r="AV2" s="36" t="s">
        <v>64</v>
      </c>
      <c r="AW2" s="36" t="s">
        <v>65</v>
      </c>
      <c r="AX2" s="37" t="s">
        <v>68</v>
      </c>
      <c r="AY2" s="37" t="s">
        <v>69</v>
      </c>
      <c r="AZ2" s="37" t="s">
        <v>70</v>
      </c>
    </row>
    <row r="3" spans="1:52" x14ac:dyDescent="0.35">
      <c r="A3" s="14">
        <v>56756</v>
      </c>
      <c r="B3" s="15" t="str">
        <f>VLOOKUP($A3,Data!$A$2:$S$4,2,FALSE)</f>
        <v>Abid Miladi</v>
      </c>
      <c r="C3" s="15" t="str">
        <f>VLOOKUP($A3,Data!$A$2:$S$4,3,FALSE)</f>
        <v>Mindher</v>
      </c>
      <c r="D3" s="15" t="str">
        <f>VLOOKUP($A3,Data!$A$2:$S$4,4,FALSE)</f>
        <v>PM</v>
      </c>
      <c r="E3" s="15">
        <f>VLOOKUP($A3,Data!$A$2:$S$4,5,FALSE)</f>
        <v>2</v>
      </c>
      <c r="F3" s="15">
        <f>VLOOKUP($A3,Data!$A$2:$S$4,6,FALSE)</f>
        <v>5</v>
      </c>
      <c r="G3" s="15">
        <f>VLOOKUP($A3,Data!$A$2:$S$4,7,FALSE)</f>
        <v>0</v>
      </c>
      <c r="H3" s="15">
        <f>VLOOKUP($A3,Data!$A$2:$S$4,8,FALSE)</f>
        <v>38649</v>
      </c>
      <c r="I3" s="15">
        <f>VLOOKUP($A3,Data!$A$2:$S$4,9,FALSE)</f>
        <v>1995</v>
      </c>
      <c r="J3" s="15">
        <f>VLOOKUP($A3,Data!$A$2:$S$4,10,FALSE)</f>
        <v>2014.1666666666667</v>
      </c>
      <c r="K3" s="15">
        <f ca="1">VLOOKUP($A3,Data!$A$2:$S$4,11,FALSE)</f>
        <v>-36628.666666666664</v>
      </c>
      <c r="L3" s="15">
        <f ca="1">VLOOKUP($A3,Data!$A$2:$S$4,12,FALSE)</f>
        <v>25.333333333333258</v>
      </c>
      <c r="M3" s="15">
        <f ca="1">VLOOKUP($A3,Data!$A$2:$S$4,13,FALSE)</f>
        <v>6.1666666666665151</v>
      </c>
      <c r="N3" s="15">
        <f>VLOOKUP($A3,Data!$A$2:$S$4,14,FALSE)</f>
        <v>0</v>
      </c>
      <c r="O3" s="15"/>
      <c r="P3" s="15"/>
      <c r="Q3" s="17" t="str">
        <f>VLOOKUP($A3,Data!$A$2:$S$4,17,FALSE)</f>
        <v>PSS</v>
      </c>
      <c r="R3" s="20">
        <f>VLOOKUP($A3,Data!$A$2:$S$4,18,FALSE)</f>
        <v>43032</v>
      </c>
      <c r="S3" s="17" t="str">
        <f>VLOOKUP($A3,Data!$A$2:$S$4,19,FALSE)</f>
        <v>PM</v>
      </c>
      <c r="T3" s="26"/>
      <c r="U3" s="26"/>
      <c r="V3" s="26"/>
      <c r="W3" s="26"/>
      <c r="X3" s="26"/>
      <c r="Y3" s="26"/>
      <c r="Z3" s="26"/>
      <c r="AA3" s="26"/>
      <c r="AB3" s="26"/>
      <c r="AC3" s="26"/>
      <c r="AD3" s="33" t="str">
        <f t="shared" ref="AD3:AD34" si="0">IF(OR($T3="",$U3="",$V3=""),"N/A",IF($AE3&gt;=4.35,"EXCEP",IF($AE3&gt;=4.15,"!EXCEP/TRÈS BIEN",IF($AE3&gt;=3.35,"TRÈS BIEN",IF($AE3&gt;=3.15,"!TRÈS BIEN/BIEN",IF($AE3&gt;=2.1,"BIEN",IF($AE3&gt;=1.9,"!BIEN/PROGRÈS REQ","PROGRÈS REQ")))))))</f>
        <v>N/A</v>
      </c>
      <c r="AE3" s="34" t="str">
        <f t="shared" ref="AE3:AE34" si="1">IF(OR($T3="",$U3="",$V3=""),"N/A",IF(OR(AND($E3&gt;=3,$AN3&lt;4.5),AND($AO3&lt;3.5,$AN3&lt;3.5)),$U3*0.2+$V3*0.2+$AI3*0.4+$AJ3*0.1+$AM3*0.1,$U3*0.3+$V3*0.3+$AI3*0.3+$AJ3*0.05+$AM3*0.05))</f>
        <v>N/A</v>
      </c>
      <c r="AF3" s="33" t="str">
        <f t="shared" ref="AF3:AF34" si="2">IF($W3="","N/A",IF($AG3&gt;=4,"A",IF($AG3&gt;3.7,"!A/B",IF($AG3&gt;=3.3,"B",IF($AG3&gt;3,"!B/C",IF($AG3&gt;=2,"C",IF($AG3&gt;1.7,"!C/D","D")))))))</f>
        <v>N/A</v>
      </c>
      <c r="AG3" s="34" t="str">
        <f t="shared" ref="AG3:AG34" si="3">IF($W3="","N/A",$AJ3*0.2+$AK3*0.15+$AL3*0.15+$W3*(1+(($AK3+$AL3)-6)/10)*0.5)</f>
        <v>N/A</v>
      </c>
      <c r="AH3" s="21">
        <f>IF($V3+($W3-3)*0.25+($X3-3)*0.25&lt;0,0,$V3+($W3-3)*0.25+($X3-3)*0.25)</f>
        <v>0</v>
      </c>
      <c r="AI3" s="22">
        <f>IF(3+($V3-$E3)*1.5&lt;0,0,3+($V3-$E3)*1.5)</f>
        <v>0</v>
      </c>
      <c r="AJ3" s="22">
        <f>IF(3+($V3-$AP3)*1.25&lt;0,0,3+($V3-$AP3)*1.25)</f>
        <v>3</v>
      </c>
      <c r="AK3" s="22">
        <f>3+$E3-$AP3</f>
        <v>5</v>
      </c>
      <c r="AL3" s="22">
        <f ca="1">3+$E3-$AO3</f>
        <v>0</v>
      </c>
      <c r="AM3" s="22">
        <f ca="1">3+$V3-$AO3</f>
        <v>-2</v>
      </c>
      <c r="AN3" s="22">
        <f ca="1">IF($K3&lt;=25,1,IF($K3&lt;=30,1+($K3-25)/5,IF($K3&lt;=40,2+($K3-30)/10,IF($K3&lt;=50,3+($K3-40)/5,5))))</f>
        <v>1</v>
      </c>
      <c r="AO3" s="22">
        <f ca="1">IF($L3&lt;=2,1,IF($L3&lt;=6,1+($L3-2)/4,IF($L3&lt;=15,2+($L3-6)/9,IF($L3&lt;=25,3+($L3-15)/5,5))))</f>
        <v>5</v>
      </c>
      <c r="AP3" s="27"/>
      <c r="AQ3" s="4"/>
      <c r="AR3" s="4"/>
      <c r="AS3" s="4"/>
      <c r="AT3" s="4"/>
      <c r="AU3" s="4"/>
      <c r="AV3" s="4"/>
      <c r="AW3" s="4"/>
      <c r="AX3" s="4"/>
      <c r="AY3" s="4"/>
      <c r="AZ3" s="4"/>
    </row>
    <row r="4" spans="1:52" x14ac:dyDescent="0.35">
      <c r="A4" s="14">
        <v>83085</v>
      </c>
      <c r="B4" s="15" t="str">
        <f>VLOOKUP($A4,Data!$A$2:$S$4,2,FALSE)</f>
        <v>Aboufaris</v>
      </c>
      <c r="C4" s="15" t="str">
        <f>VLOOKUP($A4,Data!$A$2:$S$4,3,FALSE)</f>
        <v>Mostapha</v>
      </c>
      <c r="D4" s="15" t="str">
        <f>VLOOKUP($A4,Data!$A$2:$S$4,4,FALSE)</f>
        <v>SB</v>
      </c>
      <c r="E4" s="15">
        <f>VLOOKUP($A4,Data!$A$2:$S$4,5,FALSE)</f>
        <v>2</v>
      </c>
      <c r="F4" s="15">
        <f>VLOOKUP($A4,Data!$A$2:$S$4,6,FALSE)</f>
        <v>2</v>
      </c>
      <c r="G4" s="15">
        <f>VLOOKUP($A4,Data!$A$2:$S$4,7,FALSE)</f>
        <v>0</v>
      </c>
      <c r="H4" s="15">
        <f ca="1">VLOOKUP($A4,Data!$A$2:$S$4,11,FALSE)</f>
        <v>-41012.666666666664</v>
      </c>
      <c r="I4" s="15">
        <f ca="1">$AP$1-VLOOKUP($A4,Data!$A$2:$S$4,8,FALSE)</f>
        <v>-41012.666666666664</v>
      </c>
      <c r="J4" s="15">
        <f>VLOOKUP($A4,Data!$A$2:$S$4,10,FALSE)</f>
        <v>2017.25</v>
      </c>
      <c r="K4" s="15">
        <f ca="1">VLOOKUP($A4,Data!$A$2:$S$4,11,FALSE)</f>
        <v>-41012.666666666664</v>
      </c>
      <c r="L4" s="15">
        <f ca="1">VLOOKUP($A4,Data!$A$2:$S$4,12,FALSE)</f>
        <v>7.0833333333332575</v>
      </c>
      <c r="M4" s="15">
        <f ca="1">VLOOKUP($A4,Data!$A$2:$S$4,13,FALSE)</f>
        <v>3.0833333333332575</v>
      </c>
      <c r="N4" s="15">
        <f>VLOOKUP($A4,Data!$A$2:$S$4,14,FALSE)</f>
        <v>0</v>
      </c>
      <c r="O4" s="15"/>
      <c r="P4" s="15"/>
      <c r="Q4" s="17" t="str">
        <f>VLOOKUP($A4,Data!$A$2:$S$4,17,FALSE)</f>
        <v>CORPEX</v>
      </c>
      <c r="R4" s="20">
        <f>VLOOKUP($A4,Data!$A$2:$S$4,18,FALSE)</f>
        <v>42955</v>
      </c>
      <c r="S4" s="17" t="str">
        <f>VLOOKUP($A4,Data!$A$2:$S$4,19,FALSE)</f>
        <v>Java</v>
      </c>
      <c r="T4" s="26"/>
      <c r="U4" s="26"/>
      <c r="V4" s="26"/>
      <c r="W4" s="26"/>
      <c r="X4" s="26"/>
      <c r="Y4" s="26"/>
      <c r="Z4" s="26"/>
      <c r="AA4" s="26"/>
      <c r="AB4" s="26"/>
      <c r="AC4" s="26"/>
      <c r="AD4" s="33" t="str">
        <f t="shared" si="0"/>
        <v>N/A</v>
      </c>
      <c r="AE4" s="34" t="str">
        <f t="shared" si="1"/>
        <v>N/A</v>
      </c>
      <c r="AF4" s="33" t="str">
        <f t="shared" si="2"/>
        <v>N/A</v>
      </c>
      <c r="AG4" s="34" t="str">
        <f t="shared" si="3"/>
        <v>N/A</v>
      </c>
      <c r="AH4" s="21">
        <f t="shared" ref="AH4:AH34" si="4">IF($T4+($U4-3)*0.25+($V4-3)*0.25&lt;0,0,$T4+($U4-3)*0.25+($V4-3)*0.25)</f>
        <v>0</v>
      </c>
      <c r="AI4" s="22">
        <f t="shared" ref="AI4:AI34" si="5">IF(3+($T4-$E4)*1.5&lt;0,0,3+($T4-$E4)*1.5)</f>
        <v>0</v>
      </c>
      <c r="AJ4" s="22">
        <f t="shared" ref="AJ4:AJ34" ca="1" si="6">IF(3+($T4-$AO4)*1.25&lt;0,0,3+($T4-$AO4)*1.25)</f>
        <v>0</v>
      </c>
      <c r="AK4" s="22">
        <f t="shared" ref="AK4:AK34" ca="1" si="7">3+$E4-$AO4</f>
        <v>0</v>
      </c>
      <c r="AL4" s="22">
        <f t="shared" ref="AL4:AL34" ca="1" si="8">3+$E4-$AN4</f>
        <v>0</v>
      </c>
      <c r="AM4" s="22">
        <f t="shared" ref="AM4:AM34" ca="1" si="9">3+$T4-$AN4</f>
        <v>-2</v>
      </c>
      <c r="AN4" s="22">
        <f t="shared" ref="AN4:AN34" ca="1" si="10">IF(($AP$1-$I4)&lt;=25,1,IF(($AP$1-$I4)&lt;=30,1+($AP$1-$I4-25)/5,IF(($AP$1-$I4)&lt;=40,2+($AP$1-$I4-30)/10,IF(($AP$1-$I4)&lt;=50,3+($AP$1-$I4-40)/5,5))))</f>
        <v>5</v>
      </c>
      <c r="AO4" s="22">
        <f t="shared" ref="AO4:AO34" ca="1" si="11">IF(($AP$1-$N4)&lt;=2,1,IF(($AP$1-$N4)&lt;=6,1+($AP$1-$N4-2)/4,IF(($AP$1-$N4)&lt;=15,2+($AP$1-$N4-6)/9,IF(($AP$1-$N4)&lt;=25,3+($AP$1-$N4-15)/5,5))))</f>
        <v>5</v>
      </c>
      <c r="AP4" s="27"/>
      <c r="AQ4" s="4"/>
      <c r="AR4" s="4"/>
      <c r="AS4" s="4"/>
      <c r="AT4" s="4"/>
      <c r="AU4" s="4"/>
      <c r="AV4" s="4"/>
      <c r="AW4" s="4"/>
      <c r="AX4" s="4"/>
      <c r="AY4" s="4"/>
      <c r="AZ4" s="4"/>
    </row>
    <row r="5" spans="1:52" x14ac:dyDescent="0.35">
      <c r="A5" s="14">
        <v>77665</v>
      </c>
      <c r="B5" s="15" t="e">
        <f>VLOOKUP($A5,Data!$A$2:$S$4,2,FALSE)</f>
        <v>#N/A</v>
      </c>
      <c r="C5" s="15" t="e">
        <f>VLOOKUP($A5,Data!$A$2:$S$4,3,FALSE)</f>
        <v>#N/A</v>
      </c>
      <c r="D5" s="15" t="e">
        <f>VLOOKUP($A5,Data!$A$2:$S$4,4,FALSE)</f>
        <v>#N/A</v>
      </c>
      <c r="E5" s="15" t="e">
        <f>VLOOKUP($A5,Data!$A$2:$S$4,5,FALSE)</f>
        <v>#N/A</v>
      </c>
      <c r="F5" s="15" t="e">
        <f>VLOOKUP($A5,Data!$A$2:$S$4,6,FALSE)</f>
        <v>#N/A</v>
      </c>
      <c r="G5" s="15" t="e">
        <f>VLOOKUP($A5,Data!$A$2:$S$4,7,FALSE)</f>
        <v>#N/A</v>
      </c>
      <c r="H5" s="15" t="e">
        <f>VLOOKUP($A5,Data!$A$2:$S$4,11,FALSE)</f>
        <v>#N/A</v>
      </c>
      <c r="I5" s="15" t="e">
        <f ca="1">$AP$1-VLOOKUP($A5,Data!$A$2:$S$4,8,FALSE)</f>
        <v>#N/A</v>
      </c>
      <c r="J5" s="15" t="e">
        <f>VLOOKUP($A5,Data!$A$2:$S$4,10,FALSE)</f>
        <v>#N/A</v>
      </c>
      <c r="K5" s="15" t="e">
        <f>VLOOKUP($A5,Data!$A$2:$S$4,11,FALSE)</f>
        <v>#N/A</v>
      </c>
      <c r="L5" s="15" t="e">
        <f>VLOOKUP($A5,Data!$A$2:$S$4,12,FALSE)</f>
        <v>#N/A</v>
      </c>
      <c r="M5" s="15" t="e">
        <f>VLOOKUP($A5,Data!$A$2:$S$4,13,FALSE)</f>
        <v>#N/A</v>
      </c>
      <c r="N5" s="15" t="e">
        <f>VLOOKUP($A5,Data!$A$2:$S$4,14,FALSE)</f>
        <v>#N/A</v>
      </c>
      <c r="O5" s="15"/>
      <c r="P5" s="15"/>
      <c r="Q5" s="17" t="e">
        <f>VLOOKUP($A5,Data!$A$2:$S$4,17,FALSE)</f>
        <v>#N/A</v>
      </c>
      <c r="R5" s="20" t="e">
        <f>VLOOKUP($A5,Data!$A$2:$S$4,18,FALSE)</f>
        <v>#N/A</v>
      </c>
      <c r="S5" s="17" t="e">
        <f>VLOOKUP($A5,Data!$A$2:$S$4,19,FALSE)</f>
        <v>#N/A</v>
      </c>
      <c r="T5" s="26"/>
      <c r="U5" s="26"/>
      <c r="V5" s="26"/>
      <c r="W5" s="26"/>
      <c r="X5" s="26"/>
      <c r="Y5" s="26"/>
      <c r="Z5" s="26"/>
      <c r="AA5" s="26"/>
      <c r="AB5" s="26"/>
      <c r="AC5" s="26"/>
      <c r="AD5" s="33" t="str">
        <f t="shared" si="0"/>
        <v>N/A</v>
      </c>
      <c r="AE5" s="34" t="str">
        <f t="shared" si="1"/>
        <v>N/A</v>
      </c>
      <c r="AF5" s="33" t="str">
        <f t="shared" si="2"/>
        <v>N/A</v>
      </c>
      <c r="AG5" s="34" t="str">
        <f t="shared" si="3"/>
        <v>N/A</v>
      </c>
      <c r="AH5" s="21">
        <f t="shared" si="4"/>
        <v>0</v>
      </c>
      <c r="AI5" s="22" t="e">
        <f t="shared" si="5"/>
        <v>#N/A</v>
      </c>
      <c r="AJ5" s="22" t="e">
        <f t="shared" ca="1" si="6"/>
        <v>#N/A</v>
      </c>
      <c r="AK5" s="22" t="e">
        <f t="shared" ca="1" si="7"/>
        <v>#N/A</v>
      </c>
      <c r="AL5" s="22" t="e">
        <f t="shared" ca="1" si="8"/>
        <v>#N/A</v>
      </c>
      <c r="AM5" s="22" t="e">
        <f t="shared" ca="1" si="9"/>
        <v>#N/A</v>
      </c>
      <c r="AN5" s="22" t="e">
        <f t="shared" ca="1" si="10"/>
        <v>#N/A</v>
      </c>
      <c r="AO5" s="22" t="e">
        <f t="shared" ca="1" si="11"/>
        <v>#N/A</v>
      </c>
      <c r="AP5" s="27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1:52" x14ac:dyDescent="0.35">
      <c r="A6" s="14">
        <v>87492</v>
      </c>
      <c r="B6" s="15" t="e">
        <f>VLOOKUP($A6,Data!$A$2:$S$4,2,FALSE)</f>
        <v>#N/A</v>
      </c>
      <c r="C6" s="15" t="e">
        <f>VLOOKUP($A6,Data!$A$2:$S$4,3,FALSE)</f>
        <v>#N/A</v>
      </c>
      <c r="D6" s="15" t="e">
        <f>VLOOKUP($A6,Data!$A$2:$S$4,4,FALSE)</f>
        <v>#N/A</v>
      </c>
      <c r="E6" s="15" t="e">
        <f>VLOOKUP($A6,Data!$A$2:$S$4,5,FALSE)</f>
        <v>#N/A</v>
      </c>
      <c r="F6" s="15" t="e">
        <f>VLOOKUP($A6,Data!$A$2:$S$4,6,FALSE)</f>
        <v>#N/A</v>
      </c>
      <c r="G6" s="15" t="e">
        <f>VLOOKUP($A6,Data!$A$2:$S$4,7,FALSE)</f>
        <v>#N/A</v>
      </c>
      <c r="H6" s="15" t="e">
        <f>VLOOKUP($A6,Data!$A$2:$S$4,11,FALSE)</f>
        <v>#N/A</v>
      </c>
      <c r="I6" s="15" t="e">
        <f ca="1">$AP$1-VLOOKUP($A6,Data!$A$2:$S$4,8,FALSE)</f>
        <v>#N/A</v>
      </c>
      <c r="J6" s="15" t="e">
        <f>VLOOKUP($A6,Data!$A$2:$S$4,10,FALSE)</f>
        <v>#N/A</v>
      </c>
      <c r="K6" s="15" t="e">
        <f>VLOOKUP($A6,Data!$A$2:$S$4,11,FALSE)</f>
        <v>#N/A</v>
      </c>
      <c r="L6" s="15" t="e">
        <f>VLOOKUP($A6,Data!$A$2:$S$4,12,FALSE)</f>
        <v>#N/A</v>
      </c>
      <c r="M6" s="15" t="e">
        <f>VLOOKUP($A6,Data!$A$2:$S$4,13,FALSE)</f>
        <v>#N/A</v>
      </c>
      <c r="N6" s="15" t="e">
        <f>VLOOKUP($A6,Data!$A$2:$S$4,14,FALSE)</f>
        <v>#N/A</v>
      </c>
      <c r="O6" s="15"/>
      <c r="P6" s="15"/>
      <c r="Q6" s="17" t="e">
        <f>VLOOKUP($A6,Data!$A$2:$S$4,17,FALSE)</f>
        <v>#N/A</v>
      </c>
      <c r="R6" s="20" t="e">
        <f>VLOOKUP($A6,Data!$A$2:$S$4,18,FALSE)</f>
        <v>#N/A</v>
      </c>
      <c r="S6" s="17" t="e">
        <f>VLOOKUP($A6,Data!$A$2:$S$4,19,FALSE)</f>
        <v>#N/A</v>
      </c>
      <c r="T6" s="26"/>
      <c r="U6" s="26"/>
      <c r="V6" s="26"/>
      <c r="W6" s="26"/>
      <c r="X6" s="26"/>
      <c r="Y6" s="26"/>
      <c r="Z6" s="26"/>
      <c r="AA6" s="26"/>
      <c r="AB6" s="26"/>
      <c r="AC6" s="26"/>
      <c r="AD6" s="33" t="str">
        <f t="shared" si="0"/>
        <v>N/A</v>
      </c>
      <c r="AE6" s="34" t="str">
        <f t="shared" si="1"/>
        <v>N/A</v>
      </c>
      <c r="AF6" s="33" t="str">
        <f t="shared" si="2"/>
        <v>N/A</v>
      </c>
      <c r="AG6" s="34" t="str">
        <f t="shared" si="3"/>
        <v>N/A</v>
      </c>
      <c r="AH6" s="21">
        <f t="shared" si="4"/>
        <v>0</v>
      </c>
      <c r="AI6" s="22" t="e">
        <f t="shared" si="5"/>
        <v>#N/A</v>
      </c>
      <c r="AJ6" s="22" t="e">
        <f t="shared" ca="1" si="6"/>
        <v>#N/A</v>
      </c>
      <c r="AK6" s="22" t="e">
        <f t="shared" ca="1" si="7"/>
        <v>#N/A</v>
      </c>
      <c r="AL6" s="22" t="e">
        <f t="shared" ca="1" si="8"/>
        <v>#N/A</v>
      </c>
      <c r="AM6" s="22" t="e">
        <f t="shared" ca="1" si="9"/>
        <v>#N/A</v>
      </c>
      <c r="AN6" s="22" t="e">
        <f t="shared" ca="1" si="10"/>
        <v>#N/A</v>
      </c>
      <c r="AO6" s="22" t="e">
        <f t="shared" ca="1" si="11"/>
        <v>#N/A</v>
      </c>
      <c r="AP6" s="27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52" x14ac:dyDescent="0.35">
      <c r="A7" s="14">
        <v>31937</v>
      </c>
      <c r="B7" s="15" t="e">
        <f>VLOOKUP($A7,Data!$A$2:$S$4,2,FALSE)</f>
        <v>#N/A</v>
      </c>
      <c r="C7" s="15" t="e">
        <f>VLOOKUP($A7,Data!$A$2:$S$4,3,FALSE)</f>
        <v>#N/A</v>
      </c>
      <c r="D7" s="15" t="e">
        <f>VLOOKUP($A7,Data!$A$2:$S$4,4,FALSE)</f>
        <v>#N/A</v>
      </c>
      <c r="E7" s="15" t="e">
        <f>VLOOKUP($A7,Data!$A$2:$S$4,5,FALSE)</f>
        <v>#N/A</v>
      </c>
      <c r="F7" s="15" t="e">
        <f>VLOOKUP($A7,Data!$A$2:$S$4,6,FALSE)</f>
        <v>#N/A</v>
      </c>
      <c r="G7" s="15" t="e">
        <f>VLOOKUP($A7,Data!$A$2:$S$4,7,FALSE)</f>
        <v>#N/A</v>
      </c>
      <c r="H7" s="15" t="e">
        <f>VLOOKUP($A7,Data!$A$2:$S$4,11,FALSE)</f>
        <v>#N/A</v>
      </c>
      <c r="I7" s="15" t="e">
        <f ca="1">$AP$1-VLOOKUP($A7,Data!$A$2:$S$4,8,FALSE)</f>
        <v>#N/A</v>
      </c>
      <c r="J7" s="15" t="e">
        <f>VLOOKUP($A7,Data!$A$2:$S$4,10,FALSE)</f>
        <v>#N/A</v>
      </c>
      <c r="K7" s="15" t="e">
        <f>VLOOKUP($A7,Data!$A$2:$S$4,11,FALSE)</f>
        <v>#N/A</v>
      </c>
      <c r="L7" s="15" t="e">
        <f>VLOOKUP($A7,Data!$A$2:$S$4,12,FALSE)</f>
        <v>#N/A</v>
      </c>
      <c r="M7" s="15" t="e">
        <f>VLOOKUP($A7,Data!$A$2:$S$4,13,FALSE)</f>
        <v>#N/A</v>
      </c>
      <c r="N7" s="15" t="e">
        <f>VLOOKUP($A7,Data!$A$2:$S$4,14,FALSE)</f>
        <v>#N/A</v>
      </c>
      <c r="O7" s="15"/>
      <c r="P7" s="15"/>
      <c r="Q7" s="17" t="e">
        <f>VLOOKUP($A7,Data!$A$2:$S$4,17,FALSE)</f>
        <v>#N/A</v>
      </c>
      <c r="R7" s="20" t="e">
        <f>VLOOKUP($A7,Data!$A$2:$S$4,18,FALSE)</f>
        <v>#N/A</v>
      </c>
      <c r="S7" s="17" t="e">
        <f>VLOOKUP($A7,Data!$A$2:$S$4,19,FALSE)</f>
        <v>#N/A</v>
      </c>
      <c r="T7" s="26"/>
      <c r="U7" s="26"/>
      <c r="V7" s="26"/>
      <c r="W7" s="26"/>
      <c r="X7" s="26"/>
      <c r="Y7" s="26"/>
      <c r="Z7" s="26"/>
      <c r="AA7" s="26"/>
      <c r="AB7" s="26"/>
      <c r="AC7" s="26"/>
      <c r="AD7" s="33" t="str">
        <f t="shared" si="0"/>
        <v>N/A</v>
      </c>
      <c r="AE7" s="34" t="str">
        <f t="shared" si="1"/>
        <v>N/A</v>
      </c>
      <c r="AF7" s="33" t="str">
        <f t="shared" si="2"/>
        <v>N/A</v>
      </c>
      <c r="AG7" s="34" t="str">
        <f t="shared" si="3"/>
        <v>N/A</v>
      </c>
      <c r="AH7" s="21">
        <f t="shared" si="4"/>
        <v>0</v>
      </c>
      <c r="AI7" s="22" t="e">
        <f t="shared" si="5"/>
        <v>#N/A</v>
      </c>
      <c r="AJ7" s="22" t="e">
        <f t="shared" ca="1" si="6"/>
        <v>#N/A</v>
      </c>
      <c r="AK7" s="22" t="e">
        <f t="shared" ca="1" si="7"/>
        <v>#N/A</v>
      </c>
      <c r="AL7" s="22" t="e">
        <f t="shared" ca="1" si="8"/>
        <v>#N/A</v>
      </c>
      <c r="AM7" s="22" t="e">
        <f t="shared" ca="1" si="9"/>
        <v>#N/A</v>
      </c>
      <c r="AN7" s="22" t="e">
        <f t="shared" ca="1" si="10"/>
        <v>#N/A</v>
      </c>
      <c r="AO7" s="22" t="e">
        <f t="shared" ca="1" si="11"/>
        <v>#N/A</v>
      </c>
      <c r="AP7" s="27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52" x14ac:dyDescent="0.35">
      <c r="A8" s="14">
        <v>89501</v>
      </c>
      <c r="B8" s="15" t="e">
        <f>VLOOKUP($A8,Data!$A$2:$S$4,2,FALSE)</f>
        <v>#N/A</v>
      </c>
      <c r="C8" s="15" t="e">
        <f>VLOOKUP($A8,Data!$A$2:$S$4,3,FALSE)</f>
        <v>#N/A</v>
      </c>
      <c r="D8" s="15" t="e">
        <f>VLOOKUP($A8,Data!$A$2:$S$4,4,FALSE)</f>
        <v>#N/A</v>
      </c>
      <c r="E8" s="15" t="e">
        <f>VLOOKUP($A8,Data!$A$2:$S$4,5,FALSE)</f>
        <v>#N/A</v>
      </c>
      <c r="F8" s="15" t="e">
        <f>VLOOKUP($A8,Data!$A$2:$S$4,6,FALSE)</f>
        <v>#N/A</v>
      </c>
      <c r="G8" s="15" t="e">
        <f>VLOOKUP($A8,Data!$A$2:$S$4,7,FALSE)</f>
        <v>#N/A</v>
      </c>
      <c r="H8" s="15" t="e">
        <f>VLOOKUP($A8,Data!$A$2:$S$4,11,FALSE)</f>
        <v>#N/A</v>
      </c>
      <c r="I8" s="15" t="e">
        <f ca="1">$AP$1-VLOOKUP($A8,Data!$A$2:$S$4,8,FALSE)</f>
        <v>#N/A</v>
      </c>
      <c r="J8" s="15" t="e">
        <f>VLOOKUP($A8,Data!$A$2:$S$4,10,FALSE)</f>
        <v>#N/A</v>
      </c>
      <c r="K8" s="15" t="e">
        <f>VLOOKUP($A8,Data!$A$2:$S$4,11,FALSE)</f>
        <v>#N/A</v>
      </c>
      <c r="L8" s="15" t="e">
        <f>VLOOKUP($A8,Data!$A$2:$S$4,12,FALSE)</f>
        <v>#N/A</v>
      </c>
      <c r="M8" s="15" t="e">
        <f>VLOOKUP($A8,Data!$A$2:$S$4,13,FALSE)</f>
        <v>#N/A</v>
      </c>
      <c r="N8" s="15" t="e">
        <f>VLOOKUP($A8,Data!$A$2:$S$4,14,FALSE)</f>
        <v>#N/A</v>
      </c>
      <c r="O8" s="15"/>
      <c r="P8" s="15"/>
      <c r="Q8" s="17" t="e">
        <f>VLOOKUP($A8,Data!$A$2:$S$4,17,FALSE)</f>
        <v>#N/A</v>
      </c>
      <c r="R8" s="20" t="e">
        <f>VLOOKUP($A8,Data!$A$2:$S$4,18,FALSE)</f>
        <v>#N/A</v>
      </c>
      <c r="S8" s="17" t="e">
        <f>VLOOKUP($A8,Data!$A$2:$S$4,19,FALSE)</f>
        <v>#N/A</v>
      </c>
      <c r="T8" s="26"/>
      <c r="U8" s="26"/>
      <c r="V8" s="26"/>
      <c r="W8" s="26"/>
      <c r="X8" s="26"/>
      <c r="Y8" s="26"/>
      <c r="Z8" s="26"/>
      <c r="AA8" s="26"/>
      <c r="AB8" s="26"/>
      <c r="AC8" s="26"/>
      <c r="AD8" s="33" t="str">
        <f t="shared" si="0"/>
        <v>N/A</v>
      </c>
      <c r="AE8" s="34" t="str">
        <f t="shared" si="1"/>
        <v>N/A</v>
      </c>
      <c r="AF8" s="33" t="str">
        <f t="shared" si="2"/>
        <v>N/A</v>
      </c>
      <c r="AG8" s="34" t="str">
        <f t="shared" si="3"/>
        <v>N/A</v>
      </c>
      <c r="AH8" s="21">
        <f t="shared" si="4"/>
        <v>0</v>
      </c>
      <c r="AI8" s="22" t="e">
        <f t="shared" si="5"/>
        <v>#N/A</v>
      </c>
      <c r="AJ8" s="22" t="e">
        <f t="shared" ca="1" si="6"/>
        <v>#N/A</v>
      </c>
      <c r="AK8" s="22" t="e">
        <f t="shared" ca="1" si="7"/>
        <v>#N/A</v>
      </c>
      <c r="AL8" s="22" t="e">
        <f t="shared" ca="1" si="8"/>
        <v>#N/A</v>
      </c>
      <c r="AM8" s="22" t="e">
        <f t="shared" ca="1" si="9"/>
        <v>#N/A</v>
      </c>
      <c r="AN8" s="22" t="e">
        <f t="shared" ca="1" si="10"/>
        <v>#N/A</v>
      </c>
      <c r="AO8" s="22" t="e">
        <f t="shared" ca="1" si="11"/>
        <v>#N/A</v>
      </c>
      <c r="AP8" s="27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52" x14ac:dyDescent="0.35">
      <c r="A9" s="14">
        <v>54121</v>
      </c>
      <c r="B9" s="15" t="e">
        <f>VLOOKUP($A9,Data!$A$2:$S$4,2,FALSE)</f>
        <v>#N/A</v>
      </c>
      <c r="C9" s="15" t="e">
        <f>VLOOKUP($A9,Data!$A$2:$S$4,3,FALSE)</f>
        <v>#N/A</v>
      </c>
      <c r="D9" s="15" t="e">
        <f>VLOOKUP($A9,Data!$A$2:$S$4,4,FALSE)</f>
        <v>#N/A</v>
      </c>
      <c r="E9" s="15" t="e">
        <f>VLOOKUP($A9,Data!$A$2:$S$4,5,FALSE)</f>
        <v>#N/A</v>
      </c>
      <c r="F9" s="15" t="e">
        <f>VLOOKUP($A9,Data!$A$2:$S$4,6,FALSE)</f>
        <v>#N/A</v>
      </c>
      <c r="G9" s="15" t="e">
        <f>VLOOKUP($A9,Data!$A$2:$S$4,7,FALSE)</f>
        <v>#N/A</v>
      </c>
      <c r="H9" s="15" t="e">
        <f>VLOOKUP($A9,Data!$A$2:$S$4,11,FALSE)</f>
        <v>#N/A</v>
      </c>
      <c r="I9" s="15" t="e">
        <f ca="1">$AP$1-VLOOKUP($A9,Data!$A$2:$S$4,8,FALSE)</f>
        <v>#N/A</v>
      </c>
      <c r="J9" s="15" t="e">
        <f>VLOOKUP($A9,Data!$A$2:$S$4,10,FALSE)</f>
        <v>#N/A</v>
      </c>
      <c r="K9" s="15" t="e">
        <f>VLOOKUP($A9,Data!$A$2:$S$4,11,FALSE)</f>
        <v>#N/A</v>
      </c>
      <c r="L9" s="15" t="e">
        <f>VLOOKUP($A9,Data!$A$2:$S$4,12,FALSE)</f>
        <v>#N/A</v>
      </c>
      <c r="M9" s="15" t="e">
        <f>VLOOKUP($A9,Data!$A$2:$S$4,13,FALSE)</f>
        <v>#N/A</v>
      </c>
      <c r="N9" s="15" t="e">
        <f>VLOOKUP($A9,Data!$A$2:$S$4,14,FALSE)</f>
        <v>#N/A</v>
      </c>
      <c r="O9" s="15"/>
      <c r="P9" s="15"/>
      <c r="Q9" s="17" t="e">
        <f>VLOOKUP($A9,Data!$A$2:$S$4,17,FALSE)</f>
        <v>#N/A</v>
      </c>
      <c r="R9" s="20" t="e">
        <f>VLOOKUP($A9,Data!$A$2:$S$4,18,FALSE)</f>
        <v>#N/A</v>
      </c>
      <c r="S9" s="17" t="e">
        <f>VLOOKUP($A9,Data!$A$2:$S$4,19,FALSE)</f>
        <v>#N/A</v>
      </c>
      <c r="T9" s="26"/>
      <c r="U9" s="26"/>
      <c r="V9" s="26"/>
      <c r="W9" s="26"/>
      <c r="X9" s="26"/>
      <c r="Y9" s="26"/>
      <c r="Z9" s="26"/>
      <c r="AA9" s="26"/>
      <c r="AB9" s="26"/>
      <c r="AC9" s="26"/>
      <c r="AD9" s="33" t="str">
        <f t="shared" si="0"/>
        <v>N/A</v>
      </c>
      <c r="AE9" s="34" t="str">
        <f t="shared" si="1"/>
        <v>N/A</v>
      </c>
      <c r="AF9" s="33" t="str">
        <f t="shared" si="2"/>
        <v>N/A</v>
      </c>
      <c r="AG9" s="34" t="str">
        <f t="shared" si="3"/>
        <v>N/A</v>
      </c>
      <c r="AH9" s="21">
        <f t="shared" si="4"/>
        <v>0</v>
      </c>
      <c r="AI9" s="22" t="e">
        <f t="shared" si="5"/>
        <v>#N/A</v>
      </c>
      <c r="AJ9" s="22" t="e">
        <f t="shared" ca="1" si="6"/>
        <v>#N/A</v>
      </c>
      <c r="AK9" s="22" t="e">
        <f t="shared" ca="1" si="7"/>
        <v>#N/A</v>
      </c>
      <c r="AL9" s="22" t="e">
        <f t="shared" ca="1" si="8"/>
        <v>#N/A</v>
      </c>
      <c r="AM9" s="22" t="e">
        <f t="shared" ca="1" si="9"/>
        <v>#N/A</v>
      </c>
      <c r="AN9" s="22" t="e">
        <f t="shared" ca="1" si="10"/>
        <v>#N/A</v>
      </c>
      <c r="AO9" s="22" t="e">
        <f t="shared" ca="1" si="11"/>
        <v>#N/A</v>
      </c>
      <c r="AP9" s="27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52" x14ac:dyDescent="0.35">
      <c r="A10" s="14">
        <v>29418</v>
      </c>
      <c r="B10" s="15" t="e">
        <f>VLOOKUP($A10,Data!$A$2:$S$4,2,FALSE)</f>
        <v>#N/A</v>
      </c>
      <c r="C10" s="15" t="e">
        <f>VLOOKUP($A10,Data!$A$2:$S$4,3,FALSE)</f>
        <v>#N/A</v>
      </c>
      <c r="D10" s="15" t="e">
        <f>VLOOKUP($A10,Data!$A$2:$S$4,4,FALSE)</f>
        <v>#N/A</v>
      </c>
      <c r="E10" s="15" t="e">
        <f>VLOOKUP($A10,Data!$A$2:$S$4,5,FALSE)</f>
        <v>#N/A</v>
      </c>
      <c r="F10" s="15" t="e">
        <f>VLOOKUP($A10,Data!$A$2:$S$4,6,FALSE)</f>
        <v>#N/A</v>
      </c>
      <c r="G10" s="15" t="e">
        <f>VLOOKUP($A10,Data!$A$2:$S$4,7,FALSE)</f>
        <v>#N/A</v>
      </c>
      <c r="H10" s="15" t="e">
        <f>VLOOKUP($A10,Data!$A$2:$S$4,11,FALSE)</f>
        <v>#N/A</v>
      </c>
      <c r="I10" s="15" t="e">
        <f ca="1">$AP$1-VLOOKUP($A10,Data!$A$2:$S$4,8,FALSE)</f>
        <v>#N/A</v>
      </c>
      <c r="J10" s="15" t="e">
        <f>VLOOKUP($A10,Data!$A$2:$S$4,10,FALSE)</f>
        <v>#N/A</v>
      </c>
      <c r="K10" s="15" t="e">
        <f>VLOOKUP($A10,Data!$A$2:$S$4,11,FALSE)</f>
        <v>#N/A</v>
      </c>
      <c r="L10" s="15" t="e">
        <f>VLOOKUP($A10,Data!$A$2:$S$4,12,FALSE)</f>
        <v>#N/A</v>
      </c>
      <c r="M10" s="15" t="e">
        <f>VLOOKUP($A10,Data!$A$2:$S$4,13,FALSE)</f>
        <v>#N/A</v>
      </c>
      <c r="N10" s="15" t="e">
        <f>VLOOKUP($A10,Data!$A$2:$S$4,14,FALSE)</f>
        <v>#N/A</v>
      </c>
      <c r="O10" s="15"/>
      <c r="P10" s="15"/>
      <c r="Q10" s="17" t="e">
        <f>VLOOKUP($A10,Data!$A$2:$S$4,17,FALSE)</f>
        <v>#N/A</v>
      </c>
      <c r="R10" s="20" t="e">
        <f>VLOOKUP($A10,Data!$A$2:$S$4,18,FALSE)</f>
        <v>#N/A</v>
      </c>
      <c r="S10" s="17" t="e">
        <f>VLOOKUP($A10,Data!$A$2:$S$4,19,FALSE)</f>
        <v>#N/A</v>
      </c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33" t="str">
        <f t="shared" si="0"/>
        <v>N/A</v>
      </c>
      <c r="AE10" s="34" t="str">
        <f t="shared" si="1"/>
        <v>N/A</v>
      </c>
      <c r="AF10" s="33" t="str">
        <f t="shared" si="2"/>
        <v>N/A</v>
      </c>
      <c r="AG10" s="34" t="str">
        <f t="shared" si="3"/>
        <v>N/A</v>
      </c>
      <c r="AH10" s="21">
        <f t="shared" si="4"/>
        <v>0</v>
      </c>
      <c r="AI10" s="22" t="e">
        <f t="shared" si="5"/>
        <v>#N/A</v>
      </c>
      <c r="AJ10" s="22" t="e">
        <f t="shared" ca="1" si="6"/>
        <v>#N/A</v>
      </c>
      <c r="AK10" s="22" t="e">
        <f t="shared" ca="1" si="7"/>
        <v>#N/A</v>
      </c>
      <c r="AL10" s="22" t="e">
        <f t="shared" ca="1" si="8"/>
        <v>#N/A</v>
      </c>
      <c r="AM10" s="22" t="e">
        <f t="shared" ca="1" si="9"/>
        <v>#N/A</v>
      </c>
      <c r="AN10" s="22" t="e">
        <f t="shared" ca="1" si="10"/>
        <v>#N/A</v>
      </c>
      <c r="AO10" s="22" t="e">
        <f t="shared" ca="1" si="11"/>
        <v>#N/A</v>
      </c>
      <c r="AP10" s="27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52" x14ac:dyDescent="0.35">
      <c r="A11" s="14">
        <v>55045</v>
      </c>
      <c r="B11" s="15" t="e">
        <f>VLOOKUP($A11,Data!$A$2:$S$4,2,FALSE)</f>
        <v>#N/A</v>
      </c>
      <c r="C11" s="15" t="e">
        <f>VLOOKUP($A11,Data!$A$2:$S$4,3,FALSE)</f>
        <v>#N/A</v>
      </c>
      <c r="D11" s="15" t="e">
        <f>VLOOKUP($A11,Data!$A$2:$S$4,4,FALSE)</f>
        <v>#N/A</v>
      </c>
      <c r="E11" s="15" t="e">
        <f>VLOOKUP($A11,Data!$A$2:$S$4,5,FALSE)</f>
        <v>#N/A</v>
      </c>
      <c r="F11" s="15" t="e">
        <f>VLOOKUP($A11,Data!$A$2:$S$4,6,FALSE)</f>
        <v>#N/A</v>
      </c>
      <c r="G11" s="15" t="e">
        <f>VLOOKUP($A11,Data!$A$2:$S$4,7,FALSE)</f>
        <v>#N/A</v>
      </c>
      <c r="H11" s="15" t="e">
        <f>VLOOKUP($A11,Data!$A$2:$S$4,11,FALSE)</f>
        <v>#N/A</v>
      </c>
      <c r="I11" s="15" t="e">
        <f ca="1">$AP$1-VLOOKUP($A11,Data!$A$2:$S$4,8,FALSE)</f>
        <v>#N/A</v>
      </c>
      <c r="J11" s="15" t="e">
        <f>VLOOKUP($A11,Data!$A$2:$S$4,10,FALSE)</f>
        <v>#N/A</v>
      </c>
      <c r="K11" s="15" t="e">
        <f>VLOOKUP($A11,Data!$A$2:$S$4,11,FALSE)</f>
        <v>#N/A</v>
      </c>
      <c r="L11" s="15" t="e">
        <f>VLOOKUP($A11,Data!$A$2:$S$4,12,FALSE)</f>
        <v>#N/A</v>
      </c>
      <c r="M11" s="15" t="e">
        <f>VLOOKUP($A11,Data!$A$2:$S$4,13,FALSE)</f>
        <v>#N/A</v>
      </c>
      <c r="N11" s="15" t="e">
        <f>VLOOKUP($A11,Data!$A$2:$S$4,14,FALSE)</f>
        <v>#N/A</v>
      </c>
      <c r="O11" s="15"/>
      <c r="P11" s="15"/>
      <c r="Q11" s="17" t="e">
        <f>VLOOKUP($A11,Data!$A$2:$S$4,17,FALSE)</f>
        <v>#N/A</v>
      </c>
      <c r="R11" s="20" t="e">
        <f>VLOOKUP($A11,Data!$A$2:$S$4,18,FALSE)</f>
        <v>#N/A</v>
      </c>
      <c r="S11" s="17" t="e">
        <f>VLOOKUP($A11,Data!$A$2:$S$4,19,FALSE)</f>
        <v>#N/A</v>
      </c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33" t="str">
        <f t="shared" si="0"/>
        <v>N/A</v>
      </c>
      <c r="AE11" s="34" t="str">
        <f t="shared" si="1"/>
        <v>N/A</v>
      </c>
      <c r="AF11" s="33" t="str">
        <f t="shared" si="2"/>
        <v>N/A</v>
      </c>
      <c r="AG11" s="34" t="str">
        <f t="shared" si="3"/>
        <v>N/A</v>
      </c>
      <c r="AH11" s="21">
        <f t="shared" si="4"/>
        <v>0</v>
      </c>
      <c r="AI11" s="22" t="e">
        <f t="shared" si="5"/>
        <v>#N/A</v>
      </c>
      <c r="AJ11" s="22" t="e">
        <f t="shared" ca="1" si="6"/>
        <v>#N/A</v>
      </c>
      <c r="AK11" s="22" t="e">
        <f t="shared" ca="1" si="7"/>
        <v>#N/A</v>
      </c>
      <c r="AL11" s="22" t="e">
        <f t="shared" ca="1" si="8"/>
        <v>#N/A</v>
      </c>
      <c r="AM11" s="22" t="e">
        <f t="shared" ca="1" si="9"/>
        <v>#N/A</v>
      </c>
      <c r="AN11" s="22" t="e">
        <f t="shared" ca="1" si="10"/>
        <v>#N/A</v>
      </c>
      <c r="AO11" s="22" t="e">
        <f t="shared" ca="1" si="11"/>
        <v>#N/A</v>
      </c>
      <c r="AP11" s="27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52" x14ac:dyDescent="0.35">
      <c r="A12" s="14">
        <v>87493</v>
      </c>
      <c r="B12" s="15" t="e">
        <f>VLOOKUP($A12,Data!$A$2:$S$4,2,FALSE)</f>
        <v>#N/A</v>
      </c>
      <c r="C12" s="15" t="e">
        <f>VLOOKUP($A12,Data!$A$2:$S$4,3,FALSE)</f>
        <v>#N/A</v>
      </c>
      <c r="D12" s="15" t="e">
        <f>VLOOKUP($A12,Data!$A$2:$S$4,4,FALSE)</f>
        <v>#N/A</v>
      </c>
      <c r="E12" s="15" t="e">
        <f>VLOOKUP($A12,Data!$A$2:$S$4,5,FALSE)</f>
        <v>#N/A</v>
      </c>
      <c r="F12" s="15" t="e">
        <f>VLOOKUP($A12,Data!$A$2:$S$4,6,FALSE)</f>
        <v>#N/A</v>
      </c>
      <c r="G12" s="15" t="e">
        <f>VLOOKUP($A12,Data!$A$2:$S$4,7,FALSE)</f>
        <v>#N/A</v>
      </c>
      <c r="H12" s="15" t="e">
        <f>VLOOKUP($A12,Data!$A$2:$S$4,11,FALSE)</f>
        <v>#N/A</v>
      </c>
      <c r="I12" s="15" t="e">
        <f ca="1">$AP$1-VLOOKUP($A12,Data!$A$2:$S$4,8,FALSE)</f>
        <v>#N/A</v>
      </c>
      <c r="J12" s="15" t="e">
        <f>VLOOKUP($A12,Data!$A$2:$S$4,10,FALSE)</f>
        <v>#N/A</v>
      </c>
      <c r="K12" s="15" t="e">
        <f>VLOOKUP($A12,Data!$A$2:$S$4,11,FALSE)</f>
        <v>#N/A</v>
      </c>
      <c r="L12" s="15" t="e">
        <f>VLOOKUP($A12,Data!$A$2:$S$4,12,FALSE)</f>
        <v>#N/A</v>
      </c>
      <c r="M12" s="15" t="e">
        <f>VLOOKUP($A12,Data!$A$2:$S$4,13,FALSE)</f>
        <v>#N/A</v>
      </c>
      <c r="N12" s="15" t="e">
        <f>VLOOKUP($A12,Data!$A$2:$S$4,14,FALSE)</f>
        <v>#N/A</v>
      </c>
      <c r="O12" s="15"/>
      <c r="P12" s="15"/>
      <c r="Q12" s="17" t="e">
        <f>VLOOKUP($A12,Data!$A$2:$S$4,17,FALSE)</f>
        <v>#N/A</v>
      </c>
      <c r="R12" s="20" t="e">
        <f>VLOOKUP($A12,Data!$A$2:$S$4,18,FALSE)</f>
        <v>#N/A</v>
      </c>
      <c r="S12" s="17" t="e">
        <f>VLOOKUP($A12,Data!$A$2:$S$4,19,FALSE)</f>
        <v>#N/A</v>
      </c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33" t="str">
        <f t="shared" si="0"/>
        <v>N/A</v>
      </c>
      <c r="AE12" s="34" t="str">
        <f t="shared" si="1"/>
        <v>N/A</v>
      </c>
      <c r="AF12" s="33" t="str">
        <f t="shared" si="2"/>
        <v>N/A</v>
      </c>
      <c r="AG12" s="34" t="str">
        <f t="shared" si="3"/>
        <v>N/A</v>
      </c>
      <c r="AH12" s="21">
        <f t="shared" si="4"/>
        <v>0</v>
      </c>
      <c r="AI12" s="22" t="e">
        <f t="shared" si="5"/>
        <v>#N/A</v>
      </c>
      <c r="AJ12" s="22" t="e">
        <f t="shared" ca="1" si="6"/>
        <v>#N/A</v>
      </c>
      <c r="AK12" s="22" t="e">
        <f t="shared" ca="1" si="7"/>
        <v>#N/A</v>
      </c>
      <c r="AL12" s="22" t="e">
        <f t="shared" ca="1" si="8"/>
        <v>#N/A</v>
      </c>
      <c r="AM12" s="22" t="e">
        <f t="shared" ca="1" si="9"/>
        <v>#N/A</v>
      </c>
      <c r="AN12" s="22" t="e">
        <f t="shared" ca="1" si="10"/>
        <v>#N/A</v>
      </c>
      <c r="AO12" s="22" t="e">
        <f t="shared" ca="1" si="11"/>
        <v>#N/A</v>
      </c>
      <c r="AP12" s="27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52" x14ac:dyDescent="0.35">
      <c r="A13" s="14" t="s">
        <v>37</v>
      </c>
      <c r="B13" s="15" t="e">
        <f>VLOOKUP($A13,Data!$A$2:$S$4,2,FALSE)</f>
        <v>#N/A</v>
      </c>
      <c r="C13" s="15" t="e">
        <f>VLOOKUP($A13,Data!$A$2:$S$4,3,FALSE)</f>
        <v>#N/A</v>
      </c>
      <c r="D13" s="15" t="e">
        <f>VLOOKUP($A13,Data!$A$2:$S$4,4,FALSE)</f>
        <v>#N/A</v>
      </c>
      <c r="E13" s="15" t="e">
        <f>VLOOKUP($A13,Data!$A$2:$S$4,5,FALSE)</f>
        <v>#N/A</v>
      </c>
      <c r="F13" s="15" t="e">
        <f>VLOOKUP($A13,Data!$A$2:$S$4,6,FALSE)</f>
        <v>#N/A</v>
      </c>
      <c r="G13" s="15" t="e">
        <f>VLOOKUP($A13,Data!$A$2:$S$4,7,FALSE)</f>
        <v>#N/A</v>
      </c>
      <c r="H13" s="15" t="e">
        <f>VLOOKUP($A13,Data!$A$2:$S$4,11,FALSE)</f>
        <v>#N/A</v>
      </c>
      <c r="I13" s="15" t="e">
        <f ca="1">$AP$1-VLOOKUP($A13,Data!$A$2:$S$4,8,FALSE)</f>
        <v>#N/A</v>
      </c>
      <c r="J13" s="15" t="e">
        <f>VLOOKUP($A13,Data!$A$2:$S$4,10,FALSE)</f>
        <v>#N/A</v>
      </c>
      <c r="K13" s="15" t="e">
        <f>VLOOKUP($A13,Data!$A$2:$S$4,11,FALSE)</f>
        <v>#N/A</v>
      </c>
      <c r="L13" s="15" t="e">
        <f>VLOOKUP($A13,Data!$A$2:$S$4,12,FALSE)</f>
        <v>#N/A</v>
      </c>
      <c r="M13" s="15" t="e">
        <f>VLOOKUP($A13,Data!$A$2:$S$4,13,FALSE)</f>
        <v>#N/A</v>
      </c>
      <c r="N13" s="15" t="e">
        <f>VLOOKUP($A13,Data!$A$2:$S$4,14,FALSE)</f>
        <v>#N/A</v>
      </c>
      <c r="O13" s="15"/>
      <c r="P13" s="15"/>
      <c r="Q13" s="17" t="e">
        <f>VLOOKUP($A13,Data!$A$2:$S$4,17,FALSE)</f>
        <v>#N/A</v>
      </c>
      <c r="R13" s="20" t="e">
        <f>VLOOKUP($A13,Data!$A$2:$S$4,18,FALSE)</f>
        <v>#N/A</v>
      </c>
      <c r="S13" s="17" t="e">
        <f>VLOOKUP($A13,Data!$A$2:$S$4,19,FALSE)</f>
        <v>#N/A</v>
      </c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33" t="str">
        <f t="shared" si="0"/>
        <v>N/A</v>
      </c>
      <c r="AE13" s="34" t="str">
        <f t="shared" si="1"/>
        <v>N/A</v>
      </c>
      <c r="AF13" s="33" t="str">
        <f t="shared" si="2"/>
        <v>N/A</v>
      </c>
      <c r="AG13" s="34" t="str">
        <f t="shared" si="3"/>
        <v>N/A</v>
      </c>
      <c r="AH13" s="21">
        <f t="shared" si="4"/>
        <v>0</v>
      </c>
      <c r="AI13" s="22" t="e">
        <f t="shared" si="5"/>
        <v>#N/A</v>
      </c>
      <c r="AJ13" s="22" t="e">
        <f t="shared" ca="1" si="6"/>
        <v>#N/A</v>
      </c>
      <c r="AK13" s="22" t="e">
        <f t="shared" ca="1" si="7"/>
        <v>#N/A</v>
      </c>
      <c r="AL13" s="22" t="e">
        <f t="shared" ca="1" si="8"/>
        <v>#N/A</v>
      </c>
      <c r="AM13" s="22" t="e">
        <f t="shared" ca="1" si="9"/>
        <v>#N/A</v>
      </c>
      <c r="AN13" s="22" t="e">
        <f t="shared" ca="1" si="10"/>
        <v>#N/A</v>
      </c>
      <c r="AO13" s="22" t="e">
        <f t="shared" ca="1" si="11"/>
        <v>#N/A</v>
      </c>
      <c r="AP13" s="27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52" x14ac:dyDescent="0.35">
      <c r="A14" s="14">
        <v>17603</v>
      </c>
      <c r="B14" s="15" t="e">
        <f>VLOOKUP($A14,Data!$A$2:$S$4,2,FALSE)</f>
        <v>#N/A</v>
      </c>
      <c r="C14" s="15" t="e">
        <f>VLOOKUP($A14,Data!$A$2:$S$4,3,FALSE)</f>
        <v>#N/A</v>
      </c>
      <c r="D14" s="15" t="e">
        <f>VLOOKUP($A14,Data!$A$2:$S$4,4,FALSE)</f>
        <v>#N/A</v>
      </c>
      <c r="E14" s="15" t="e">
        <f>VLOOKUP($A14,Data!$A$2:$S$4,5,FALSE)</f>
        <v>#N/A</v>
      </c>
      <c r="F14" s="15" t="e">
        <f>VLOOKUP($A14,Data!$A$2:$S$4,6,FALSE)</f>
        <v>#N/A</v>
      </c>
      <c r="G14" s="15" t="e">
        <f>VLOOKUP($A14,Data!$A$2:$S$4,7,FALSE)</f>
        <v>#N/A</v>
      </c>
      <c r="H14" s="15" t="e">
        <f>VLOOKUP($A14,Data!$A$2:$S$4,11,FALSE)</f>
        <v>#N/A</v>
      </c>
      <c r="I14" s="15" t="e">
        <f ca="1">$AP$1-VLOOKUP($A14,Data!$A$2:$S$4,8,FALSE)</f>
        <v>#N/A</v>
      </c>
      <c r="J14" s="15" t="e">
        <f>VLOOKUP($A14,Data!$A$2:$S$4,10,FALSE)</f>
        <v>#N/A</v>
      </c>
      <c r="K14" s="15" t="e">
        <f>VLOOKUP($A14,Data!$A$2:$S$4,11,FALSE)</f>
        <v>#N/A</v>
      </c>
      <c r="L14" s="15" t="e">
        <f>VLOOKUP($A14,Data!$A$2:$S$4,12,FALSE)</f>
        <v>#N/A</v>
      </c>
      <c r="M14" s="15" t="e">
        <f>VLOOKUP($A14,Data!$A$2:$S$4,13,FALSE)</f>
        <v>#N/A</v>
      </c>
      <c r="N14" s="15" t="e">
        <f>VLOOKUP($A14,Data!$A$2:$S$4,14,FALSE)</f>
        <v>#N/A</v>
      </c>
      <c r="O14" s="15"/>
      <c r="P14" s="15"/>
      <c r="Q14" s="17" t="e">
        <f>VLOOKUP($A14,Data!$A$2:$S$4,17,FALSE)</f>
        <v>#N/A</v>
      </c>
      <c r="R14" s="20" t="e">
        <f>VLOOKUP($A14,Data!$A$2:$S$4,18,FALSE)</f>
        <v>#N/A</v>
      </c>
      <c r="S14" s="17" t="e">
        <f>VLOOKUP($A14,Data!$A$2:$S$4,19,FALSE)</f>
        <v>#N/A</v>
      </c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33" t="str">
        <f t="shared" si="0"/>
        <v>N/A</v>
      </c>
      <c r="AE14" s="34" t="str">
        <f t="shared" si="1"/>
        <v>N/A</v>
      </c>
      <c r="AF14" s="33" t="str">
        <f t="shared" si="2"/>
        <v>N/A</v>
      </c>
      <c r="AG14" s="34" t="str">
        <f t="shared" si="3"/>
        <v>N/A</v>
      </c>
      <c r="AH14" s="21">
        <f t="shared" si="4"/>
        <v>0</v>
      </c>
      <c r="AI14" s="22" t="e">
        <f t="shared" si="5"/>
        <v>#N/A</v>
      </c>
      <c r="AJ14" s="22" t="e">
        <f t="shared" ca="1" si="6"/>
        <v>#N/A</v>
      </c>
      <c r="AK14" s="22" t="e">
        <f t="shared" ca="1" si="7"/>
        <v>#N/A</v>
      </c>
      <c r="AL14" s="22" t="e">
        <f t="shared" ca="1" si="8"/>
        <v>#N/A</v>
      </c>
      <c r="AM14" s="22" t="e">
        <f t="shared" ca="1" si="9"/>
        <v>#N/A</v>
      </c>
      <c r="AN14" s="22" t="e">
        <f t="shared" ca="1" si="10"/>
        <v>#N/A</v>
      </c>
      <c r="AO14" s="22" t="e">
        <f t="shared" ca="1" si="11"/>
        <v>#N/A</v>
      </c>
      <c r="AP14" s="27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52" x14ac:dyDescent="0.35">
      <c r="A15" s="14">
        <v>21668</v>
      </c>
      <c r="B15" s="15" t="e">
        <f>VLOOKUP($A15,Data!$A$2:$S$4,2,FALSE)</f>
        <v>#N/A</v>
      </c>
      <c r="C15" s="15" t="e">
        <f>VLOOKUP($A15,Data!$A$2:$S$4,3,FALSE)</f>
        <v>#N/A</v>
      </c>
      <c r="D15" s="15" t="e">
        <f>VLOOKUP($A15,Data!$A$2:$S$4,4,FALSE)</f>
        <v>#N/A</v>
      </c>
      <c r="E15" s="15" t="e">
        <f>VLOOKUP($A15,Data!$A$2:$S$4,5,FALSE)</f>
        <v>#N/A</v>
      </c>
      <c r="F15" s="15" t="e">
        <f>VLOOKUP($A15,Data!$A$2:$S$4,6,FALSE)</f>
        <v>#N/A</v>
      </c>
      <c r="G15" s="15" t="e">
        <f>VLOOKUP($A15,Data!$A$2:$S$4,7,FALSE)</f>
        <v>#N/A</v>
      </c>
      <c r="H15" s="15" t="e">
        <f>VLOOKUP($A15,Data!$A$2:$S$4,11,FALSE)</f>
        <v>#N/A</v>
      </c>
      <c r="I15" s="15" t="e">
        <f ca="1">$AP$1-VLOOKUP($A15,Data!$A$2:$S$4,8,FALSE)</f>
        <v>#N/A</v>
      </c>
      <c r="J15" s="15" t="e">
        <f>VLOOKUP($A15,Data!$A$2:$S$4,10,FALSE)</f>
        <v>#N/A</v>
      </c>
      <c r="K15" s="15" t="e">
        <f>VLOOKUP($A15,Data!$A$2:$S$4,11,FALSE)</f>
        <v>#N/A</v>
      </c>
      <c r="L15" s="15" t="e">
        <f>VLOOKUP($A15,Data!$A$2:$S$4,12,FALSE)</f>
        <v>#N/A</v>
      </c>
      <c r="M15" s="15" t="e">
        <f>VLOOKUP($A15,Data!$A$2:$S$4,13,FALSE)</f>
        <v>#N/A</v>
      </c>
      <c r="N15" s="15" t="e">
        <f>VLOOKUP($A15,Data!$A$2:$S$4,14,FALSE)</f>
        <v>#N/A</v>
      </c>
      <c r="O15" s="15"/>
      <c r="P15" s="15"/>
      <c r="Q15" s="17" t="e">
        <f>VLOOKUP($A15,Data!$A$2:$S$4,17,FALSE)</f>
        <v>#N/A</v>
      </c>
      <c r="R15" s="20" t="e">
        <f>VLOOKUP($A15,Data!$A$2:$S$4,18,FALSE)</f>
        <v>#N/A</v>
      </c>
      <c r="S15" s="17" t="e">
        <f>VLOOKUP($A15,Data!$A$2:$S$4,19,FALSE)</f>
        <v>#N/A</v>
      </c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33" t="str">
        <f t="shared" si="0"/>
        <v>N/A</v>
      </c>
      <c r="AE15" s="34" t="str">
        <f t="shared" si="1"/>
        <v>N/A</v>
      </c>
      <c r="AF15" s="33" t="str">
        <f t="shared" si="2"/>
        <v>N/A</v>
      </c>
      <c r="AG15" s="34" t="str">
        <f t="shared" si="3"/>
        <v>N/A</v>
      </c>
      <c r="AH15" s="21">
        <f t="shared" si="4"/>
        <v>0</v>
      </c>
      <c r="AI15" s="22" t="e">
        <f t="shared" si="5"/>
        <v>#N/A</v>
      </c>
      <c r="AJ15" s="22" t="e">
        <f t="shared" ca="1" si="6"/>
        <v>#N/A</v>
      </c>
      <c r="AK15" s="22" t="e">
        <f t="shared" ca="1" si="7"/>
        <v>#N/A</v>
      </c>
      <c r="AL15" s="22" t="e">
        <f t="shared" ca="1" si="8"/>
        <v>#N/A</v>
      </c>
      <c r="AM15" s="22" t="e">
        <f t="shared" ca="1" si="9"/>
        <v>#N/A</v>
      </c>
      <c r="AN15" s="22" t="e">
        <f t="shared" ca="1" si="10"/>
        <v>#N/A</v>
      </c>
      <c r="AO15" s="22" t="e">
        <f t="shared" ca="1" si="11"/>
        <v>#N/A</v>
      </c>
      <c r="AP15" s="27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52" x14ac:dyDescent="0.35">
      <c r="A16" s="14">
        <v>40401</v>
      </c>
      <c r="B16" s="15" t="e">
        <f>VLOOKUP($A16,Data!$A$2:$S$4,2,FALSE)</f>
        <v>#N/A</v>
      </c>
      <c r="C16" s="15" t="e">
        <f>VLOOKUP($A16,Data!$A$2:$S$4,3,FALSE)</f>
        <v>#N/A</v>
      </c>
      <c r="D16" s="15" t="e">
        <f>VLOOKUP($A16,Data!$A$2:$S$4,4,FALSE)</f>
        <v>#N/A</v>
      </c>
      <c r="E16" s="15" t="e">
        <f>VLOOKUP($A16,Data!$A$2:$S$4,5,FALSE)</f>
        <v>#N/A</v>
      </c>
      <c r="F16" s="15" t="e">
        <f>VLOOKUP($A16,Data!$A$2:$S$4,6,FALSE)</f>
        <v>#N/A</v>
      </c>
      <c r="G16" s="15" t="e">
        <f>VLOOKUP($A16,Data!$A$2:$S$4,7,FALSE)</f>
        <v>#N/A</v>
      </c>
      <c r="H16" s="15" t="e">
        <f>VLOOKUP($A16,Data!$A$2:$S$4,11,FALSE)</f>
        <v>#N/A</v>
      </c>
      <c r="I16" s="15" t="e">
        <f ca="1">$AP$1-VLOOKUP($A16,Data!$A$2:$S$4,8,FALSE)</f>
        <v>#N/A</v>
      </c>
      <c r="J16" s="15" t="e">
        <f>VLOOKUP($A16,Data!$A$2:$S$4,10,FALSE)</f>
        <v>#N/A</v>
      </c>
      <c r="K16" s="15" t="e">
        <f>VLOOKUP($A16,Data!$A$2:$S$4,11,FALSE)</f>
        <v>#N/A</v>
      </c>
      <c r="L16" s="15" t="e">
        <f>VLOOKUP($A16,Data!$A$2:$S$4,12,FALSE)</f>
        <v>#N/A</v>
      </c>
      <c r="M16" s="15" t="e">
        <f>VLOOKUP($A16,Data!$A$2:$S$4,13,FALSE)</f>
        <v>#N/A</v>
      </c>
      <c r="N16" s="15" t="e">
        <f>VLOOKUP($A16,Data!$A$2:$S$4,14,FALSE)</f>
        <v>#N/A</v>
      </c>
      <c r="O16" s="15"/>
      <c r="P16" s="15"/>
      <c r="Q16" s="17" t="e">
        <f>VLOOKUP($A16,Data!$A$2:$S$4,17,FALSE)</f>
        <v>#N/A</v>
      </c>
      <c r="R16" s="20" t="e">
        <f>VLOOKUP($A16,Data!$A$2:$S$4,18,FALSE)</f>
        <v>#N/A</v>
      </c>
      <c r="S16" s="17" t="e">
        <f>VLOOKUP($A16,Data!$A$2:$S$4,19,FALSE)</f>
        <v>#N/A</v>
      </c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33" t="str">
        <f t="shared" si="0"/>
        <v>N/A</v>
      </c>
      <c r="AE16" s="34" t="str">
        <f t="shared" si="1"/>
        <v>N/A</v>
      </c>
      <c r="AF16" s="33" t="str">
        <f t="shared" si="2"/>
        <v>N/A</v>
      </c>
      <c r="AG16" s="34" t="str">
        <f t="shared" si="3"/>
        <v>N/A</v>
      </c>
      <c r="AH16" s="21">
        <f t="shared" si="4"/>
        <v>0</v>
      </c>
      <c r="AI16" s="22" t="e">
        <f t="shared" si="5"/>
        <v>#N/A</v>
      </c>
      <c r="AJ16" s="22" t="e">
        <f t="shared" ca="1" si="6"/>
        <v>#N/A</v>
      </c>
      <c r="AK16" s="22" t="e">
        <f t="shared" ca="1" si="7"/>
        <v>#N/A</v>
      </c>
      <c r="AL16" s="22" t="e">
        <f t="shared" ca="1" si="8"/>
        <v>#N/A</v>
      </c>
      <c r="AM16" s="22" t="e">
        <f t="shared" ca="1" si="9"/>
        <v>#N/A</v>
      </c>
      <c r="AN16" s="22" t="e">
        <f t="shared" ca="1" si="10"/>
        <v>#N/A</v>
      </c>
      <c r="AO16" s="22" t="e">
        <f t="shared" ca="1" si="11"/>
        <v>#N/A</v>
      </c>
      <c r="AP16" s="27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52" x14ac:dyDescent="0.35">
      <c r="A17" s="14">
        <v>59471</v>
      </c>
      <c r="B17" s="15" t="e">
        <f>VLOOKUP($A17,Data!$A$2:$S$4,2,FALSE)</f>
        <v>#N/A</v>
      </c>
      <c r="C17" s="15" t="e">
        <f>VLOOKUP($A17,Data!$A$2:$S$4,3,FALSE)</f>
        <v>#N/A</v>
      </c>
      <c r="D17" s="15" t="e">
        <f>VLOOKUP($A17,Data!$A$2:$S$4,4,FALSE)</f>
        <v>#N/A</v>
      </c>
      <c r="E17" s="15" t="e">
        <f>VLOOKUP($A17,Data!$A$2:$S$4,5,FALSE)</f>
        <v>#N/A</v>
      </c>
      <c r="F17" s="15" t="e">
        <f>VLOOKUP($A17,Data!$A$2:$S$4,6,FALSE)</f>
        <v>#N/A</v>
      </c>
      <c r="G17" s="15" t="e">
        <f>VLOOKUP($A17,Data!$A$2:$S$4,7,FALSE)</f>
        <v>#N/A</v>
      </c>
      <c r="H17" s="15" t="e">
        <f>VLOOKUP($A17,Data!$A$2:$S$4,11,FALSE)</f>
        <v>#N/A</v>
      </c>
      <c r="I17" s="15" t="e">
        <f ca="1">$AP$1-VLOOKUP($A17,Data!$A$2:$S$4,8,FALSE)</f>
        <v>#N/A</v>
      </c>
      <c r="J17" s="15" t="e">
        <f>VLOOKUP($A17,Data!$A$2:$S$4,10,FALSE)</f>
        <v>#N/A</v>
      </c>
      <c r="K17" s="15" t="e">
        <f>VLOOKUP($A17,Data!$A$2:$S$4,11,FALSE)</f>
        <v>#N/A</v>
      </c>
      <c r="L17" s="15" t="e">
        <f>VLOOKUP($A17,Data!$A$2:$S$4,12,FALSE)</f>
        <v>#N/A</v>
      </c>
      <c r="M17" s="15" t="e">
        <f>VLOOKUP($A17,Data!$A$2:$S$4,13,FALSE)</f>
        <v>#N/A</v>
      </c>
      <c r="N17" s="15" t="e">
        <f>VLOOKUP($A17,Data!$A$2:$S$4,14,FALSE)</f>
        <v>#N/A</v>
      </c>
      <c r="O17" s="15"/>
      <c r="P17" s="15"/>
      <c r="Q17" s="17" t="e">
        <f>VLOOKUP($A17,Data!$A$2:$S$4,17,FALSE)</f>
        <v>#N/A</v>
      </c>
      <c r="R17" s="20" t="e">
        <f>VLOOKUP($A17,Data!$A$2:$S$4,18,FALSE)</f>
        <v>#N/A</v>
      </c>
      <c r="S17" s="17" t="e">
        <f>VLOOKUP($A17,Data!$A$2:$S$4,19,FALSE)</f>
        <v>#N/A</v>
      </c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33" t="str">
        <f t="shared" si="0"/>
        <v>N/A</v>
      </c>
      <c r="AE17" s="34" t="str">
        <f t="shared" si="1"/>
        <v>N/A</v>
      </c>
      <c r="AF17" s="33" t="str">
        <f t="shared" si="2"/>
        <v>N/A</v>
      </c>
      <c r="AG17" s="34" t="str">
        <f t="shared" si="3"/>
        <v>N/A</v>
      </c>
      <c r="AH17" s="21">
        <f t="shared" si="4"/>
        <v>0</v>
      </c>
      <c r="AI17" s="22" t="e">
        <f t="shared" si="5"/>
        <v>#N/A</v>
      </c>
      <c r="AJ17" s="22" t="e">
        <f t="shared" ca="1" si="6"/>
        <v>#N/A</v>
      </c>
      <c r="AK17" s="22" t="e">
        <f t="shared" ca="1" si="7"/>
        <v>#N/A</v>
      </c>
      <c r="AL17" s="22" t="e">
        <f t="shared" ca="1" si="8"/>
        <v>#N/A</v>
      </c>
      <c r="AM17" s="22" t="e">
        <f t="shared" ca="1" si="9"/>
        <v>#N/A</v>
      </c>
      <c r="AN17" s="22" t="e">
        <f t="shared" ca="1" si="10"/>
        <v>#N/A</v>
      </c>
      <c r="AO17" s="22" t="e">
        <f t="shared" ca="1" si="11"/>
        <v>#N/A</v>
      </c>
      <c r="AP17" s="27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52" x14ac:dyDescent="0.35">
      <c r="A18" s="14">
        <v>60481</v>
      </c>
      <c r="B18" s="15" t="e">
        <f>VLOOKUP($A18,Data!$A$2:$S$4,2,FALSE)</f>
        <v>#N/A</v>
      </c>
      <c r="C18" s="15" t="e">
        <f>VLOOKUP($A18,Data!$A$2:$S$4,3,FALSE)</f>
        <v>#N/A</v>
      </c>
      <c r="D18" s="15" t="e">
        <f>VLOOKUP($A18,Data!$A$2:$S$4,4,FALSE)</f>
        <v>#N/A</v>
      </c>
      <c r="E18" s="15" t="e">
        <f>VLOOKUP($A18,Data!$A$2:$S$4,5,FALSE)</f>
        <v>#N/A</v>
      </c>
      <c r="F18" s="15" t="e">
        <f>VLOOKUP($A18,Data!$A$2:$S$4,6,FALSE)</f>
        <v>#N/A</v>
      </c>
      <c r="G18" s="15" t="e">
        <f>VLOOKUP($A18,Data!$A$2:$S$4,7,FALSE)</f>
        <v>#N/A</v>
      </c>
      <c r="H18" s="15" t="e">
        <f>VLOOKUP($A18,Data!$A$2:$S$4,11,FALSE)</f>
        <v>#N/A</v>
      </c>
      <c r="I18" s="15" t="e">
        <f ca="1">$AP$1-VLOOKUP($A18,Data!$A$2:$S$4,8,FALSE)</f>
        <v>#N/A</v>
      </c>
      <c r="J18" s="15" t="e">
        <f>VLOOKUP($A18,Data!$A$2:$S$4,10,FALSE)</f>
        <v>#N/A</v>
      </c>
      <c r="K18" s="15" t="e">
        <f>VLOOKUP($A18,Data!$A$2:$S$4,11,FALSE)</f>
        <v>#N/A</v>
      </c>
      <c r="L18" s="15" t="e">
        <f>VLOOKUP($A18,Data!$A$2:$S$4,12,FALSE)</f>
        <v>#N/A</v>
      </c>
      <c r="M18" s="15" t="e">
        <f>VLOOKUP($A18,Data!$A$2:$S$4,13,FALSE)</f>
        <v>#N/A</v>
      </c>
      <c r="N18" s="15" t="e">
        <f>VLOOKUP($A18,Data!$A$2:$S$4,14,FALSE)</f>
        <v>#N/A</v>
      </c>
      <c r="O18" s="15"/>
      <c r="P18" s="15"/>
      <c r="Q18" s="17" t="e">
        <f>VLOOKUP($A18,Data!$A$2:$S$4,17,FALSE)</f>
        <v>#N/A</v>
      </c>
      <c r="R18" s="20" t="e">
        <f>VLOOKUP($A18,Data!$A$2:$S$4,18,FALSE)</f>
        <v>#N/A</v>
      </c>
      <c r="S18" s="17" t="e">
        <f>VLOOKUP($A18,Data!$A$2:$S$4,19,FALSE)</f>
        <v>#N/A</v>
      </c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33" t="str">
        <f t="shared" si="0"/>
        <v>N/A</v>
      </c>
      <c r="AE18" s="34" t="str">
        <f t="shared" si="1"/>
        <v>N/A</v>
      </c>
      <c r="AF18" s="33" t="str">
        <f t="shared" si="2"/>
        <v>N/A</v>
      </c>
      <c r="AG18" s="34" t="str">
        <f t="shared" si="3"/>
        <v>N/A</v>
      </c>
      <c r="AH18" s="21">
        <f t="shared" si="4"/>
        <v>0</v>
      </c>
      <c r="AI18" s="22" t="e">
        <f t="shared" si="5"/>
        <v>#N/A</v>
      </c>
      <c r="AJ18" s="22" t="e">
        <f t="shared" ca="1" si="6"/>
        <v>#N/A</v>
      </c>
      <c r="AK18" s="22" t="e">
        <f t="shared" ca="1" si="7"/>
        <v>#N/A</v>
      </c>
      <c r="AL18" s="22" t="e">
        <f t="shared" ca="1" si="8"/>
        <v>#N/A</v>
      </c>
      <c r="AM18" s="22" t="e">
        <f t="shared" ca="1" si="9"/>
        <v>#N/A</v>
      </c>
      <c r="AN18" s="22" t="e">
        <f t="shared" ca="1" si="10"/>
        <v>#N/A</v>
      </c>
      <c r="AO18" s="22" t="e">
        <f t="shared" ca="1" si="11"/>
        <v>#N/A</v>
      </c>
      <c r="AP18" s="27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52" x14ac:dyDescent="0.35">
      <c r="A19" s="14">
        <v>90158</v>
      </c>
      <c r="B19" s="15" t="e">
        <f>VLOOKUP($A19,Data!$A$2:$S$4,2,FALSE)</f>
        <v>#N/A</v>
      </c>
      <c r="C19" s="15" t="e">
        <f>VLOOKUP($A19,Data!$A$2:$S$4,3,FALSE)</f>
        <v>#N/A</v>
      </c>
      <c r="D19" s="15" t="e">
        <f>VLOOKUP($A19,Data!$A$2:$S$4,4,FALSE)</f>
        <v>#N/A</v>
      </c>
      <c r="E19" s="15" t="e">
        <f>VLOOKUP($A19,Data!$A$2:$S$4,5,FALSE)</f>
        <v>#N/A</v>
      </c>
      <c r="F19" s="15" t="e">
        <f>VLOOKUP($A19,Data!$A$2:$S$4,6,FALSE)</f>
        <v>#N/A</v>
      </c>
      <c r="G19" s="15" t="e">
        <f>VLOOKUP($A19,Data!$A$2:$S$4,7,FALSE)</f>
        <v>#N/A</v>
      </c>
      <c r="H19" s="15" t="e">
        <f>VLOOKUP($A19,Data!$A$2:$S$4,11,FALSE)</f>
        <v>#N/A</v>
      </c>
      <c r="I19" s="15" t="e">
        <f ca="1">$AP$1-VLOOKUP($A19,Data!$A$2:$S$4,8,FALSE)</f>
        <v>#N/A</v>
      </c>
      <c r="J19" s="15" t="e">
        <f>VLOOKUP($A19,Data!$A$2:$S$4,10,FALSE)</f>
        <v>#N/A</v>
      </c>
      <c r="K19" s="15" t="e">
        <f>VLOOKUP($A19,Data!$A$2:$S$4,11,FALSE)</f>
        <v>#N/A</v>
      </c>
      <c r="L19" s="15" t="e">
        <f>VLOOKUP($A19,Data!$A$2:$S$4,12,FALSE)</f>
        <v>#N/A</v>
      </c>
      <c r="M19" s="15" t="e">
        <f>VLOOKUP($A19,Data!$A$2:$S$4,13,FALSE)</f>
        <v>#N/A</v>
      </c>
      <c r="N19" s="15" t="e">
        <f>VLOOKUP($A19,Data!$A$2:$S$4,14,FALSE)</f>
        <v>#N/A</v>
      </c>
      <c r="O19" s="15"/>
      <c r="P19" s="15"/>
      <c r="Q19" s="17" t="e">
        <f>VLOOKUP($A19,Data!$A$2:$S$4,17,FALSE)</f>
        <v>#N/A</v>
      </c>
      <c r="R19" s="20" t="e">
        <f>VLOOKUP($A19,Data!$A$2:$S$4,18,FALSE)</f>
        <v>#N/A</v>
      </c>
      <c r="S19" s="17" t="e">
        <f>VLOOKUP($A19,Data!$A$2:$S$4,19,FALSE)</f>
        <v>#N/A</v>
      </c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33" t="str">
        <f t="shared" si="0"/>
        <v>N/A</v>
      </c>
      <c r="AE19" s="34" t="str">
        <f t="shared" si="1"/>
        <v>N/A</v>
      </c>
      <c r="AF19" s="33" t="str">
        <f t="shared" si="2"/>
        <v>N/A</v>
      </c>
      <c r="AG19" s="34" t="str">
        <f t="shared" si="3"/>
        <v>N/A</v>
      </c>
      <c r="AH19" s="21">
        <f t="shared" si="4"/>
        <v>0</v>
      </c>
      <c r="AI19" s="22" t="e">
        <f t="shared" si="5"/>
        <v>#N/A</v>
      </c>
      <c r="AJ19" s="22" t="e">
        <f t="shared" ca="1" si="6"/>
        <v>#N/A</v>
      </c>
      <c r="AK19" s="22" t="e">
        <f t="shared" ca="1" si="7"/>
        <v>#N/A</v>
      </c>
      <c r="AL19" s="22" t="e">
        <f t="shared" ca="1" si="8"/>
        <v>#N/A</v>
      </c>
      <c r="AM19" s="22" t="e">
        <f t="shared" ca="1" si="9"/>
        <v>#N/A</v>
      </c>
      <c r="AN19" s="22" t="e">
        <f t="shared" ca="1" si="10"/>
        <v>#N/A</v>
      </c>
      <c r="AO19" s="22" t="e">
        <f t="shared" ca="1" si="11"/>
        <v>#N/A</v>
      </c>
      <c r="AP19" s="27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52" x14ac:dyDescent="0.35">
      <c r="A20" s="14">
        <v>86034</v>
      </c>
      <c r="B20" s="15" t="e">
        <f>VLOOKUP($A20,Data!$A$2:$S$4,2,FALSE)</f>
        <v>#N/A</v>
      </c>
      <c r="C20" s="15" t="e">
        <f>VLOOKUP($A20,Data!$A$2:$S$4,3,FALSE)</f>
        <v>#N/A</v>
      </c>
      <c r="D20" s="15" t="e">
        <f>VLOOKUP($A20,Data!$A$2:$S$4,4,FALSE)</f>
        <v>#N/A</v>
      </c>
      <c r="E20" s="15" t="e">
        <f>VLOOKUP($A20,Data!$A$2:$S$4,5,FALSE)</f>
        <v>#N/A</v>
      </c>
      <c r="F20" s="15" t="e">
        <f>VLOOKUP($A20,Data!$A$2:$S$4,6,FALSE)</f>
        <v>#N/A</v>
      </c>
      <c r="G20" s="15" t="e">
        <f>VLOOKUP($A20,Data!$A$2:$S$4,7,FALSE)</f>
        <v>#N/A</v>
      </c>
      <c r="H20" s="15" t="e">
        <f>VLOOKUP($A20,Data!$A$2:$S$4,11,FALSE)</f>
        <v>#N/A</v>
      </c>
      <c r="I20" s="15" t="e">
        <f ca="1">$AP$1-VLOOKUP($A20,Data!$A$2:$S$4,8,FALSE)</f>
        <v>#N/A</v>
      </c>
      <c r="J20" s="15" t="e">
        <f>VLOOKUP($A20,Data!$A$2:$S$4,10,FALSE)</f>
        <v>#N/A</v>
      </c>
      <c r="K20" s="15" t="e">
        <f>VLOOKUP($A20,Data!$A$2:$S$4,11,FALSE)</f>
        <v>#N/A</v>
      </c>
      <c r="L20" s="15" t="e">
        <f>VLOOKUP($A20,Data!$A$2:$S$4,12,FALSE)</f>
        <v>#N/A</v>
      </c>
      <c r="M20" s="15" t="e">
        <f>VLOOKUP($A20,Data!$A$2:$S$4,13,FALSE)</f>
        <v>#N/A</v>
      </c>
      <c r="N20" s="15" t="e">
        <f>VLOOKUP($A20,Data!$A$2:$S$4,14,FALSE)</f>
        <v>#N/A</v>
      </c>
      <c r="O20" s="15"/>
      <c r="P20" s="15"/>
      <c r="Q20" s="17" t="e">
        <f>VLOOKUP($A20,Data!$A$2:$S$4,17,FALSE)</f>
        <v>#N/A</v>
      </c>
      <c r="R20" s="20" t="e">
        <f>VLOOKUP($A20,Data!$A$2:$S$4,18,FALSE)</f>
        <v>#N/A</v>
      </c>
      <c r="S20" s="17" t="e">
        <f>VLOOKUP($A20,Data!$A$2:$S$4,19,FALSE)</f>
        <v>#N/A</v>
      </c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33" t="str">
        <f t="shared" si="0"/>
        <v>N/A</v>
      </c>
      <c r="AE20" s="34" t="str">
        <f t="shared" si="1"/>
        <v>N/A</v>
      </c>
      <c r="AF20" s="33" t="str">
        <f t="shared" si="2"/>
        <v>N/A</v>
      </c>
      <c r="AG20" s="34" t="str">
        <f t="shared" si="3"/>
        <v>N/A</v>
      </c>
      <c r="AH20" s="21">
        <f t="shared" si="4"/>
        <v>0</v>
      </c>
      <c r="AI20" s="22" t="e">
        <f t="shared" si="5"/>
        <v>#N/A</v>
      </c>
      <c r="AJ20" s="22" t="e">
        <f t="shared" ca="1" si="6"/>
        <v>#N/A</v>
      </c>
      <c r="AK20" s="22" t="e">
        <f t="shared" ca="1" si="7"/>
        <v>#N/A</v>
      </c>
      <c r="AL20" s="22" t="e">
        <f t="shared" ca="1" si="8"/>
        <v>#N/A</v>
      </c>
      <c r="AM20" s="22" t="e">
        <f t="shared" ca="1" si="9"/>
        <v>#N/A</v>
      </c>
      <c r="AN20" s="22" t="e">
        <f t="shared" ca="1" si="10"/>
        <v>#N/A</v>
      </c>
      <c r="AO20" s="22" t="e">
        <f t="shared" ca="1" si="11"/>
        <v>#N/A</v>
      </c>
      <c r="AP20" s="27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52" x14ac:dyDescent="0.35">
      <c r="A21" s="14">
        <v>97218</v>
      </c>
      <c r="B21" s="15" t="e">
        <f>VLOOKUP($A21,Data!$A$2:$S$4,2,FALSE)</f>
        <v>#N/A</v>
      </c>
      <c r="C21" s="15" t="e">
        <f>VLOOKUP($A21,Data!$A$2:$S$4,3,FALSE)</f>
        <v>#N/A</v>
      </c>
      <c r="D21" s="15" t="e">
        <f>VLOOKUP($A21,Data!$A$2:$S$4,4,FALSE)</f>
        <v>#N/A</v>
      </c>
      <c r="E21" s="15" t="e">
        <f>VLOOKUP($A21,Data!$A$2:$S$4,5,FALSE)</f>
        <v>#N/A</v>
      </c>
      <c r="F21" s="15" t="e">
        <f>VLOOKUP($A21,Data!$A$2:$S$4,6,FALSE)</f>
        <v>#N/A</v>
      </c>
      <c r="G21" s="15" t="e">
        <f>VLOOKUP($A21,Data!$A$2:$S$4,7,FALSE)</f>
        <v>#N/A</v>
      </c>
      <c r="H21" s="15" t="e">
        <f>VLOOKUP($A21,Data!$A$2:$S$4,11,FALSE)</f>
        <v>#N/A</v>
      </c>
      <c r="I21" s="15" t="e">
        <f ca="1">$AP$1-VLOOKUP($A21,Data!$A$2:$S$4,8,FALSE)</f>
        <v>#N/A</v>
      </c>
      <c r="J21" s="15" t="e">
        <f>VLOOKUP($A21,Data!$A$2:$S$4,10,FALSE)</f>
        <v>#N/A</v>
      </c>
      <c r="K21" s="15" t="e">
        <f>VLOOKUP($A21,Data!$A$2:$S$4,11,FALSE)</f>
        <v>#N/A</v>
      </c>
      <c r="L21" s="15" t="e">
        <f>VLOOKUP($A21,Data!$A$2:$S$4,12,FALSE)</f>
        <v>#N/A</v>
      </c>
      <c r="M21" s="15" t="e">
        <f>VLOOKUP($A21,Data!$A$2:$S$4,13,FALSE)</f>
        <v>#N/A</v>
      </c>
      <c r="N21" s="15" t="e">
        <f>VLOOKUP($A21,Data!$A$2:$S$4,14,FALSE)</f>
        <v>#N/A</v>
      </c>
      <c r="O21" s="15"/>
      <c r="P21" s="15"/>
      <c r="Q21" s="17" t="e">
        <f>VLOOKUP($A21,Data!$A$2:$S$4,17,FALSE)</f>
        <v>#N/A</v>
      </c>
      <c r="R21" s="20" t="e">
        <f>VLOOKUP($A21,Data!$A$2:$S$4,18,FALSE)</f>
        <v>#N/A</v>
      </c>
      <c r="S21" s="17" t="e">
        <f>VLOOKUP($A21,Data!$A$2:$S$4,19,FALSE)</f>
        <v>#N/A</v>
      </c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33" t="str">
        <f t="shared" si="0"/>
        <v>N/A</v>
      </c>
      <c r="AE21" s="34" t="str">
        <f t="shared" si="1"/>
        <v>N/A</v>
      </c>
      <c r="AF21" s="33" t="str">
        <f t="shared" si="2"/>
        <v>N/A</v>
      </c>
      <c r="AG21" s="34" t="str">
        <f t="shared" si="3"/>
        <v>N/A</v>
      </c>
      <c r="AH21" s="21">
        <f t="shared" si="4"/>
        <v>0</v>
      </c>
      <c r="AI21" s="22" t="e">
        <f t="shared" si="5"/>
        <v>#N/A</v>
      </c>
      <c r="AJ21" s="22" t="e">
        <f t="shared" ca="1" si="6"/>
        <v>#N/A</v>
      </c>
      <c r="AK21" s="22" t="e">
        <f t="shared" ca="1" si="7"/>
        <v>#N/A</v>
      </c>
      <c r="AL21" s="22" t="e">
        <f t="shared" ca="1" si="8"/>
        <v>#N/A</v>
      </c>
      <c r="AM21" s="22" t="e">
        <f t="shared" ca="1" si="9"/>
        <v>#N/A</v>
      </c>
      <c r="AN21" s="22" t="e">
        <f t="shared" ca="1" si="10"/>
        <v>#N/A</v>
      </c>
      <c r="AO21" s="22" t="e">
        <f t="shared" ca="1" si="11"/>
        <v>#N/A</v>
      </c>
      <c r="AP21" s="27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52" x14ac:dyDescent="0.35">
      <c r="A22" s="14">
        <v>88395</v>
      </c>
      <c r="B22" s="15" t="e">
        <f>VLOOKUP($A22,Data!$A$2:$S$4,2,FALSE)</f>
        <v>#N/A</v>
      </c>
      <c r="C22" s="15" t="e">
        <f>VLOOKUP($A22,Data!$A$2:$S$4,3,FALSE)</f>
        <v>#N/A</v>
      </c>
      <c r="D22" s="15" t="e">
        <f>VLOOKUP($A22,Data!$A$2:$S$4,4,FALSE)</f>
        <v>#N/A</v>
      </c>
      <c r="E22" s="15" t="e">
        <f>VLOOKUP($A22,Data!$A$2:$S$4,5,FALSE)</f>
        <v>#N/A</v>
      </c>
      <c r="F22" s="15" t="e">
        <f>VLOOKUP($A22,Data!$A$2:$S$4,6,FALSE)</f>
        <v>#N/A</v>
      </c>
      <c r="G22" s="15" t="e">
        <f>VLOOKUP($A22,Data!$A$2:$S$4,7,FALSE)</f>
        <v>#N/A</v>
      </c>
      <c r="H22" s="15" t="e">
        <f>VLOOKUP($A22,Data!$A$2:$S$4,11,FALSE)</f>
        <v>#N/A</v>
      </c>
      <c r="I22" s="15" t="e">
        <f ca="1">$AP$1-VLOOKUP($A22,Data!$A$2:$S$4,8,FALSE)</f>
        <v>#N/A</v>
      </c>
      <c r="J22" s="15" t="e">
        <f>VLOOKUP($A22,Data!$A$2:$S$4,10,FALSE)</f>
        <v>#N/A</v>
      </c>
      <c r="K22" s="15" t="e">
        <f>VLOOKUP($A22,Data!$A$2:$S$4,11,FALSE)</f>
        <v>#N/A</v>
      </c>
      <c r="L22" s="15" t="e">
        <f>VLOOKUP($A22,Data!$A$2:$S$4,12,FALSE)</f>
        <v>#N/A</v>
      </c>
      <c r="M22" s="15" t="e">
        <f>VLOOKUP($A22,Data!$A$2:$S$4,13,FALSE)</f>
        <v>#N/A</v>
      </c>
      <c r="N22" s="15" t="e">
        <f>VLOOKUP($A22,Data!$A$2:$S$4,14,FALSE)</f>
        <v>#N/A</v>
      </c>
      <c r="O22" s="15"/>
      <c r="P22" s="15"/>
      <c r="Q22" s="17" t="e">
        <f>VLOOKUP($A22,Data!$A$2:$S$4,17,FALSE)</f>
        <v>#N/A</v>
      </c>
      <c r="R22" s="20" t="e">
        <f>VLOOKUP($A22,Data!$A$2:$S$4,18,FALSE)</f>
        <v>#N/A</v>
      </c>
      <c r="S22" s="17" t="e">
        <f>VLOOKUP($A22,Data!$A$2:$S$4,19,FALSE)</f>
        <v>#N/A</v>
      </c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33" t="str">
        <f t="shared" si="0"/>
        <v>N/A</v>
      </c>
      <c r="AE22" s="34" t="str">
        <f t="shared" si="1"/>
        <v>N/A</v>
      </c>
      <c r="AF22" s="33" t="str">
        <f t="shared" si="2"/>
        <v>N/A</v>
      </c>
      <c r="AG22" s="34" t="str">
        <f t="shared" si="3"/>
        <v>N/A</v>
      </c>
      <c r="AH22" s="21">
        <f t="shared" si="4"/>
        <v>0</v>
      </c>
      <c r="AI22" s="22" t="e">
        <f t="shared" si="5"/>
        <v>#N/A</v>
      </c>
      <c r="AJ22" s="22" t="e">
        <f t="shared" ca="1" si="6"/>
        <v>#N/A</v>
      </c>
      <c r="AK22" s="22" t="e">
        <f t="shared" ca="1" si="7"/>
        <v>#N/A</v>
      </c>
      <c r="AL22" s="22" t="e">
        <f t="shared" ca="1" si="8"/>
        <v>#N/A</v>
      </c>
      <c r="AM22" s="22" t="e">
        <f t="shared" ca="1" si="9"/>
        <v>#N/A</v>
      </c>
      <c r="AN22" s="22" t="e">
        <f t="shared" ca="1" si="10"/>
        <v>#N/A</v>
      </c>
      <c r="AO22" s="22" t="e">
        <f t="shared" ca="1" si="11"/>
        <v>#N/A</v>
      </c>
      <c r="AP22" s="27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52" x14ac:dyDescent="0.35">
      <c r="A23" s="14">
        <v>19720</v>
      </c>
      <c r="B23" s="15" t="e">
        <f>VLOOKUP($A23,Data!$A$2:$S$4,2,FALSE)</f>
        <v>#N/A</v>
      </c>
      <c r="C23" s="15" t="e">
        <f>VLOOKUP($A23,Data!$A$2:$S$4,3,FALSE)</f>
        <v>#N/A</v>
      </c>
      <c r="D23" s="15" t="e">
        <f>VLOOKUP($A23,Data!$A$2:$S$4,4,FALSE)</f>
        <v>#N/A</v>
      </c>
      <c r="E23" s="15" t="e">
        <f>VLOOKUP($A23,Data!$A$2:$S$4,5,FALSE)</f>
        <v>#N/A</v>
      </c>
      <c r="F23" s="15" t="e">
        <f>VLOOKUP($A23,Data!$A$2:$S$4,6,FALSE)</f>
        <v>#N/A</v>
      </c>
      <c r="G23" s="15" t="e">
        <f>VLOOKUP($A23,Data!$A$2:$S$4,7,FALSE)</f>
        <v>#N/A</v>
      </c>
      <c r="H23" s="15" t="e">
        <f>VLOOKUP($A23,Data!$A$2:$S$4,11,FALSE)</f>
        <v>#N/A</v>
      </c>
      <c r="I23" s="15" t="e">
        <f ca="1">$AP$1-VLOOKUP($A23,Data!$A$2:$S$4,8,FALSE)</f>
        <v>#N/A</v>
      </c>
      <c r="J23" s="15" t="e">
        <f>VLOOKUP($A23,Data!$A$2:$S$4,10,FALSE)</f>
        <v>#N/A</v>
      </c>
      <c r="K23" s="15" t="e">
        <f>VLOOKUP($A23,Data!$A$2:$S$4,11,FALSE)</f>
        <v>#N/A</v>
      </c>
      <c r="L23" s="15" t="e">
        <f>VLOOKUP($A23,Data!$A$2:$S$4,12,FALSE)</f>
        <v>#N/A</v>
      </c>
      <c r="M23" s="15" t="e">
        <f>VLOOKUP($A23,Data!$A$2:$S$4,13,FALSE)</f>
        <v>#N/A</v>
      </c>
      <c r="N23" s="15" t="e">
        <f>VLOOKUP($A23,Data!$A$2:$S$4,14,FALSE)</f>
        <v>#N/A</v>
      </c>
      <c r="O23" s="15"/>
      <c r="P23" s="15"/>
      <c r="Q23" s="17" t="e">
        <f>VLOOKUP($A23,Data!$A$2:$S$4,17,FALSE)</f>
        <v>#N/A</v>
      </c>
      <c r="R23" s="20" t="e">
        <f>VLOOKUP($A23,Data!$A$2:$S$4,18,FALSE)</f>
        <v>#N/A</v>
      </c>
      <c r="S23" s="17" t="e">
        <f>VLOOKUP($A23,Data!$A$2:$S$4,19,FALSE)</f>
        <v>#N/A</v>
      </c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33" t="str">
        <f t="shared" si="0"/>
        <v>N/A</v>
      </c>
      <c r="AE23" s="34" t="str">
        <f t="shared" si="1"/>
        <v>N/A</v>
      </c>
      <c r="AF23" s="33" t="str">
        <f t="shared" si="2"/>
        <v>N/A</v>
      </c>
      <c r="AG23" s="34" t="str">
        <f t="shared" si="3"/>
        <v>N/A</v>
      </c>
      <c r="AH23" s="21">
        <f t="shared" si="4"/>
        <v>0</v>
      </c>
      <c r="AI23" s="22" t="e">
        <f t="shared" si="5"/>
        <v>#N/A</v>
      </c>
      <c r="AJ23" s="22" t="e">
        <f t="shared" ca="1" si="6"/>
        <v>#N/A</v>
      </c>
      <c r="AK23" s="22" t="e">
        <f t="shared" ca="1" si="7"/>
        <v>#N/A</v>
      </c>
      <c r="AL23" s="22" t="e">
        <f t="shared" ca="1" si="8"/>
        <v>#N/A</v>
      </c>
      <c r="AM23" s="22" t="e">
        <f t="shared" ca="1" si="9"/>
        <v>#N/A</v>
      </c>
      <c r="AN23" s="22" t="e">
        <f t="shared" ca="1" si="10"/>
        <v>#N/A</v>
      </c>
      <c r="AO23" s="22" t="e">
        <f t="shared" ca="1" si="11"/>
        <v>#N/A</v>
      </c>
      <c r="AP23" s="27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52" x14ac:dyDescent="0.35">
      <c r="A24" s="14">
        <v>43584</v>
      </c>
      <c r="B24" s="15" t="e">
        <f>VLOOKUP($A24,Data!$A$2:$S$4,2,FALSE)</f>
        <v>#N/A</v>
      </c>
      <c r="C24" s="15" t="e">
        <f>VLOOKUP($A24,Data!$A$2:$S$4,3,FALSE)</f>
        <v>#N/A</v>
      </c>
      <c r="D24" s="15" t="e">
        <f>VLOOKUP($A24,Data!$A$2:$S$4,4,FALSE)</f>
        <v>#N/A</v>
      </c>
      <c r="E24" s="15" t="e">
        <f>VLOOKUP($A24,Data!$A$2:$S$4,5,FALSE)</f>
        <v>#N/A</v>
      </c>
      <c r="F24" s="15" t="e">
        <f>VLOOKUP($A24,Data!$A$2:$S$4,6,FALSE)</f>
        <v>#N/A</v>
      </c>
      <c r="G24" s="15" t="e">
        <f>VLOOKUP($A24,Data!$A$2:$S$4,7,FALSE)</f>
        <v>#N/A</v>
      </c>
      <c r="H24" s="15" t="e">
        <f>VLOOKUP($A24,Data!$A$2:$S$4,11,FALSE)</f>
        <v>#N/A</v>
      </c>
      <c r="I24" s="15" t="e">
        <f ca="1">$AP$1-VLOOKUP($A24,Data!$A$2:$S$4,8,FALSE)</f>
        <v>#N/A</v>
      </c>
      <c r="J24" s="15" t="e">
        <f>VLOOKUP($A24,Data!$A$2:$S$4,10,FALSE)</f>
        <v>#N/A</v>
      </c>
      <c r="K24" s="15" t="e">
        <f>VLOOKUP($A24,Data!$A$2:$S$4,11,FALSE)</f>
        <v>#N/A</v>
      </c>
      <c r="L24" s="15" t="e">
        <f>VLOOKUP($A24,Data!$A$2:$S$4,12,FALSE)</f>
        <v>#N/A</v>
      </c>
      <c r="M24" s="15" t="e">
        <f>VLOOKUP($A24,Data!$A$2:$S$4,13,FALSE)</f>
        <v>#N/A</v>
      </c>
      <c r="N24" s="15" t="e">
        <f>VLOOKUP($A24,Data!$A$2:$S$4,14,FALSE)</f>
        <v>#N/A</v>
      </c>
      <c r="O24" s="15"/>
      <c r="P24" s="15"/>
      <c r="Q24" s="17" t="e">
        <f>VLOOKUP($A24,Data!$A$2:$S$4,17,FALSE)</f>
        <v>#N/A</v>
      </c>
      <c r="R24" s="20" t="e">
        <f>VLOOKUP($A24,Data!$A$2:$S$4,18,FALSE)</f>
        <v>#N/A</v>
      </c>
      <c r="S24" s="17" t="e">
        <f>VLOOKUP($A24,Data!$A$2:$S$4,19,FALSE)</f>
        <v>#N/A</v>
      </c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33" t="str">
        <f t="shared" si="0"/>
        <v>N/A</v>
      </c>
      <c r="AE24" s="34" t="str">
        <f t="shared" si="1"/>
        <v>N/A</v>
      </c>
      <c r="AF24" s="33" t="str">
        <f t="shared" si="2"/>
        <v>N/A</v>
      </c>
      <c r="AG24" s="34" t="str">
        <f t="shared" si="3"/>
        <v>N/A</v>
      </c>
      <c r="AH24" s="21">
        <f t="shared" si="4"/>
        <v>0</v>
      </c>
      <c r="AI24" s="22" t="e">
        <f t="shared" si="5"/>
        <v>#N/A</v>
      </c>
      <c r="AJ24" s="22" t="e">
        <f t="shared" ca="1" si="6"/>
        <v>#N/A</v>
      </c>
      <c r="AK24" s="22" t="e">
        <f t="shared" ca="1" si="7"/>
        <v>#N/A</v>
      </c>
      <c r="AL24" s="22" t="e">
        <f t="shared" ca="1" si="8"/>
        <v>#N/A</v>
      </c>
      <c r="AM24" s="22" t="e">
        <f t="shared" ca="1" si="9"/>
        <v>#N/A</v>
      </c>
      <c r="AN24" s="22" t="e">
        <f t="shared" ca="1" si="10"/>
        <v>#N/A</v>
      </c>
      <c r="AO24" s="22" t="e">
        <f t="shared" ca="1" si="11"/>
        <v>#N/A</v>
      </c>
      <c r="AP24" s="27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52" x14ac:dyDescent="0.35">
      <c r="A25" s="14">
        <v>630102</v>
      </c>
      <c r="B25" s="15" t="e">
        <f>VLOOKUP($A25,Data!$A$2:$S$4,2,FALSE)</f>
        <v>#N/A</v>
      </c>
      <c r="C25" s="15" t="e">
        <f>VLOOKUP($A25,Data!$A$2:$S$4,3,FALSE)</f>
        <v>#N/A</v>
      </c>
      <c r="D25" s="15" t="e">
        <f>VLOOKUP($A25,Data!$A$2:$S$4,4,FALSE)</f>
        <v>#N/A</v>
      </c>
      <c r="E25" s="15" t="e">
        <f>VLOOKUP($A25,Data!$A$2:$S$4,5,FALSE)</f>
        <v>#N/A</v>
      </c>
      <c r="F25" s="15" t="e">
        <f>VLOOKUP($A25,Data!$A$2:$S$4,6,FALSE)</f>
        <v>#N/A</v>
      </c>
      <c r="G25" s="15" t="e">
        <f>VLOOKUP($A25,Data!$A$2:$S$4,7,FALSE)</f>
        <v>#N/A</v>
      </c>
      <c r="H25" s="15" t="e">
        <f>VLOOKUP($A25,Data!$A$2:$S$4,11,FALSE)</f>
        <v>#N/A</v>
      </c>
      <c r="I25" s="15" t="e">
        <f ca="1">$AP$1-VLOOKUP($A25,Data!$A$2:$S$4,8,FALSE)</f>
        <v>#N/A</v>
      </c>
      <c r="J25" s="15" t="e">
        <f>VLOOKUP($A25,Data!$A$2:$S$4,10,FALSE)</f>
        <v>#N/A</v>
      </c>
      <c r="K25" s="15" t="e">
        <f>VLOOKUP($A25,Data!$A$2:$S$4,11,FALSE)</f>
        <v>#N/A</v>
      </c>
      <c r="L25" s="15" t="e">
        <f>VLOOKUP($A25,Data!$A$2:$S$4,12,FALSE)</f>
        <v>#N/A</v>
      </c>
      <c r="M25" s="15" t="e">
        <f>VLOOKUP($A25,Data!$A$2:$S$4,13,FALSE)</f>
        <v>#N/A</v>
      </c>
      <c r="N25" s="15" t="e">
        <f>VLOOKUP($A25,Data!$A$2:$S$4,14,FALSE)</f>
        <v>#N/A</v>
      </c>
      <c r="O25" s="15"/>
      <c r="P25" s="15"/>
      <c r="Q25" s="17" t="e">
        <f>VLOOKUP($A25,Data!$A$2:$S$4,17,FALSE)</f>
        <v>#N/A</v>
      </c>
      <c r="R25" s="20" t="e">
        <f>VLOOKUP($A25,Data!$A$2:$S$4,18,FALSE)</f>
        <v>#N/A</v>
      </c>
      <c r="S25" s="17" t="e">
        <f>VLOOKUP($A25,Data!$A$2:$S$4,19,FALSE)</f>
        <v>#N/A</v>
      </c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33" t="str">
        <f t="shared" si="0"/>
        <v>N/A</v>
      </c>
      <c r="AE25" s="34" t="str">
        <f t="shared" si="1"/>
        <v>N/A</v>
      </c>
      <c r="AF25" s="33" t="str">
        <f t="shared" si="2"/>
        <v>N/A</v>
      </c>
      <c r="AG25" s="34" t="str">
        <f t="shared" si="3"/>
        <v>N/A</v>
      </c>
      <c r="AH25" s="21">
        <f t="shared" si="4"/>
        <v>0</v>
      </c>
      <c r="AI25" s="22" t="e">
        <f t="shared" si="5"/>
        <v>#N/A</v>
      </c>
      <c r="AJ25" s="22" t="e">
        <f t="shared" ca="1" si="6"/>
        <v>#N/A</v>
      </c>
      <c r="AK25" s="22" t="e">
        <f t="shared" ca="1" si="7"/>
        <v>#N/A</v>
      </c>
      <c r="AL25" s="22" t="e">
        <f t="shared" ca="1" si="8"/>
        <v>#N/A</v>
      </c>
      <c r="AM25" s="22" t="e">
        <f t="shared" ca="1" si="9"/>
        <v>#N/A</v>
      </c>
      <c r="AN25" s="22" t="e">
        <f t="shared" ca="1" si="10"/>
        <v>#N/A</v>
      </c>
      <c r="AO25" s="22" t="e">
        <f t="shared" ca="1" si="11"/>
        <v>#N/A</v>
      </c>
      <c r="AP25" s="27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52" x14ac:dyDescent="0.35">
      <c r="A26" s="14">
        <v>630109</v>
      </c>
      <c r="B26" s="15" t="e">
        <f>VLOOKUP($A26,Data!$A$2:$S$4,2,FALSE)</f>
        <v>#N/A</v>
      </c>
      <c r="C26" s="15" t="e">
        <f>VLOOKUP($A26,Data!$A$2:$S$4,3,FALSE)</f>
        <v>#N/A</v>
      </c>
      <c r="D26" s="15" t="e">
        <f>VLOOKUP($A26,Data!$A$2:$S$4,4,FALSE)</f>
        <v>#N/A</v>
      </c>
      <c r="E26" s="15" t="e">
        <f>VLOOKUP($A26,Data!$A$2:$S$4,5,FALSE)</f>
        <v>#N/A</v>
      </c>
      <c r="F26" s="15" t="e">
        <f>VLOOKUP($A26,Data!$A$2:$S$4,6,FALSE)</f>
        <v>#N/A</v>
      </c>
      <c r="G26" s="15" t="e">
        <f>VLOOKUP($A26,Data!$A$2:$S$4,7,FALSE)</f>
        <v>#N/A</v>
      </c>
      <c r="H26" s="15" t="e">
        <f>VLOOKUP($A26,Data!$A$2:$S$4,11,FALSE)</f>
        <v>#N/A</v>
      </c>
      <c r="I26" s="15" t="e">
        <f ca="1">$AP$1-VLOOKUP($A26,Data!$A$2:$S$4,8,FALSE)</f>
        <v>#N/A</v>
      </c>
      <c r="J26" s="15" t="e">
        <f>VLOOKUP($A26,Data!$A$2:$S$4,10,FALSE)</f>
        <v>#N/A</v>
      </c>
      <c r="K26" s="15" t="e">
        <f>VLOOKUP($A26,Data!$A$2:$S$4,11,FALSE)</f>
        <v>#N/A</v>
      </c>
      <c r="L26" s="15" t="e">
        <f>VLOOKUP($A26,Data!$A$2:$S$4,12,FALSE)</f>
        <v>#N/A</v>
      </c>
      <c r="M26" s="15" t="e">
        <f>VLOOKUP($A26,Data!$A$2:$S$4,13,FALSE)</f>
        <v>#N/A</v>
      </c>
      <c r="N26" s="15" t="e">
        <f>VLOOKUP($A26,Data!$A$2:$S$4,14,FALSE)</f>
        <v>#N/A</v>
      </c>
      <c r="O26" s="15"/>
      <c r="P26" s="15"/>
      <c r="Q26" s="17" t="e">
        <f>VLOOKUP($A26,Data!$A$2:$S$4,17,FALSE)</f>
        <v>#N/A</v>
      </c>
      <c r="R26" s="20" t="e">
        <f>VLOOKUP($A26,Data!$A$2:$S$4,18,FALSE)</f>
        <v>#N/A</v>
      </c>
      <c r="S26" s="17" t="e">
        <f>VLOOKUP($A26,Data!$A$2:$S$4,19,FALSE)</f>
        <v>#N/A</v>
      </c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33" t="str">
        <f t="shared" si="0"/>
        <v>N/A</v>
      </c>
      <c r="AE26" s="34" t="str">
        <f t="shared" si="1"/>
        <v>N/A</v>
      </c>
      <c r="AF26" s="33" t="str">
        <f t="shared" si="2"/>
        <v>N/A</v>
      </c>
      <c r="AG26" s="34" t="str">
        <f t="shared" si="3"/>
        <v>N/A</v>
      </c>
      <c r="AH26" s="21">
        <f t="shared" si="4"/>
        <v>0</v>
      </c>
      <c r="AI26" s="22" t="e">
        <f t="shared" si="5"/>
        <v>#N/A</v>
      </c>
      <c r="AJ26" s="22" t="e">
        <f t="shared" ca="1" si="6"/>
        <v>#N/A</v>
      </c>
      <c r="AK26" s="22" t="e">
        <f t="shared" ca="1" si="7"/>
        <v>#N/A</v>
      </c>
      <c r="AL26" s="22" t="e">
        <f t="shared" ca="1" si="8"/>
        <v>#N/A</v>
      </c>
      <c r="AM26" s="22" t="e">
        <f t="shared" ca="1" si="9"/>
        <v>#N/A</v>
      </c>
      <c r="AN26" s="22" t="e">
        <f t="shared" ca="1" si="10"/>
        <v>#N/A</v>
      </c>
      <c r="AO26" s="22" t="e">
        <f t="shared" ca="1" si="11"/>
        <v>#N/A</v>
      </c>
      <c r="AP26" s="27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52" x14ac:dyDescent="0.35">
      <c r="A27" s="14">
        <v>37539</v>
      </c>
      <c r="B27" s="15" t="e">
        <f>VLOOKUP($A27,Data!$A$2:$S$4,2,FALSE)</f>
        <v>#N/A</v>
      </c>
      <c r="C27" s="15" t="e">
        <f>VLOOKUP($A27,Data!$A$2:$S$4,3,FALSE)</f>
        <v>#N/A</v>
      </c>
      <c r="D27" s="15" t="e">
        <f>VLOOKUP($A27,Data!$A$2:$S$4,4,FALSE)</f>
        <v>#N/A</v>
      </c>
      <c r="E27" s="15" t="e">
        <f>VLOOKUP($A27,Data!$A$2:$S$4,5,FALSE)</f>
        <v>#N/A</v>
      </c>
      <c r="F27" s="15" t="e">
        <f>VLOOKUP($A27,Data!$A$2:$S$4,6,FALSE)</f>
        <v>#N/A</v>
      </c>
      <c r="G27" s="15" t="e">
        <f>VLOOKUP($A27,Data!$A$2:$S$4,7,FALSE)</f>
        <v>#N/A</v>
      </c>
      <c r="H27" s="15" t="e">
        <f>VLOOKUP($A27,Data!$A$2:$S$4,11,FALSE)</f>
        <v>#N/A</v>
      </c>
      <c r="I27" s="15" t="e">
        <f ca="1">$AP$1-VLOOKUP($A27,Data!$A$2:$S$4,8,FALSE)</f>
        <v>#N/A</v>
      </c>
      <c r="J27" s="15" t="e">
        <f>VLOOKUP($A27,Data!$A$2:$S$4,10,FALSE)</f>
        <v>#N/A</v>
      </c>
      <c r="K27" s="15" t="e">
        <f>VLOOKUP($A27,Data!$A$2:$S$4,11,FALSE)</f>
        <v>#N/A</v>
      </c>
      <c r="L27" s="15" t="e">
        <f>VLOOKUP($A27,Data!$A$2:$S$4,12,FALSE)</f>
        <v>#N/A</v>
      </c>
      <c r="M27" s="15" t="e">
        <f>VLOOKUP($A27,Data!$A$2:$S$4,13,FALSE)</f>
        <v>#N/A</v>
      </c>
      <c r="N27" s="15" t="e">
        <f>VLOOKUP($A27,Data!$A$2:$S$4,14,FALSE)</f>
        <v>#N/A</v>
      </c>
      <c r="O27" s="15"/>
      <c r="P27" s="15"/>
      <c r="Q27" s="17" t="e">
        <f>VLOOKUP($A27,Data!$A$2:$S$4,17,FALSE)</f>
        <v>#N/A</v>
      </c>
      <c r="R27" s="20" t="e">
        <f>VLOOKUP($A27,Data!$A$2:$S$4,18,FALSE)</f>
        <v>#N/A</v>
      </c>
      <c r="S27" s="17" t="e">
        <f>VLOOKUP($A27,Data!$A$2:$S$4,19,FALSE)</f>
        <v>#N/A</v>
      </c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33" t="str">
        <f t="shared" si="0"/>
        <v>N/A</v>
      </c>
      <c r="AE27" s="34" t="str">
        <f t="shared" si="1"/>
        <v>N/A</v>
      </c>
      <c r="AF27" s="33" t="str">
        <f t="shared" si="2"/>
        <v>N/A</v>
      </c>
      <c r="AG27" s="34" t="str">
        <f t="shared" si="3"/>
        <v>N/A</v>
      </c>
      <c r="AH27" s="21">
        <f t="shared" si="4"/>
        <v>0</v>
      </c>
      <c r="AI27" s="22" t="e">
        <f t="shared" si="5"/>
        <v>#N/A</v>
      </c>
      <c r="AJ27" s="22" t="e">
        <f t="shared" ca="1" si="6"/>
        <v>#N/A</v>
      </c>
      <c r="AK27" s="22" t="e">
        <f t="shared" ca="1" si="7"/>
        <v>#N/A</v>
      </c>
      <c r="AL27" s="22" t="e">
        <f t="shared" ca="1" si="8"/>
        <v>#N/A</v>
      </c>
      <c r="AM27" s="22" t="e">
        <f t="shared" ca="1" si="9"/>
        <v>#N/A</v>
      </c>
      <c r="AN27" s="22" t="e">
        <f t="shared" ca="1" si="10"/>
        <v>#N/A</v>
      </c>
      <c r="AO27" s="22" t="e">
        <f t="shared" ca="1" si="11"/>
        <v>#N/A</v>
      </c>
      <c r="AP27" s="27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52" x14ac:dyDescent="0.35">
      <c r="A28" s="14">
        <v>62605</v>
      </c>
      <c r="B28" s="15" t="e">
        <f>VLOOKUP($A28,Data!$A$2:$S$4,2,FALSE)</f>
        <v>#N/A</v>
      </c>
      <c r="C28" s="15" t="e">
        <f>VLOOKUP($A28,Data!$A$2:$S$4,3,FALSE)</f>
        <v>#N/A</v>
      </c>
      <c r="D28" s="15" t="e">
        <f>VLOOKUP($A28,Data!$A$2:$S$4,4,FALSE)</f>
        <v>#N/A</v>
      </c>
      <c r="E28" s="15" t="e">
        <f>VLOOKUP($A28,Data!$A$2:$S$4,5,FALSE)</f>
        <v>#N/A</v>
      </c>
      <c r="F28" s="15" t="e">
        <f>VLOOKUP($A28,Data!$A$2:$S$4,6,FALSE)</f>
        <v>#N/A</v>
      </c>
      <c r="G28" s="15" t="e">
        <f>VLOOKUP($A28,Data!$A$2:$S$4,7,FALSE)</f>
        <v>#N/A</v>
      </c>
      <c r="H28" s="15" t="e">
        <f>VLOOKUP($A28,Data!$A$2:$S$4,11,FALSE)</f>
        <v>#N/A</v>
      </c>
      <c r="I28" s="15" t="e">
        <f ca="1">$AP$1-VLOOKUP($A28,Data!$A$2:$S$4,8,FALSE)</f>
        <v>#N/A</v>
      </c>
      <c r="J28" s="15" t="e">
        <f>VLOOKUP($A28,Data!$A$2:$S$4,10,FALSE)</f>
        <v>#N/A</v>
      </c>
      <c r="K28" s="15" t="e">
        <f>VLOOKUP($A28,Data!$A$2:$S$4,11,FALSE)</f>
        <v>#N/A</v>
      </c>
      <c r="L28" s="15" t="e">
        <f>VLOOKUP($A28,Data!$A$2:$S$4,12,FALSE)</f>
        <v>#N/A</v>
      </c>
      <c r="M28" s="15" t="e">
        <f>VLOOKUP($A28,Data!$A$2:$S$4,13,FALSE)</f>
        <v>#N/A</v>
      </c>
      <c r="N28" s="15" t="e">
        <f>VLOOKUP($A28,Data!$A$2:$S$4,14,FALSE)</f>
        <v>#N/A</v>
      </c>
      <c r="O28" s="15"/>
      <c r="P28" s="15"/>
      <c r="Q28" s="17" t="e">
        <f>VLOOKUP($A28,Data!$A$2:$S$4,17,FALSE)</f>
        <v>#N/A</v>
      </c>
      <c r="R28" s="20" t="e">
        <f>VLOOKUP($A28,Data!$A$2:$S$4,18,FALSE)</f>
        <v>#N/A</v>
      </c>
      <c r="S28" s="17" t="e">
        <f>VLOOKUP($A28,Data!$A$2:$S$4,19,FALSE)</f>
        <v>#N/A</v>
      </c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33" t="str">
        <f t="shared" si="0"/>
        <v>N/A</v>
      </c>
      <c r="AE28" s="34" t="str">
        <f t="shared" si="1"/>
        <v>N/A</v>
      </c>
      <c r="AF28" s="33" t="str">
        <f t="shared" si="2"/>
        <v>N/A</v>
      </c>
      <c r="AG28" s="34" t="str">
        <f t="shared" si="3"/>
        <v>N/A</v>
      </c>
      <c r="AH28" s="21">
        <f t="shared" si="4"/>
        <v>0</v>
      </c>
      <c r="AI28" s="22" t="e">
        <f t="shared" si="5"/>
        <v>#N/A</v>
      </c>
      <c r="AJ28" s="22" t="e">
        <f t="shared" ca="1" si="6"/>
        <v>#N/A</v>
      </c>
      <c r="AK28" s="22" t="e">
        <f t="shared" ca="1" si="7"/>
        <v>#N/A</v>
      </c>
      <c r="AL28" s="22" t="e">
        <f t="shared" ca="1" si="8"/>
        <v>#N/A</v>
      </c>
      <c r="AM28" s="22" t="e">
        <f t="shared" ca="1" si="9"/>
        <v>#N/A</v>
      </c>
      <c r="AN28" s="22" t="e">
        <f t="shared" ca="1" si="10"/>
        <v>#N/A</v>
      </c>
      <c r="AO28" s="22" t="e">
        <f t="shared" ca="1" si="11"/>
        <v>#N/A</v>
      </c>
      <c r="AP28" s="27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52" x14ac:dyDescent="0.35">
      <c r="A29" s="14">
        <v>64929</v>
      </c>
      <c r="B29" s="15" t="e">
        <f>VLOOKUP($A29,Data!$A$2:$S$4,2,FALSE)</f>
        <v>#N/A</v>
      </c>
      <c r="C29" s="15" t="e">
        <f>VLOOKUP($A29,Data!$A$2:$S$4,3,FALSE)</f>
        <v>#N/A</v>
      </c>
      <c r="D29" s="15" t="e">
        <f>VLOOKUP($A29,Data!$A$2:$S$4,4,FALSE)</f>
        <v>#N/A</v>
      </c>
      <c r="E29" s="15" t="e">
        <f>VLOOKUP($A29,Data!$A$2:$S$4,5,FALSE)</f>
        <v>#N/A</v>
      </c>
      <c r="F29" s="15" t="e">
        <f>VLOOKUP($A29,Data!$A$2:$S$4,6,FALSE)</f>
        <v>#N/A</v>
      </c>
      <c r="G29" s="15" t="e">
        <f>VLOOKUP($A29,Data!$A$2:$S$4,7,FALSE)</f>
        <v>#N/A</v>
      </c>
      <c r="H29" s="15" t="e">
        <f>VLOOKUP($A29,Data!$A$2:$S$4,11,FALSE)</f>
        <v>#N/A</v>
      </c>
      <c r="I29" s="15" t="e">
        <f ca="1">$AP$1-VLOOKUP($A29,Data!$A$2:$S$4,8,FALSE)</f>
        <v>#N/A</v>
      </c>
      <c r="J29" s="15" t="e">
        <f>VLOOKUP($A29,Data!$A$2:$S$4,10,FALSE)</f>
        <v>#N/A</v>
      </c>
      <c r="K29" s="15" t="e">
        <f>VLOOKUP($A29,Data!$A$2:$S$4,11,FALSE)</f>
        <v>#N/A</v>
      </c>
      <c r="L29" s="15" t="e">
        <f>VLOOKUP($A29,Data!$A$2:$S$4,12,FALSE)</f>
        <v>#N/A</v>
      </c>
      <c r="M29" s="15" t="e">
        <f>VLOOKUP($A29,Data!$A$2:$S$4,13,FALSE)</f>
        <v>#N/A</v>
      </c>
      <c r="N29" s="15" t="e">
        <f>VLOOKUP($A29,Data!$A$2:$S$4,14,FALSE)</f>
        <v>#N/A</v>
      </c>
      <c r="O29" s="15"/>
      <c r="P29" s="15"/>
      <c r="Q29" s="17" t="e">
        <f>VLOOKUP($A29,Data!$A$2:$S$4,17,FALSE)</f>
        <v>#N/A</v>
      </c>
      <c r="R29" s="20" t="e">
        <f>VLOOKUP($A29,Data!$A$2:$S$4,18,FALSE)</f>
        <v>#N/A</v>
      </c>
      <c r="S29" s="17" t="e">
        <f>VLOOKUP($A29,Data!$A$2:$S$4,19,FALSE)</f>
        <v>#N/A</v>
      </c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33" t="str">
        <f t="shared" si="0"/>
        <v>N/A</v>
      </c>
      <c r="AE29" s="34" t="str">
        <f t="shared" si="1"/>
        <v>N/A</v>
      </c>
      <c r="AF29" s="33" t="str">
        <f t="shared" si="2"/>
        <v>N/A</v>
      </c>
      <c r="AG29" s="34" t="str">
        <f t="shared" si="3"/>
        <v>N/A</v>
      </c>
      <c r="AH29" s="21">
        <f t="shared" si="4"/>
        <v>0</v>
      </c>
      <c r="AI29" s="22" t="e">
        <f t="shared" si="5"/>
        <v>#N/A</v>
      </c>
      <c r="AJ29" s="22" t="e">
        <f t="shared" ca="1" si="6"/>
        <v>#N/A</v>
      </c>
      <c r="AK29" s="22" t="e">
        <f t="shared" ca="1" si="7"/>
        <v>#N/A</v>
      </c>
      <c r="AL29" s="22" t="e">
        <f t="shared" ca="1" si="8"/>
        <v>#N/A</v>
      </c>
      <c r="AM29" s="22" t="e">
        <f t="shared" ca="1" si="9"/>
        <v>#N/A</v>
      </c>
      <c r="AN29" s="22" t="e">
        <f t="shared" ca="1" si="10"/>
        <v>#N/A</v>
      </c>
      <c r="AO29" s="22" t="e">
        <f t="shared" ca="1" si="11"/>
        <v>#N/A</v>
      </c>
      <c r="AP29" s="27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52" x14ac:dyDescent="0.35">
      <c r="A30" s="14">
        <v>99605</v>
      </c>
      <c r="B30" s="15" t="e">
        <f>VLOOKUP($A30,Data!$A$2:$S$4,2,FALSE)</f>
        <v>#N/A</v>
      </c>
      <c r="C30" s="15" t="e">
        <f>VLOOKUP($A30,Data!$A$2:$S$4,3,FALSE)</f>
        <v>#N/A</v>
      </c>
      <c r="D30" s="15" t="e">
        <f>VLOOKUP($A30,Data!$A$2:$S$4,4,FALSE)</f>
        <v>#N/A</v>
      </c>
      <c r="E30" s="15" t="e">
        <f>VLOOKUP($A30,Data!$A$2:$S$4,5,FALSE)</f>
        <v>#N/A</v>
      </c>
      <c r="F30" s="15" t="e">
        <f>VLOOKUP($A30,Data!$A$2:$S$4,6,FALSE)</f>
        <v>#N/A</v>
      </c>
      <c r="G30" s="15" t="e">
        <f>VLOOKUP($A30,Data!$A$2:$S$4,7,FALSE)</f>
        <v>#N/A</v>
      </c>
      <c r="H30" s="15" t="e">
        <f>VLOOKUP($A30,Data!$A$2:$S$4,11,FALSE)</f>
        <v>#N/A</v>
      </c>
      <c r="I30" s="15" t="e">
        <f ca="1">$AP$1-VLOOKUP($A30,Data!$A$2:$S$4,8,FALSE)</f>
        <v>#N/A</v>
      </c>
      <c r="J30" s="15" t="e">
        <f>VLOOKUP($A30,Data!$A$2:$S$4,10,FALSE)</f>
        <v>#N/A</v>
      </c>
      <c r="K30" s="15" t="e">
        <f>VLOOKUP($A30,Data!$A$2:$S$4,11,FALSE)</f>
        <v>#N/A</v>
      </c>
      <c r="L30" s="15" t="e">
        <f>VLOOKUP($A30,Data!$A$2:$S$4,12,FALSE)</f>
        <v>#N/A</v>
      </c>
      <c r="M30" s="15" t="e">
        <f>VLOOKUP($A30,Data!$A$2:$S$4,13,FALSE)</f>
        <v>#N/A</v>
      </c>
      <c r="N30" s="15" t="e">
        <f>VLOOKUP($A30,Data!$A$2:$S$4,14,FALSE)</f>
        <v>#N/A</v>
      </c>
      <c r="O30" s="15"/>
      <c r="P30" s="15"/>
      <c r="Q30" s="17" t="e">
        <f>VLOOKUP($A30,Data!$A$2:$S$4,17,FALSE)</f>
        <v>#N/A</v>
      </c>
      <c r="R30" s="20" t="e">
        <f>VLOOKUP($A30,Data!$A$2:$S$4,18,FALSE)</f>
        <v>#N/A</v>
      </c>
      <c r="S30" s="17" t="e">
        <f>VLOOKUP($A30,Data!$A$2:$S$4,19,FALSE)</f>
        <v>#N/A</v>
      </c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33" t="str">
        <f t="shared" si="0"/>
        <v>N/A</v>
      </c>
      <c r="AE30" s="34" t="str">
        <f t="shared" si="1"/>
        <v>N/A</v>
      </c>
      <c r="AF30" s="33" t="str">
        <f t="shared" si="2"/>
        <v>N/A</v>
      </c>
      <c r="AG30" s="34" t="str">
        <f t="shared" si="3"/>
        <v>N/A</v>
      </c>
      <c r="AH30" s="21">
        <f t="shared" si="4"/>
        <v>0</v>
      </c>
      <c r="AI30" s="22" t="e">
        <f t="shared" si="5"/>
        <v>#N/A</v>
      </c>
      <c r="AJ30" s="22" t="e">
        <f t="shared" ca="1" si="6"/>
        <v>#N/A</v>
      </c>
      <c r="AK30" s="22" t="e">
        <f t="shared" ca="1" si="7"/>
        <v>#N/A</v>
      </c>
      <c r="AL30" s="22" t="e">
        <f t="shared" ca="1" si="8"/>
        <v>#N/A</v>
      </c>
      <c r="AM30" s="22" t="e">
        <f t="shared" ca="1" si="9"/>
        <v>#N/A</v>
      </c>
      <c r="AN30" s="22" t="e">
        <f t="shared" ca="1" si="10"/>
        <v>#N/A</v>
      </c>
      <c r="AO30" s="22" t="e">
        <f t="shared" ca="1" si="11"/>
        <v>#N/A</v>
      </c>
      <c r="AP30" s="27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52" x14ac:dyDescent="0.35">
      <c r="A31" s="14">
        <v>74228</v>
      </c>
      <c r="B31" s="15" t="e">
        <f>VLOOKUP($A31,Data!$A$2:$S$4,2,FALSE)</f>
        <v>#N/A</v>
      </c>
      <c r="C31" s="15" t="e">
        <f>VLOOKUP($A31,Data!$A$2:$S$4,3,FALSE)</f>
        <v>#N/A</v>
      </c>
      <c r="D31" s="15" t="e">
        <f>VLOOKUP($A31,Data!$A$2:$S$4,4,FALSE)</f>
        <v>#N/A</v>
      </c>
      <c r="E31" s="15" t="e">
        <f>VLOOKUP($A31,Data!$A$2:$S$4,5,FALSE)</f>
        <v>#N/A</v>
      </c>
      <c r="F31" s="15" t="e">
        <f>VLOOKUP($A31,Data!$A$2:$S$4,6,FALSE)</f>
        <v>#N/A</v>
      </c>
      <c r="G31" s="15" t="e">
        <f>VLOOKUP($A31,Data!$A$2:$S$4,7,FALSE)</f>
        <v>#N/A</v>
      </c>
      <c r="H31" s="15" t="e">
        <f>VLOOKUP($A31,Data!$A$2:$S$4,11,FALSE)</f>
        <v>#N/A</v>
      </c>
      <c r="I31" s="15" t="e">
        <f ca="1">$AP$1-VLOOKUP($A31,Data!$A$2:$S$4,8,FALSE)</f>
        <v>#N/A</v>
      </c>
      <c r="J31" s="15" t="e">
        <f>VLOOKUP($A31,Data!$A$2:$S$4,10,FALSE)</f>
        <v>#N/A</v>
      </c>
      <c r="K31" s="15" t="e">
        <f>VLOOKUP($A31,Data!$A$2:$S$4,11,FALSE)</f>
        <v>#N/A</v>
      </c>
      <c r="L31" s="15" t="e">
        <f>VLOOKUP($A31,Data!$A$2:$S$4,12,FALSE)</f>
        <v>#N/A</v>
      </c>
      <c r="M31" s="15" t="e">
        <f>VLOOKUP($A31,Data!$A$2:$S$4,13,FALSE)</f>
        <v>#N/A</v>
      </c>
      <c r="N31" s="15" t="e">
        <f>VLOOKUP($A31,Data!$A$2:$S$4,14,FALSE)</f>
        <v>#N/A</v>
      </c>
      <c r="O31" s="15"/>
      <c r="P31" s="15"/>
      <c r="Q31" s="17" t="e">
        <f>VLOOKUP($A31,Data!$A$2:$S$4,17,FALSE)</f>
        <v>#N/A</v>
      </c>
      <c r="R31" s="20" t="e">
        <f>VLOOKUP($A31,Data!$A$2:$S$4,18,FALSE)</f>
        <v>#N/A</v>
      </c>
      <c r="S31" s="17" t="e">
        <f>VLOOKUP($A31,Data!$A$2:$S$4,19,FALSE)</f>
        <v>#N/A</v>
      </c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33" t="str">
        <f t="shared" si="0"/>
        <v>N/A</v>
      </c>
      <c r="AE31" s="34" t="str">
        <f t="shared" si="1"/>
        <v>N/A</v>
      </c>
      <c r="AF31" s="33" t="str">
        <f t="shared" si="2"/>
        <v>N/A</v>
      </c>
      <c r="AG31" s="34" t="str">
        <f t="shared" si="3"/>
        <v>N/A</v>
      </c>
      <c r="AH31" s="21">
        <f t="shared" si="4"/>
        <v>0</v>
      </c>
      <c r="AI31" s="22" t="e">
        <f t="shared" si="5"/>
        <v>#N/A</v>
      </c>
      <c r="AJ31" s="22" t="e">
        <f t="shared" ca="1" si="6"/>
        <v>#N/A</v>
      </c>
      <c r="AK31" s="22" t="e">
        <f t="shared" ca="1" si="7"/>
        <v>#N/A</v>
      </c>
      <c r="AL31" s="22" t="e">
        <f t="shared" ca="1" si="8"/>
        <v>#N/A</v>
      </c>
      <c r="AM31" s="22" t="e">
        <f t="shared" ca="1" si="9"/>
        <v>#N/A</v>
      </c>
      <c r="AN31" s="22" t="e">
        <f t="shared" ca="1" si="10"/>
        <v>#N/A</v>
      </c>
      <c r="AO31" s="22" t="e">
        <f t="shared" ca="1" si="11"/>
        <v>#N/A</v>
      </c>
      <c r="AP31" s="27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52" x14ac:dyDescent="0.35">
      <c r="A32" s="14">
        <v>87508</v>
      </c>
      <c r="B32" s="15" t="e">
        <f>VLOOKUP($A32,Data!$A$2:$S$4,2,FALSE)</f>
        <v>#N/A</v>
      </c>
      <c r="C32" s="15" t="e">
        <f>VLOOKUP($A32,Data!$A$2:$S$4,3,FALSE)</f>
        <v>#N/A</v>
      </c>
      <c r="D32" s="15" t="e">
        <f>VLOOKUP($A32,Data!$A$2:$S$4,4,FALSE)</f>
        <v>#N/A</v>
      </c>
      <c r="E32" s="15" t="e">
        <f>VLOOKUP($A32,Data!$A$2:$S$4,5,FALSE)</f>
        <v>#N/A</v>
      </c>
      <c r="F32" s="15" t="e">
        <f>VLOOKUP($A32,Data!$A$2:$S$4,6,FALSE)</f>
        <v>#N/A</v>
      </c>
      <c r="G32" s="15" t="e">
        <f>VLOOKUP($A32,Data!$A$2:$S$4,7,FALSE)</f>
        <v>#N/A</v>
      </c>
      <c r="H32" s="15" t="e">
        <f>VLOOKUP($A32,Data!$A$2:$S$4,11,FALSE)</f>
        <v>#N/A</v>
      </c>
      <c r="I32" s="15" t="e">
        <f ca="1">$AP$1-VLOOKUP($A32,Data!$A$2:$S$4,8,FALSE)</f>
        <v>#N/A</v>
      </c>
      <c r="J32" s="15" t="e">
        <f>VLOOKUP($A32,Data!$A$2:$S$4,10,FALSE)</f>
        <v>#N/A</v>
      </c>
      <c r="K32" s="15" t="e">
        <f>VLOOKUP($A32,Data!$A$2:$S$4,11,FALSE)</f>
        <v>#N/A</v>
      </c>
      <c r="L32" s="15" t="e">
        <f>VLOOKUP($A32,Data!$A$2:$S$4,12,FALSE)</f>
        <v>#N/A</v>
      </c>
      <c r="M32" s="15" t="e">
        <f>VLOOKUP($A32,Data!$A$2:$S$4,13,FALSE)</f>
        <v>#N/A</v>
      </c>
      <c r="N32" s="15" t="e">
        <f>VLOOKUP($A32,Data!$A$2:$S$4,14,FALSE)</f>
        <v>#N/A</v>
      </c>
      <c r="O32" s="15"/>
      <c r="P32" s="15"/>
      <c r="Q32" s="17" t="e">
        <f>VLOOKUP($A32,Data!$A$2:$S$4,17,FALSE)</f>
        <v>#N/A</v>
      </c>
      <c r="R32" s="20" t="e">
        <f>VLOOKUP($A32,Data!$A$2:$S$4,18,FALSE)</f>
        <v>#N/A</v>
      </c>
      <c r="S32" s="17" t="e">
        <f>VLOOKUP($A32,Data!$A$2:$S$4,19,FALSE)</f>
        <v>#N/A</v>
      </c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33" t="str">
        <f t="shared" si="0"/>
        <v>N/A</v>
      </c>
      <c r="AE32" s="34" t="str">
        <f t="shared" si="1"/>
        <v>N/A</v>
      </c>
      <c r="AF32" s="33" t="str">
        <f t="shared" si="2"/>
        <v>N/A</v>
      </c>
      <c r="AG32" s="34" t="str">
        <f t="shared" si="3"/>
        <v>N/A</v>
      </c>
      <c r="AH32" s="21">
        <f t="shared" si="4"/>
        <v>0</v>
      </c>
      <c r="AI32" s="22" t="e">
        <f t="shared" si="5"/>
        <v>#N/A</v>
      </c>
      <c r="AJ32" s="22" t="e">
        <f t="shared" ca="1" si="6"/>
        <v>#N/A</v>
      </c>
      <c r="AK32" s="22" t="e">
        <f t="shared" ca="1" si="7"/>
        <v>#N/A</v>
      </c>
      <c r="AL32" s="22" t="e">
        <f t="shared" ca="1" si="8"/>
        <v>#N/A</v>
      </c>
      <c r="AM32" s="22" t="e">
        <f t="shared" ca="1" si="9"/>
        <v>#N/A</v>
      </c>
      <c r="AN32" s="22" t="e">
        <f t="shared" ca="1" si="10"/>
        <v>#N/A</v>
      </c>
      <c r="AO32" s="22" t="e">
        <f t="shared" ca="1" si="11"/>
        <v>#N/A</v>
      </c>
      <c r="AP32" s="27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52" x14ac:dyDescent="0.35">
      <c r="A33" s="14" t="s">
        <v>71</v>
      </c>
      <c r="B33" s="15" t="e">
        <f>VLOOKUP($A33,Data!$A$2:$S$4,2,FALSE)</f>
        <v>#N/A</v>
      </c>
      <c r="C33" s="15" t="e">
        <f>VLOOKUP($A33,Data!$A$2:$S$4,3,FALSE)</f>
        <v>#N/A</v>
      </c>
      <c r="D33" s="15" t="e">
        <f>VLOOKUP($A33,Data!$A$2:$S$4,4,FALSE)</f>
        <v>#N/A</v>
      </c>
      <c r="E33" s="15" t="e">
        <f>VLOOKUP($A33,Data!$A$2:$S$4,5,FALSE)</f>
        <v>#N/A</v>
      </c>
      <c r="F33" s="15" t="e">
        <f>VLOOKUP($A33,Data!$A$2:$S$4,6,FALSE)</f>
        <v>#N/A</v>
      </c>
      <c r="G33" s="15" t="e">
        <f>VLOOKUP($A33,Data!$A$2:$S$4,7,FALSE)</f>
        <v>#N/A</v>
      </c>
      <c r="H33" s="15" t="e">
        <f>VLOOKUP($A33,Data!$A$2:$S$4,11,FALSE)</f>
        <v>#N/A</v>
      </c>
      <c r="I33" s="15" t="e">
        <f ca="1">$AP$1-VLOOKUP($A33,Data!$A$2:$S$4,8,FALSE)</f>
        <v>#N/A</v>
      </c>
      <c r="J33" s="15" t="e">
        <f>VLOOKUP($A33,Data!$A$2:$S$4,10,FALSE)</f>
        <v>#N/A</v>
      </c>
      <c r="K33" s="15" t="e">
        <f>VLOOKUP($A33,Data!$A$2:$S$4,11,FALSE)</f>
        <v>#N/A</v>
      </c>
      <c r="L33" s="15" t="e">
        <f>VLOOKUP($A33,Data!$A$2:$S$4,12,FALSE)</f>
        <v>#N/A</v>
      </c>
      <c r="M33" s="15" t="e">
        <f>VLOOKUP($A33,Data!$A$2:$S$4,13,FALSE)</f>
        <v>#N/A</v>
      </c>
      <c r="N33" s="15" t="e">
        <f>VLOOKUP($A33,Data!$A$2:$S$4,14,FALSE)</f>
        <v>#N/A</v>
      </c>
      <c r="O33" s="15"/>
      <c r="P33" s="15"/>
      <c r="Q33" s="17" t="e">
        <f>VLOOKUP($A33,Data!$A$2:$S$4,17,FALSE)</f>
        <v>#N/A</v>
      </c>
      <c r="R33" s="20" t="e">
        <f>VLOOKUP($A33,Data!$A$2:$S$4,18,FALSE)</f>
        <v>#N/A</v>
      </c>
      <c r="S33" s="17" t="e">
        <f>VLOOKUP($A33,Data!$A$2:$S$4,19,FALSE)</f>
        <v>#N/A</v>
      </c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33" t="str">
        <f t="shared" si="0"/>
        <v>N/A</v>
      </c>
      <c r="AE33" s="34" t="str">
        <f t="shared" si="1"/>
        <v>N/A</v>
      </c>
      <c r="AF33" s="33" t="str">
        <f t="shared" si="2"/>
        <v>N/A</v>
      </c>
      <c r="AG33" s="34" t="str">
        <f t="shared" si="3"/>
        <v>N/A</v>
      </c>
      <c r="AH33" s="21">
        <f t="shared" si="4"/>
        <v>0</v>
      </c>
      <c r="AI33" s="22" t="e">
        <f t="shared" si="5"/>
        <v>#N/A</v>
      </c>
      <c r="AJ33" s="22" t="e">
        <f t="shared" ca="1" si="6"/>
        <v>#N/A</v>
      </c>
      <c r="AK33" s="22" t="e">
        <f t="shared" ca="1" si="7"/>
        <v>#N/A</v>
      </c>
      <c r="AL33" s="22" t="e">
        <f t="shared" ca="1" si="8"/>
        <v>#N/A</v>
      </c>
      <c r="AM33" s="22" t="e">
        <f t="shared" ca="1" si="9"/>
        <v>#N/A</v>
      </c>
      <c r="AN33" s="22" t="e">
        <f t="shared" ca="1" si="10"/>
        <v>#N/A</v>
      </c>
      <c r="AO33" s="22" t="e">
        <f t="shared" ca="1" si="11"/>
        <v>#N/A</v>
      </c>
      <c r="AP33" s="27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52" x14ac:dyDescent="0.35">
      <c r="A34" s="14">
        <v>81228</v>
      </c>
      <c r="B34" s="15" t="e">
        <f>VLOOKUP($A34,Data!$A$2:$S$4,2,FALSE)</f>
        <v>#N/A</v>
      </c>
      <c r="C34" s="15" t="e">
        <f>VLOOKUP($A34,Data!$A$2:$S$4,3,FALSE)</f>
        <v>#N/A</v>
      </c>
      <c r="D34" s="15" t="e">
        <f>VLOOKUP($A34,Data!$A$2:$S$4,4,FALSE)</f>
        <v>#N/A</v>
      </c>
      <c r="E34" s="15" t="e">
        <f>VLOOKUP($A34,Data!$A$2:$S$4,5,FALSE)</f>
        <v>#N/A</v>
      </c>
      <c r="F34" s="15" t="e">
        <f>VLOOKUP($A34,Data!$A$2:$S$4,6,FALSE)</f>
        <v>#N/A</v>
      </c>
      <c r="G34" s="15" t="e">
        <f>VLOOKUP($A34,Data!$A$2:$S$4,7,FALSE)</f>
        <v>#N/A</v>
      </c>
      <c r="H34" s="15" t="e">
        <f>VLOOKUP($A34,Data!$A$2:$S$4,11,FALSE)</f>
        <v>#N/A</v>
      </c>
      <c r="I34" s="15" t="e">
        <f ca="1">$AP$1-VLOOKUP($A34,Data!$A$2:$S$4,8,FALSE)</f>
        <v>#N/A</v>
      </c>
      <c r="J34" s="15" t="e">
        <f>VLOOKUP($A34,Data!$A$2:$S$4,10,FALSE)</f>
        <v>#N/A</v>
      </c>
      <c r="K34" s="15" t="e">
        <f>VLOOKUP($A34,Data!$A$2:$S$4,11,FALSE)</f>
        <v>#N/A</v>
      </c>
      <c r="L34" s="15" t="e">
        <f>VLOOKUP($A34,Data!$A$2:$S$4,12,FALSE)</f>
        <v>#N/A</v>
      </c>
      <c r="M34" s="15" t="e">
        <f>VLOOKUP($A34,Data!$A$2:$S$4,13,FALSE)</f>
        <v>#N/A</v>
      </c>
      <c r="N34" s="15" t="e">
        <f>VLOOKUP($A34,Data!$A$2:$S$4,14,FALSE)</f>
        <v>#N/A</v>
      </c>
      <c r="O34" s="15"/>
      <c r="P34" s="15"/>
      <c r="Q34" s="17" t="e">
        <f>VLOOKUP($A34,Data!$A$2:$S$4,17,FALSE)</f>
        <v>#N/A</v>
      </c>
      <c r="R34" s="20" t="e">
        <f>VLOOKUP($A34,Data!$A$2:$S$4,18,FALSE)</f>
        <v>#N/A</v>
      </c>
      <c r="S34" s="17" t="e">
        <f>VLOOKUP($A34,Data!$A$2:$S$4,19,FALSE)</f>
        <v>#N/A</v>
      </c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33" t="str">
        <f t="shared" si="0"/>
        <v>N/A</v>
      </c>
      <c r="AE34" s="34" t="str">
        <f t="shared" si="1"/>
        <v>N/A</v>
      </c>
      <c r="AF34" s="33" t="str">
        <f t="shared" si="2"/>
        <v>N/A</v>
      </c>
      <c r="AG34" s="34" t="str">
        <f t="shared" si="3"/>
        <v>N/A</v>
      </c>
      <c r="AH34" s="21">
        <f t="shared" si="4"/>
        <v>0</v>
      </c>
      <c r="AI34" s="22" t="e">
        <f t="shared" si="5"/>
        <v>#N/A</v>
      </c>
      <c r="AJ34" s="22" t="e">
        <f t="shared" ca="1" si="6"/>
        <v>#N/A</v>
      </c>
      <c r="AK34" s="22" t="e">
        <f t="shared" ca="1" si="7"/>
        <v>#N/A</v>
      </c>
      <c r="AL34" s="22" t="e">
        <f t="shared" ca="1" si="8"/>
        <v>#N/A</v>
      </c>
      <c r="AM34" s="22" t="e">
        <f t="shared" ca="1" si="9"/>
        <v>#N/A</v>
      </c>
      <c r="AN34" s="22" t="e">
        <f t="shared" ca="1" si="10"/>
        <v>#N/A</v>
      </c>
      <c r="AO34" s="22" t="e">
        <f t="shared" ca="1" si="11"/>
        <v>#N/A</v>
      </c>
      <c r="AP34" s="27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52" x14ac:dyDescent="0.35">
      <c r="A35" s="14">
        <v>44104</v>
      </c>
      <c r="B35" s="15" t="e">
        <f>VLOOKUP($A35,Data!$A$2:$S$4,2,FALSE)</f>
        <v>#N/A</v>
      </c>
      <c r="C35" s="15" t="e">
        <f>VLOOKUP($A35,Data!$A$2:$S$4,3,FALSE)</f>
        <v>#N/A</v>
      </c>
      <c r="D35" s="15" t="e">
        <f>VLOOKUP($A35,Data!$A$2:$S$4,4,FALSE)</f>
        <v>#N/A</v>
      </c>
      <c r="E35" s="15" t="e">
        <f>VLOOKUP($A35,Data!$A$2:$S$4,5,FALSE)</f>
        <v>#N/A</v>
      </c>
      <c r="F35" s="15" t="e">
        <f>VLOOKUP($A35,Data!$A$2:$S$4,6,FALSE)</f>
        <v>#N/A</v>
      </c>
      <c r="G35" s="15" t="e">
        <f>VLOOKUP($A35,Data!$A$2:$S$4,7,FALSE)</f>
        <v>#N/A</v>
      </c>
      <c r="H35" s="15" t="e">
        <f>VLOOKUP($A35,Data!$A$2:$S$4,11,FALSE)</f>
        <v>#N/A</v>
      </c>
      <c r="I35" s="15" t="e">
        <f ca="1">$AP$1-VLOOKUP($A35,Data!$A$2:$S$4,8,FALSE)</f>
        <v>#N/A</v>
      </c>
      <c r="J35" s="15" t="e">
        <f>VLOOKUP($A35,Data!$A$2:$S$4,10,FALSE)</f>
        <v>#N/A</v>
      </c>
      <c r="K35" s="15" t="e">
        <f>VLOOKUP($A35,Data!$A$2:$S$4,11,FALSE)</f>
        <v>#N/A</v>
      </c>
      <c r="L35" s="15" t="e">
        <f>VLOOKUP($A35,Data!$A$2:$S$4,12,FALSE)</f>
        <v>#N/A</v>
      </c>
      <c r="M35" s="15" t="e">
        <f>VLOOKUP($A35,Data!$A$2:$S$4,13,FALSE)</f>
        <v>#N/A</v>
      </c>
      <c r="N35" s="15" t="e">
        <f>VLOOKUP($A35,Data!$A$2:$S$4,14,FALSE)</f>
        <v>#N/A</v>
      </c>
      <c r="O35" s="15"/>
      <c r="P35" s="15"/>
      <c r="Q35" s="17" t="e">
        <f>VLOOKUP($A35,Data!$A$2:$S$4,17,FALSE)</f>
        <v>#N/A</v>
      </c>
      <c r="R35" s="20" t="e">
        <f>VLOOKUP($A35,Data!$A$2:$S$4,18,FALSE)</f>
        <v>#N/A</v>
      </c>
      <c r="S35" s="17" t="e">
        <f>VLOOKUP($A35,Data!$A$2:$S$4,19,FALSE)</f>
        <v>#N/A</v>
      </c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33" t="str">
        <f t="shared" ref="AD35:AD66" si="12">IF(OR($T35="",$U35="",$V35=""),"N/A",IF($AE35&gt;=4.35,"EXCEP",IF($AE35&gt;=4.15,"!EXCEP/TRÈS BIEN",IF($AE35&gt;=3.35,"TRÈS BIEN",IF($AE35&gt;=3.15,"!TRÈS BIEN/BIEN",IF($AE35&gt;=2.1,"BIEN",IF($AE35&gt;=1.9,"!BIEN/PROGRÈS REQ","PROGRÈS REQ")))))))</f>
        <v>N/A</v>
      </c>
      <c r="AE35" s="34" t="str">
        <f t="shared" ref="AE35:AE66" si="13">IF(OR($T35="",$U35="",$V35=""),"N/A",IF(OR(AND($E35&gt;=3,$AN35&lt;4.5),AND($AO35&lt;3.5,$AN35&lt;3.5)),$U35*0.2+$V35*0.2+$AI35*0.4+$AJ35*0.1+$AM35*0.1,$U35*0.3+$V35*0.3+$AI35*0.3+$AJ35*0.05+$AM35*0.05))</f>
        <v>N/A</v>
      </c>
      <c r="AF35" s="33" t="str">
        <f t="shared" ref="AF35:AF66" si="14">IF($W35="","N/A",IF($AG35&gt;=4,"A",IF($AG35&gt;3.7,"!A/B",IF($AG35&gt;=3.3,"B",IF($AG35&gt;3,"!B/C",IF($AG35&gt;=2,"C",IF($AG35&gt;1.7,"!C/D","D")))))))</f>
        <v>N/A</v>
      </c>
      <c r="AG35" s="34" t="str">
        <f t="shared" ref="AG35:AG66" si="15">IF($W35="","N/A",$AJ35*0.2+$AK35*0.15+$AL35*0.15+$W35*(1+(($AK35+$AL35)-6)/10)*0.5)</f>
        <v>N/A</v>
      </c>
      <c r="AH35" s="21">
        <f t="shared" ref="AH35:AH66" si="16">IF($T35+($U35-3)*0.25+($V35-3)*0.25&lt;0,0,$T35+($U35-3)*0.25+($V35-3)*0.25)</f>
        <v>0</v>
      </c>
      <c r="AI35" s="22" t="e">
        <f t="shared" ref="AI35:AI66" si="17">IF(3+($T35-$E35)*1.5&lt;0,0,3+($T35-$E35)*1.5)</f>
        <v>#N/A</v>
      </c>
      <c r="AJ35" s="22" t="e">
        <f t="shared" ref="AJ35:AJ66" ca="1" si="18">IF(3+($T35-$AO35)*1.25&lt;0,0,3+($T35-$AO35)*1.25)</f>
        <v>#N/A</v>
      </c>
      <c r="AK35" s="22" t="e">
        <f t="shared" ref="AK35:AK66" ca="1" si="19">3+$E35-$AO35</f>
        <v>#N/A</v>
      </c>
      <c r="AL35" s="22" t="e">
        <f t="shared" ref="AL35:AL66" ca="1" si="20">3+$E35-$AN35</f>
        <v>#N/A</v>
      </c>
      <c r="AM35" s="22" t="e">
        <f t="shared" ref="AM35:AM66" ca="1" si="21">3+$T35-$AN35</f>
        <v>#N/A</v>
      </c>
      <c r="AN35" s="22" t="e">
        <f t="shared" ref="AN35:AN66" ca="1" si="22">IF(($AP$1-$I35)&lt;=25,1,IF(($AP$1-$I35)&lt;=30,1+($AP$1-$I35-25)/5,IF(($AP$1-$I35)&lt;=40,2+($AP$1-$I35-30)/10,IF(($AP$1-$I35)&lt;=50,3+($AP$1-$I35-40)/5,5))))</f>
        <v>#N/A</v>
      </c>
      <c r="AO35" s="22" t="e">
        <f t="shared" ref="AO35:AO66" ca="1" si="23">IF(($AP$1-$N35)&lt;=2,1,IF(($AP$1-$N35)&lt;=6,1+($AP$1-$N35-2)/4,IF(($AP$1-$N35)&lt;=15,2+($AP$1-$N35-6)/9,IF(($AP$1-$N35)&lt;=25,3+($AP$1-$N35-15)/5,5))))</f>
        <v>#N/A</v>
      </c>
      <c r="AP35" s="27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52" x14ac:dyDescent="0.35">
      <c r="A36" s="14">
        <v>85356</v>
      </c>
      <c r="B36" s="15" t="e">
        <f>VLOOKUP($A36,Data!$A$2:$S$4,2,FALSE)</f>
        <v>#N/A</v>
      </c>
      <c r="C36" s="15" t="e">
        <f>VLOOKUP($A36,Data!$A$2:$S$4,3,FALSE)</f>
        <v>#N/A</v>
      </c>
      <c r="D36" s="15" t="e">
        <f>VLOOKUP($A36,Data!$A$2:$S$4,4,FALSE)</f>
        <v>#N/A</v>
      </c>
      <c r="E36" s="15" t="e">
        <f>VLOOKUP($A36,Data!$A$2:$S$4,5,FALSE)</f>
        <v>#N/A</v>
      </c>
      <c r="F36" s="15" t="e">
        <f>VLOOKUP($A36,Data!$A$2:$S$4,6,FALSE)</f>
        <v>#N/A</v>
      </c>
      <c r="G36" s="15" t="e">
        <f>VLOOKUP($A36,Data!$A$2:$S$4,7,FALSE)</f>
        <v>#N/A</v>
      </c>
      <c r="H36" s="15" t="e">
        <f>VLOOKUP($A36,Data!$A$2:$S$4,11,FALSE)</f>
        <v>#N/A</v>
      </c>
      <c r="I36" s="15" t="e">
        <f ca="1">$AP$1-VLOOKUP($A36,Data!$A$2:$S$4,8,FALSE)</f>
        <v>#N/A</v>
      </c>
      <c r="J36" s="15" t="e">
        <f>VLOOKUP($A36,Data!$A$2:$S$4,10,FALSE)</f>
        <v>#N/A</v>
      </c>
      <c r="K36" s="15" t="e">
        <f>VLOOKUP($A36,Data!$A$2:$S$4,11,FALSE)</f>
        <v>#N/A</v>
      </c>
      <c r="L36" s="15" t="e">
        <f>VLOOKUP($A36,Data!$A$2:$S$4,12,FALSE)</f>
        <v>#N/A</v>
      </c>
      <c r="M36" s="15" t="e">
        <f>VLOOKUP($A36,Data!$A$2:$S$4,13,FALSE)</f>
        <v>#N/A</v>
      </c>
      <c r="N36" s="15" t="e">
        <f>VLOOKUP($A36,Data!$A$2:$S$4,14,FALSE)</f>
        <v>#N/A</v>
      </c>
      <c r="O36" s="15"/>
      <c r="P36" s="15"/>
      <c r="Q36" s="17" t="e">
        <f>VLOOKUP($A36,Data!$A$2:$S$4,17,FALSE)</f>
        <v>#N/A</v>
      </c>
      <c r="R36" s="20" t="e">
        <f>VLOOKUP($A36,Data!$A$2:$S$4,18,FALSE)</f>
        <v>#N/A</v>
      </c>
      <c r="S36" s="17" t="e">
        <f>VLOOKUP($A36,Data!$A$2:$S$4,19,FALSE)</f>
        <v>#N/A</v>
      </c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33" t="str">
        <f t="shared" si="12"/>
        <v>N/A</v>
      </c>
      <c r="AE36" s="34" t="str">
        <f t="shared" si="13"/>
        <v>N/A</v>
      </c>
      <c r="AF36" s="33" t="str">
        <f t="shared" si="14"/>
        <v>N/A</v>
      </c>
      <c r="AG36" s="34" t="str">
        <f t="shared" si="15"/>
        <v>N/A</v>
      </c>
      <c r="AH36" s="21">
        <f t="shared" si="16"/>
        <v>0</v>
      </c>
      <c r="AI36" s="22" t="e">
        <f t="shared" si="17"/>
        <v>#N/A</v>
      </c>
      <c r="AJ36" s="22" t="e">
        <f t="shared" ca="1" si="18"/>
        <v>#N/A</v>
      </c>
      <c r="AK36" s="22" t="e">
        <f t="shared" ca="1" si="19"/>
        <v>#N/A</v>
      </c>
      <c r="AL36" s="22" t="e">
        <f t="shared" ca="1" si="20"/>
        <v>#N/A</v>
      </c>
      <c r="AM36" s="22" t="e">
        <f t="shared" ca="1" si="21"/>
        <v>#N/A</v>
      </c>
      <c r="AN36" s="22" t="e">
        <f t="shared" ca="1" si="22"/>
        <v>#N/A</v>
      </c>
      <c r="AO36" s="22" t="e">
        <f t="shared" ca="1" si="23"/>
        <v>#N/A</v>
      </c>
      <c r="AP36" s="27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52" x14ac:dyDescent="0.35">
      <c r="A37" s="14">
        <v>630153</v>
      </c>
      <c r="B37" s="15" t="e">
        <f>VLOOKUP($A37,Data!$A$2:$S$4,2,FALSE)</f>
        <v>#N/A</v>
      </c>
      <c r="C37" s="15" t="e">
        <f>VLOOKUP($A37,Data!$A$2:$S$4,3,FALSE)</f>
        <v>#N/A</v>
      </c>
      <c r="D37" s="15" t="e">
        <f>VLOOKUP($A37,Data!$A$2:$S$4,4,FALSE)</f>
        <v>#N/A</v>
      </c>
      <c r="E37" s="15" t="e">
        <f>VLOOKUP($A37,Data!$A$2:$S$4,5,FALSE)</f>
        <v>#N/A</v>
      </c>
      <c r="F37" s="15" t="e">
        <f>VLOOKUP($A37,Data!$A$2:$S$4,6,FALSE)</f>
        <v>#N/A</v>
      </c>
      <c r="G37" s="15" t="e">
        <f>VLOOKUP($A37,Data!$A$2:$S$4,7,FALSE)</f>
        <v>#N/A</v>
      </c>
      <c r="H37" s="15" t="e">
        <f>VLOOKUP($A37,Data!$A$2:$S$4,11,FALSE)</f>
        <v>#N/A</v>
      </c>
      <c r="I37" s="15" t="e">
        <f ca="1">$AP$1-VLOOKUP($A37,Data!$A$2:$S$4,8,FALSE)</f>
        <v>#N/A</v>
      </c>
      <c r="J37" s="15" t="e">
        <f>VLOOKUP($A37,Data!$A$2:$S$4,10,FALSE)</f>
        <v>#N/A</v>
      </c>
      <c r="K37" s="15" t="e">
        <f>VLOOKUP($A37,Data!$A$2:$S$4,11,FALSE)</f>
        <v>#N/A</v>
      </c>
      <c r="L37" s="15" t="e">
        <f>VLOOKUP($A37,Data!$A$2:$S$4,12,FALSE)</f>
        <v>#N/A</v>
      </c>
      <c r="M37" s="15" t="e">
        <f>VLOOKUP($A37,Data!$A$2:$S$4,13,FALSE)</f>
        <v>#N/A</v>
      </c>
      <c r="N37" s="15" t="e">
        <f>VLOOKUP($A37,Data!$A$2:$S$4,14,FALSE)</f>
        <v>#N/A</v>
      </c>
      <c r="O37" s="15"/>
      <c r="P37" s="15"/>
      <c r="Q37" s="17" t="e">
        <f>VLOOKUP($A37,Data!$A$2:$S$4,17,FALSE)</f>
        <v>#N/A</v>
      </c>
      <c r="R37" s="20" t="e">
        <f>VLOOKUP($A37,Data!$A$2:$S$4,18,FALSE)</f>
        <v>#N/A</v>
      </c>
      <c r="S37" s="17" t="e">
        <f>VLOOKUP($A37,Data!$A$2:$S$4,19,FALSE)</f>
        <v>#N/A</v>
      </c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33" t="str">
        <f t="shared" si="12"/>
        <v>N/A</v>
      </c>
      <c r="AE37" s="34" t="str">
        <f t="shared" si="13"/>
        <v>N/A</v>
      </c>
      <c r="AF37" s="33" t="str">
        <f t="shared" si="14"/>
        <v>N/A</v>
      </c>
      <c r="AG37" s="34" t="str">
        <f t="shared" si="15"/>
        <v>N/A</v>
      </c>
      <c r="AH37" s="21">
        <f t="shared" si="16"/>
        <v>0</v>
      </c>
      <c r="AI37" s="22" t="e">
        <f t="shared" si="17"/>
        <v>#N/A</v>
      </c>
      <c r="AJ37" s="22" t="e">
        <f t="shared" ca="1" si="18"/>
        <v>#N/A</v>
      </c>
      <c r="AK37" s="22" t="e">
        <f t="shared" ca="1" si="19"/>
        <v>#N/A</v>
      </c>
      <c r="AL37" s="22" t="e">
        <f t="shared" ca="1" si="20"/>
        <v>#N/A</v>
      </c>
      <c r="AM37" s="22" t="e">
        <f t="shared" ca="1" si="21"/>
        <v>#N/A</v>
      </c>
      <c r="AN37" s="22" t="e">
        <f t="shared" ca="1" si="22"/>
        <v>#N/A</v>
      </c>
      <c r="AO37" s="22" t="e">
        <f t="shared" ca="1" si="23"/>
        <v>#N/A</v>
      </c>
      <c r="AP37" s="27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52" x14ac:dyDescent="0.35">
      <c r="A38" s="14">
        <v>733355</v>
      </c>
      <c r="B38" s="15" t="e">
        <f>VLOOKUP($A38,Data!$A$2:$S$4,2,FALSE)</f>
        <v>#N/A</v>
      </c>
      <c r="C38" s="15" t="e">
        <f>VLOOKUP($A38,Data!$A$2:$S$4,3,FALSE)</f>
        <v>#N/A</v>
      </c>
      <c r="D38" s="15" t="e">
        <f>VLOOKUP($A38,Data!$A$2:$S$4,4,FALSE)</f>
        <v>#N/A</v>
      </c>
      <c r="E38" s="15" t="e">
        <f>VLOOKUP($A38,Data!$A$2:$S$4,5,FALSE)</f>
        <v>#N/A</v>
      </c>
      <c r="F38" s="15" t="e">
        <f>VLOOKUP($A38,Data!$A$2:$S$4,6,FALSE)</f>
        <v>#N/A</v>
      </c>
      <c r="G38" s="15" t="e">
        <f>VLOOKUP($A38,Data!$A$2:$S$4,7,FALSE)</f>
        <v>#N/A</v>
      </c>
      <c r="H38" s="15" t="e">
        <f>VLOOKUP($A38,Data!$A$2:$S$4,11,FALSE)</f>
        <v>#N/A</v>
      </c>
      <c r="I38" s="15" t="e">
        <f ca="1">$AP$1-VLOOKUP($A38,Data!$A$2:$S$4,8,FALSE)</f>
        <v>#N/A</v>
      </c>
      <c r="J38" s="15" t="e">
        <f>VLOOKUP($A38,Data!$A$2:$S$4,10,FALSE)</f>
        <v>#N/A</v>
      </c>
      <c r="K38" s="15" t="e">
        <f>VLOOKUP($A38,Data!$A$2:$S$4,11,FALSE)</f>
        <v>#N/A</v>
      </c>
      <c r="L38" s="15" t="e">
        <f>VLOOKUP($A38,Data!$A$2:$S$4,12,FALSE)</f>
        <v>#N/A</v>
      </c>
      <c r="M38" s="15" t="e">
        <f>VLOOKUP($A38,Data!$A$2:$S$4,13,FALSE)</f>
        <v>#N/A</v>
      </c>
      <c r="N38" s="15" t="e">
        <f>VLOOKUP($A38,Data!$A$2:$S$4,14,FALSE)</f>
        <v>#N/A</v>
      </c>
      <c r="O38" s="15"/>
      <c r="P38" s="15"/>
      <c r="Q38" s="17" t="e">
        <f>VLOOKUP($A38,Data!$A$2:$S$4,17,FALSE)</f>
        <v>#N/A</v>
      </c>
      <c r="R38" s="20" t="e">
        <f>VLOOKUP($A38,Data!$A$2:$S$4,18,FALSE)</f>
        <v>#N/A</v>
      </c>
      <c r="S38" s="17" t="e">
        <f>VLOOKUP($A38,Data!$A$2:$S$4,19,FALSE)</f>
        <v>#N/A</v>
      </c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33" t="str">
        <f t="shared" si="12"/>
        <v>N/A</v>
      </c>
      <c r="AE38" s="34" t="str">
        <f t="shared" si="13"/>
        <v>N/A</v>
      </c>
      <c r="AF38" s="33" t="str">
        <f t="shared" si="14"/>
        <v>N/A</v>
      </c>
      <c r="AG38" s="34" t="str">
        <f t="shared" si="15"/>
        <v>N/A</v>
      </c>
      <c r="AH38" s="21">
        <f t="shared" si="16"/>
        <v>0</v>
      </c>
      <c r="AI38" s="22" t="e">
        <f t="shared" si="17"/>
        <v>#N/A</v>
      </c>
      <c r="AJ38" s="22" t="e">
        <f t="shared" ca="1" si="18"/>
        <v>#N/A</v>
      </c>
      <c r="AK38" s="22" t="e">
        <f t="shared" ca="1" si="19"/>
        <v>#N/A</v>
      </c>
      <c r="AL38" s="22" t="e">
        <f t="shared" ca="1" si="20"/>
        <v>#N/A</v>
      </c>
      <c r="AM38" s="22" t="e">
        <f t="shared" ca="1" si="21"/>
        <v>#N/A</v>
      </c>
      <c r="AN38" s="22" t="e">
        <f t="shared" ca="1" si="22"/>
        <v>#N/A</v>
      </c>
      <c r="AO38" s="22" t="e">
        <f t="shared" ca="1" si="23"/>
        <v>#N/A</v>
      </c>
      <c r="AP38" s="27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52" x14ac:dyDescent="0.35">
      <c r="A39" s="14">
        <v>17284</v>
      </c>
      <c r="B39" s="15" t="e">
        <f>VLOOKUP($A39,Data!$A$2:$S$4,2,FALSE)</f>
        <v>#N/A</v>
      </c>
      <c r="C39" s="15" t="e">
        <f>VLOOKUP($A39,Data!$A$2:$S$4,3,FALSE)</f>
        <v>#N/A</v>
      </c>
      <c r="D39" s="15" t="e">
        <f>VLOOKUP($A39,Data!$A$2:$S$4,4,FALSE)</f>
        <v>#N/A</v>
      </c>
      <c r="E39" s="15" t="e">
        <f>VLOOKUP($A39,Data!$A$2:$S$4,5,FALSE)</f>
        <v>#N/A</v>
      </c>
      <c r="F39" s="15" t="e">
        <f>VLOOKUP($A39,Data!$A$2:$S$4,6,FALSE)</f>
        <v>#N/A</v>
      </c>
      <c r="G39" s="15" t="e">
        <f>VLOOKUP($A39,Data!$A$2:$S$4,7,FALSE)</f>
        <v>#N/A</v>
      </c>
      <c r="H39" s="15" t="e">
        <f>VLOOKUP($A39,Data!$A$2:$S$4,11,FALSE)</f>
        <v>#N/A</v>
      </c>
      <c r="I39" s="15" t="e">
        <f ca="1">$AP$1-VLOOKUP($A39,Data!$A$2:$S$4,8,FALSE)</f>
        <v>#N/A</v>
      </c>
      <c r="J39" s="15" t="e">
        <f>VLOOKUP($A39,Data!$A$2:$S$4,10,FALSE)</f>
        <v>#N/A</v>
      </c>
      <c r="K39" s="15" t="e">
        <f>VLOOKUP($A39,Data!$A$2:$S$4,11,FALSE)</f>
        <v>#N/A</v>
      </c>
      <c r="L39" s="15" t="e">
        <f>VLOOKUP($A39,Data!$A$2:$S$4,12,FALSE)</f>
        <v>#N/A</v>
      </c>
      <c r="M39" s="15" t="e">
        <f>VLOOKUP($A39,Data!$A$2:$S$4,13,FALSE)</f>
        <v>#N/A</v>
      </c>
      <c r="N39" s="15" t="e">
        <f>VLOOKUP($A39,Data!$A$2:$S$4,14,FALSE)</f>
        <v>#N/A</v>
      </c>
      <c r="O39" s="15"/>
      <c r="P39" s="15"/>
      <c r="Q39" s="17" t="e">
        <f>VLOOKUP($A39,Data!$A$2:$S$4,17,FALSE)</f>
        <v>#N/A</v>
      </c>
      <c r="R39" s="20" t="e">
        <f>VLOOKUP($A39,Data!$A$2:$S$4,18,FALSE)</f>
        <v>#N/A</v>
      </c>
      <c r="S39" s="17" t="e">
        <f>VLOOKUP($A39,Data!$A$2:$S$4,19,FALSE)</f>
        <v>#N/A</v>
      </c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33" t="str">
        <f t="shared" si="12"/>
        <v>N/A</v>
      </c>
      <c r="AE39" s="34" t="str">
        <f t="shared" si="13"/>
        <v>N/A</v>
      </c>
      <c r="AF39" s="33" t="str">
        <f t="shared" si="14"/>
        <v>N/A</v>
      </c>
      <c r="AG39" s="34" t="str">
        <f t="shared" si="15"/>
        <v>N/A</v>
      </c>
      <c r="AH39" s="21">
        <f t="shared" si="16"/>
        <v>0</v>
      </c>
      <c r="AI39" s="22" t="e">
        <f t="shared" si="17"/>
        <v>#N/A</v>
      </c>
      <c r="AJ39" s="22" t="e">
        <f t="shared" ca="1" si="18"/>
        <v>#N/A</v>
      </c>
      <c r="AK39" s="22" t="e">
        <f t="shared" ca="1" si="19"/>
        <v>#N/A</v>
      </c>
      <c r="AL39" s="22" t="e">
        <f t="shared" ca="1" si="20"/>
        <v>#N/A</v>
      </c>
      <c r="AM39" s="22" t="e">
        <f t="shared" ca="1" si="21"/>
        <v>#N/A</v>
      </c>
      <c r="AN39" s="22" t="e">
        <f t="shared" ca="1" si="22"/>
        <v>#N/A</v>
      </c>
      <c r="AO39" s="22" t="e">
        <f t="shared" ca="1" si="23"/>
        <v>#N/A</v>
      </c>
      <c r="AP39" s="27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52" x14ac:dyDescent="0.35">
      <c r="A40" s="14">
        <v>67519</v>
      </c>
      <c r="B40" s="15" t="e">
        <f>VLOOKUP($A40,Data!$A$2:$S$4,2,FALSE)</f>
        <v>#N/A</v>
      </c>
      <c r="C40" s="15" t="e">
        <f>VLOOKUP($A40,Data!$A$2:$S$4,3,FALSE)</f>
        <v>#N/A</v>
      </c>
      <c r="D40" s="15" t="e">
        <f>VLOOKUP($A40,Data!$A$2:$S$4,4,FALSE)</f>
        <v>#N/A</v>
      </c>
      <c r="E40" s="15" t="e">
        <f>VLOOKUP($A40,Data!$A$2:$S$4,5,FALSE)</f>
        <v>#N/A</v>
      </c>
      <c r="F40" s="15" t="e">
        <f>VLOOKUP($A40,Data!$A$2:$S$4,6,FALSE)</f>
        <v>#N/A</v>
      </c>
      <c r="G40" s="15" t="e">
        <f>VLOOKUP($A40,Data!$A$2:$S$4,7,FALSE)</f>
        <v>#N/A</v>
      </c>
      <c r="H40" s="15" t="e">
        <f>VLOOKUP($A40,Data!$A$2:$S$4,11,FALSE)</f>
        <v>#N/A</v>
      </c>
      <c r="I40" s="15" t="e">
        <f ca="1">$AP$1-VLOOKUP($A40,Data!$A$2:$S$4,8,FALSE)</f>
        <v>#N/A</v>
      </c>
      <c r="J40" s="15" t="e">
        <f>VLOOKUP($A40,Data!$A$2:$S$4,10,FALSE)</f>
        <v>#N/A</v>
      </c>
      <c r="K40" s="15" t="e">
        <f>VLOOKUP($A40,Data!$A$2:$S$4,11,FALSE)</f>
        <v>#N/A</v>
      </c>
      <c r="L40" s="15" t="e">
        <f>VLOOKUP($A40,Data!$A$2:$S$4,12,FALSE)</f>
        <v>#N/A</v>
      </c>
      <c r="M40" s="15" t="e">
        <f>VLOOKUP($A40,Data!$A$2:$S$4,13,FALSE)</f>
        <v>#N/A</v>
      </c>
      <c r="N40" s="15" t="e">
        <f>VLOOKUP($A40,Data!$A$2:$S$4,14,FALSE)</f>
        <v>#N/A</v>
      </c>
      <c r="O40" s="15"/>
      <c r="P40" s="15"/>
      <c r="Q40" s="17" t="e">
        <f>VLOOKUP($A40,Data!$A$2:$S$4,17,FALSE)</f>
        <v>#N/A</v>
      </c>
      <c r="R40" s="20" t="e">
        <f>VLOOKUP($A40,Data!$A$2:$S$4,18,FALSE)</f>
        <v>#N/A</v>
      </c>
      <c r="S40" s="17" t="e">
        <f>VLOOKUP($A40,Data!$A$2:$S$4,19,FALSE)</f>
        <v>#N/A</v>
      </c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33" t="str">
        <f t="shared" si="12"/>
        <v>N/A</v>
      </c>
      <c r="AE40" s="34" t="str">
        <f t="shared" si="13"/>
        <v>N/A</v>
      </c>
      <c r="AF40" s="33" t="str">
        <f t="shared" si="14"/>
        <v>N/A</v>
      </c>
      <c r="AG40" s="34" t="str">
        <f t="shared" si="15"/>
        <v>N/A</v>
      </c>
      <c r="AH40" s="21">
        <f t="shared" si="16"/>
        <v>0</v>
      </c>
      <c r="AI40" s="22" t="e">
        <f t="shared" si="17"/>
        <v>#N/A</v>
      </c>
      <c r="AJ40" s="22" t="e">
        <f t="shared" ca="1" si="18"/>
        <v>#N/A</v>
      </c>
      <c r="AK40" s="22" t="e">
        <f t="shared" ca="1" si="19"/>
        <v>#N/A</v>
      </c>
      <c r="AL40" s="22" t="e">
        <f t="shared" ca="1" si="20"/>
        <v>#N/A</v>
      </c>
      <c r="AM40" s="22" t="e">
        <f t="shared" ca="1" si="21"/>
        <v>#N/A</v>
      </c>
      <c r="AN40" s="22" t="e">
        <f t="shared" ca="1" si="22"/>
        <v>#N/A</v>
      </c>
      <c r="AO40" s="22" t="e">
        <f t="shared" ca="1" si="23"/>
        <v>#N/A</v>
      </c>
      <c r="AP40" s="27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52" x14ac:dyDescent="0.35">
      <c r="A41" s="14">
        <v>22895</v>
      </c>
      <c r="B41" s="15" t="e">
        <f>VLOOKUP($A41,Data!$A$2:$S$4,2,FALSE)</f>
        <v>#N/A</v>
      </c>
      <c r="C41" s="15" t="e">
        <f>VLOOKUP($A41,Data!$A$2:$S$4,3,FALSE)</f>
        <v>#N/A</v>
      </c>
      <c r="D41" s="15" t="e">
        <f>VLOOKUP($A41,Data!$A$2:$S$4,4,FALSE)</f>
        <v>#N/A</v>
      </c>
      <c r="E41" s="15" t="e">
        <f>VLOOKUP($A41,Data!$A$2:$S$4,5,FALSE)</f>
        <v>#N/A</v>
      </c>
      <c r="F41" s="15" t="e">
        <f>VLOOKUP($A41,Data!$A$2:$S$4,6,FALSE)</f>
        <v>#N/A</v>
      </c>
      <c r="G41" s="15" t="e">
        <f>VLOOKUP($A41,Data!$A$2:$S$4,7,FALSE)</f>
        <v>#N/A</v>
      </c>
      <c r="H41" s="15" t="e">
        <f>VLOOKUP($A41,Data!$A$2:$S$4,11,FALSE)</f>
        <v>#N/A</v>
      </c>
      <c r="I41" s="15" t="e">
        <f ca="1">$AP$1-VLOOKUP($A41,Data!$A$2:$S$4,8,FALSE)</f>
        <v>#N/A</v>
      </c>
      <c r="J41" s="15" t="e">
        <f>VLOOKUP($A41,Data!$A$2:$S$4,10,FALSE)</f>
        <v>#N/A</v>
      </c>
      <c r="K41" s="15" t="e">
        <f>VLOOKUP($A41,Data!$A$2:$S$4,11,FALSE)</f>
        <v>#N/A</v>
      </c>
      <c r="L41" s="15" t="e">
        <f>VLOOKUP($A41,Data!$A$2:$S$4,12,FALSE)</f>
        <v>#N/A</v>
      </c>
      <c r="M41" s="15" t="e">
        <f>VLOOKUP($A41,Data!$A$2:$S$4,13,FALSE)</f>
        <v>#N/A</v>
      </c>
      <c r="N41" s="15" t="e">
        <f>VLOOKUP($A41,Data!$A$2:$S$4,14,FALSE)</f>
        <v>#N/A</v>
      </c>
      <c r="O41" s="15"/>
      <c r="P41" s="15"/>
      <c r="Q41" s="17" t="e">
        <f>VLOOKUP($A41,Data!$A$2:$S$4,17,FALSE)</f>
        <v>#N/A</v>
      </c>
      <c r="R41" s="20" t="e">
        <f>VLOOKUP($A41,Data!$A$2:$S$4,18,FALSE)</f>
        <v>#N/A</v>
      </c>
      <c r="S41" s="17" t="e">
        <f>VLOOKUP($A41,Data!$A$2:$S$4,19,FALSE)</f>
        <v>#N/A</v>
      </c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33" t="str">
        <f t="shared" si="12"/>
        <v>N/A</v>
      </c>
      <c r="AE41" s="34" t="str">
        <f t="shared" si="13"/>
        <v>N/A</v>
      </c>
      <c r="AF41" s="33" t="str">
        <f t="shared" si="14"/>
        <v>N/A</v>
      </c>
      <c r="AG41" s="34" t="str">
        <f t="shared" si="15"/>
        <v>N/A</v>
      </c>
      <c r="AH41" s="21">
        <f t="shared" si="16"/>
        <v>0</v>
      </c>
      <c r="AI41" s="22" t="e">
        <f t="shared" si="17"/>
        <v>#N/A</v>
      </c>
      <c r="AJ41" s="22" t="e">
        <f t="shared" ca="1" si="18"/>
        <v>#N/A</v>
      </c>
      <c r="AK41" s="22" t="e">
        <f t="shared" ca="1" si="19"/>
        <v>#N/A</v>
      </c>
      <c r="AL41" s="22" t="e">
        <f t="shared" ca="1" si="20"/>
        <v>#N/A</v>
      </c>
      <c r="AM41" s="22" t="e">
        <f t="shared" ca="1" si="21"/>
        <v>#N/A</v>
      </c>
      <c r="AN41" s="22" t="e">
        <f t="shared" ca="1" si="22"/>
        <v>#N/A</v>
      </c>
      <c r="AO41" s="22" t="e">
        <f t="shared" ca="1" si="23"/>
        <v>#N/A</v>
      </c>
      <c r="AP41" s="27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52" x14ac:dyDescent="0.35">
      <c r="A42" s="14">
        <v>28319</v>
      </c>
      <c r="B42" s="15" t="e">
        <f>VLOOKUP($A42,Data!$A$2:$S$4,2,FALSE)</f>
        <v>#N/A</v>
      </c>
      <c r="C42" s="15" t="e">
        <f>VLOOKUP($A42,Data!$A$2:$S$4,3,FALSE)</f>
        <v>#N/A</v>
      </c>
      <c r="D42" s="15" t="e">
        <f>VLOOKUP($A42,Data!$A$2:$S$4,4,FALSE)</f>
        <v>#N/A</v>
      </c>
      <c r="E42" s="15" t="e">
        <f>VLOOKUP($A42,Data!$A$2:$S$4,5,FALSE)</f>
        <v>#N/A</v>
      </c>
      <c r="F42" s="15" t="e">
        <f>VLOOKUP($A42,Data!$A$2:$S$4,6,FALSE)</f>
        <v>#N/A</v>
      </c>
      <c r="G42" s="15" t="e">
        <f>VLOOKUP($A42,Data!$A$2:$S$4,7,FALSE)</f>
        <v>#N/A</v>
      </c>
      <c r="H42" s="15" t="e">
        <f>VLOOKUP($A42,Data!$A$2:$S$4,11,FALSE)</f>
        <v>#N/A</v>
      </c>
      <c r="I42" s="15" t="e">
        <f ca="1">$AP$1-VLOOKUP($A42,Data!$A$2:$S$4,8,FALSE)</f>
        <v>#N/A</v>
      </c>
      <c r="J42" s="15" t="e">
        <f>VLOOKUP($A42,Data!$A$2:$S$4,10,FALSE)</f>
        <v>#N/A</v>
      </c>
      <c r="K42" s="15" t="e">
        <f>VLOOKUP($A42,Data!$A$2:$S$4,11,FALSE)</f>
        <v>#N/A</v>
      </c>
      <c r="L42" s="15" t="e">
        <f>VLOOKUP($A42,Data!$A$2:$S$4,12,FALSE)</f>
        <v>#N/A</v>
      </c>
      <c r="M42" s="15" t="e">
        <f>VLOOKUP($A42,Data!$A$2:$S$4,13,FALSE)</f>
        <v>#N/A</v>
      </c>
      <c r="N42" s="15" t="e">
        <f>VLOOKUP($A42,Data!$A$2:$S$4,14,FALSE)</f>
        <v>#N/A</v>
      </c>
      <c r="O42" s="15"/>
      <c r="P42" s="15"/>
      <c r="Q42" s="17" t="e">
        <f>VLOOKUP($A42,Data!$A$2:$S$4,17,FALSE)</f>
        <v>#N/A</v>
      </c>
      <c r="R42" s="20" t="e">
        <f>VLOOKUP($A42,Data!$A$2:$S$4,18,FALSE)</f>
        <v>#N/A</v>
      </c>
      <c r="S42" s="17" t="e">
        <f>VLOOKUP($A42,Data!$A$2:$S$4,19,FALSE)</f>
        <v>#N/A</v>
      </c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33" t="str">
        <f t="shared" si="12"/>
        <v>N/A</v>
      </c>
      <c r="AE42" s="34" t="str">
        <f t="shared" si="13"/>
        <v>N/A</v>
      </c>
      <c r="AF42" s="33" t="str">
        <f t="shared" si="14"/>
        <v>N/A</v>
      </c>
      <c r="AG42" s="34" t="str">
        <f t="shared" si="15"/>
        <v>N/A</v>
      </c>
      <c r="AH42" s="21">
        <f t="shared" si="16"/>
        <v>0</v>
      </c>
      <c r="AI42" s="22" t="e">
        <f t="shared" si="17"/>
        <v>#N/A</v>
      </c>
      <c r="AJ42" s="22" t="e">
        <f t="shared" ca="1" si="18"/>
        <v>#N/A</v>
      </c>
      <c r="AK42" s="22" t="e">
        <f t="shared" ca="1" si="19"/>
        <v>#N/A</v>
      </c>
      <c r="AL42" s="22" t="e">
        <f t="shared" ca="1" si="20"/>
        <v>#N/A</v>
      </c>
      <c r="AM42" s="22" t="e">
        <f t="shared" ca="1" si="21"/>
        <v>#N/A</v>
      </c>
      <c r="AN42" s="22" t="e">
        <f t="shared" ca="1" si="22"/>
        <v>#N/A</v>
      </c>
      <c r="AO42" s="22" t="e">
        <f t="shared" ca="1" si="23"/>
        <v>#N/A</v>
      </c>
      <c r="AP42" s="27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52" x14ac:dyDescent="0.35">
      <c r="A43" s="14">
        <v>84032</v>
      </c>
      <c r="B43" s="15" t="e">
        <f>VLOOKUP($A43,Data!$A$2:$S$4,2,FALSE)</f>
        <v>#N/A</v>
      </c>
      <c r="C43" s="15" t="e">
        <f>VLOOKUP($A43,Data!$A$2:$S$4,3,FALSE)</f>
        <v>#N/A</v>
      </c>
      <c r="D43" s="15" t="e">
        <f>VLOOKUP($A43,Data!$A$2:$S$4,4,FALSE)</f>
        <v>#N/A</v>
      </c>
      <c r="E43" s="15" t="e">
        <f>VLOOKUP($A43,Data!$A$2:$S$4,5,FALSE)</f>
        <v>#N/A</v>
      </c>
      <c r="F43" s="15" t="e">
        <f>VLOOKUP($A43,Data!$A$2:$S$4,6,FALSE)</f>
        <v>#N/A</v>
      </c>
      <c r="G43" s="15" t="e">
        <f>VLOOKUP($A43,Data!$A$2:$S$4,7,FALSE)</f>
        <v>#N/A</v>
      </c>
      <c r="H43" s="15" t="e">
        <f>VLOOKUP($A43,Data!$A$2:$S$4,11,FALSE)</f>
        <v>#N/A</v>
      </c>
      <c r="I43" s="15" t="e">
        <f ca="1">$AP$1-VLOOKUP($A43,Data!$A$2:$S$4,8,FALSE)</f>
        <v>#N/A</v>
      </c>
      <c r="J43" s="15" t="e">
        <f>VLOOKUP($A43,Data!$A$2:$S$4,10,FALSE)</f>
        <v>#N/A</v>
      </c>
      <c r="K43" s="15" t="e">
        <f>VLOOKUP($A43,Data!$A$2:$S$4,11,FALSE)</f>
        <v>#N/A</v>
      </c>
      <c r="L43" s="15" t="e">
        <f>VLOOKUP($A43,Data!$A$2:$S$4,12,FALSE)</f>
        <v>#N/A</v>
      </c>
      <c r="M43" s="15" t="e">
        <f>VLOOKUP($A43,Data!$A$2:$S$4,13,FALSE)</f>
        <v>#N/A</v>
      </c>
      <c r="N43" s="15" t="e">
        <f>VLOOKUP($A43,Data!$A$2:$S$4,14,FALSE)</f>
        <v>#N/A</v>
      </c>
      <c r="O43" s="15"/>
      <c r="P43" s="15"/>
      <c r="Q43" s="17" t="e">
        <f>VLOOKUP($A43,Data!$A$2:$S$4,17,FALSE)</f>
        <v>#N/A</v>
      </c>
      <c r="R43" s="20" t="e">
        <f>VLOOKUP($A43,Data!$A$2:$S$4,18,FALSE)</f>
        <v>#N/A</v>
      </c>
      <c r="S43" s="17" t="e">
        <f>VLOOKUP($A43,Data!$A$2:$S$4,19,FALSE)</f>
        <v>#N/A</v>
      </c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33" t="str">
        <f t="shared" si="12"/>
        <v>N/A</v>
      </c>
      <c r="AE43" s="34" t="str">
        <f t="shared" si="13"/>
        <v>N/A</v>
      </c>
      <c r="AF43" s="33" t="str">
        <f t="shared" si="14"/>
        <v>N/A</v>
      </c>
      <c r="AG43" s="34" t="str">
        <f t="shared" si="15"/>
        <v>N/A</v>
      </c>
      <c r="AH43" s="21">
        <f t="shared" si="16"/>
        <v>0</v>
      </c>
      <c r="AI43" s="22" t="e">
        <f t="shared" si="17"/>
        <v>#N/A</v>
      </c>
      <c r="AJ43" s="22" t="e">
        <f t="shared" ca="1" si="18"/>
        <v>#N/A</v>
      </c>
      <c r="AK43" s="22" t="e">
        <f t="shared" ca="1" si="19"/>
        <v>#N/A</v>
      </c>
      <c r="AL43" s="22" t="e">
        <f t="shared" ca="1" si="20"/>
        <v>#N/A</v>
      </c>
      <c r="AM43" s="22" t="e">
        <f t="shared" ca="1" si="21"/>
        <v>#N/A</v>
      </c>
      <c r="AN43" s="22" t="e">
        <f t="shared" ca="1" si="22"/>
        <v>#N/A</v>
      </c>
      <c r="AO43" s="22" t="e">
        <f t="shared" ca="1" si="23"/>
        <v>#N/A</v>
      </c>
      <c r="AP43" s="27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52" x14ac:dyDescent="0.35">
      <c r="A44" s="14">
        <v>90706</v>
      </c>
      <c r="B44" s="15" t="e">
        <f>VLOOKUP($A44,Data!$A$2:$S$4,2,FALSE)</f>
        <v>#N/A</v>
      </c>
      <c r="C44" s="15" t="e">
        <f>VLOOKUP($A44,Data!$A$2:$S$4,3,FALSE)</f>
        <v>#N/A</v>
      </c>
      <c r="D44" s="15" t="e">
        <f>VLOOKUP($A44,Data!$A$2:$S$4,4,FALSE)</f>
        <v>#N/A</v>
      </c>
      <c r="E44" s="15" t="e">
        <f>VLOOKUP($A44,Data!$A$2:$S$4,5,FALSE)</f>
        <v>#N/A</v>
      </c>
      <c r="F44" s="15" t="e">
        <f>VLOOKUP($A44,Data!$A$2:$S$4,6,FALSE)</f>
        <v>#N/A</v>
      </c>
      <c r="G44" s="15" t="e">
        <f>VLOOKUP($A44,Data!$A$2:$S$4,7,FALSE)</f>
        <v>#N/A</v>
      </c>
      <c r="H44" s="15" t="e">
        <f>VLOOKUP($A44,Data!$A$2:$S$4,11,FALSE)</f>
        <v>#N/A</v>
      </c>
      <c r="I44" s="15" t="e">
        <f ca="1">$AP$1-VLOOKUP($A44,Data!$A$2:$S$4,8,FALSE)</f>
        <v>#N/A</v>
      </c>
      <c r="J44" s="15" t="e">
        <f>VLOOKUP($A44,Data!$A$2:$S$4,10,FALSE)</f>
        <v>#N/A</v>
      </c>
      <c r="K44" s="15" t="e">
        <f>VLOOKUP($A44,Data!$A$2:$S$4,11,FALSE)</f>
        <v>#N/A</v>
      </c>
      <c r="L44" s="15" t="e">
        <f>VLOOKUP($A44,Data!$A$2:$S$4,12,FALSE)</f>
        <v>#N/A</v>
      </c>
      <c r="M44" s="15" t="e">
        <f>VLOOKUP($A44,Data!$A$2:$S$4,13,FALSE)</f>
        <v>#N/A</v>
      </c>
      <c r="N44" s="15" t="e">
        <f>VLOOKUP($A44,Data!$A$2:$S$4,14,FALSE)</f>
        <v>#N/A</v>
      </c>
      <c r="O44" s="15"/>
      <c r="P44" s="15"/>
      <c r="Q44" s="17" t="e">
        <f>VLOOKUP($A44,Data!$A$2:$S$4,17,FALSE)</f>
        <v>#N/A</v>
      </c>
      <c r="R44" s="20" t="e">
        <f>VLOOKUP($A44,Data!$A$2:$S$4,18,FALSE)</f>
        <v>#N/A</v>
      </c>
      <c r="S44" s="17" t="e">
        <f>VLOOKUP($A44,Data!$A$2:$S$4,19,FALSE)</f>
        <v>#N/A</v>
      </c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33" t="str">
        <f t="shared" si="12"/>
        <v>N/A</v>
      </c>
      <c r="AE44" s="34" t="str">
        <f t="shared" si="13"/>
        <v>N/A</v>
      </c>
      <c r="AF44" s="33" t="str">
        <f t="shared" si="14"/>
        <v>N/A</v>
      </c>
      <c r="AG44" s="34" t="str">
        <f t="shared" si="15"/>
        <v>N/A</v>
      </c>
      <c r="AH44" s="21">
        <f t="shared" si="16"/>
        <v>0</v>
      </c>
      <c r="AI44" s="22" t="e">
        <f t="shared" si="17"/>
        <v>#N/A</v>
      </c>
      <c r="AJ44" s="22" t="e">
        <f t="shared" ca="1" si="18"/>
        <v>#N/A</v>
      </c>
      <c r="AK44" s="22" t="e">
        <f t="shared" ca="1" si="19"/>
        <v>#N/A</v>
      </c>
      <c r="AL44" s="22" t="e">
        <f t="shared" ca="1" si="20"/>
        <v>#N/A</v>
      </c>
      <c r="AM44" s="22" t="e">
        <f t="shared" ca="1" si="21"/>
        <v>#N/A</v>
      </c>
      <c r="AN44" s="22" t="e">
        <f t="shared" ca="1" si="22"/>
        <v>#N/A</v>
      </c>
      <c r="AO44" s="22" t="e">
        <f t="shared" ca="1" si="23"/>
        <v>#N/A</v>
      </c>
      <c r="AP44" s="27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52" x14ac:dyDescent="0.35">
      <c r="A45" s="14">
        <v>88920</v>
      </c>
      <c r="B45" s="15" t="e">
        <f>VLOOKUP($A45,Data!$A$2:$S$4,2,FALSE)</f>
        <v>#N/A</v>
      </c>
      <c r="C45" s="15" t="e">
        <f>VLOOKUP($A45,Data!$A$2:$S$4,3,FALSE)</f>
        <v>#N/A</v>
      </c>
      <c r="D45" s="15" t="e">
        <f>VLOOKUP($A45,Data!$A$2:$S$4,4,FALSE)</f>
        <v>#N/A</v>
      </c>
      <c r="E45" s="15" t="e">
        <f>VLOOKUP($A45,Data!$A$2:$S$4,5,FALSE)</f>
        <v>#N/A</v>
      </c>
      <c r="F45" s="15" t="e">
        <f>VLOOKUP($A45,Data!$A$2:$S$4,6,FALSE)</f>
        <v>#N/A</v>
      </c>
      <c r="G45" s="15" t="e">
        <f>VLOOKUP($A45,Data!$A$2:$S$4,7,FALSE)</f>
        <v>#N/A</v>
      </c>
      <c r="H45" s="15" t="e">
        <f>VLOOKUP($A45,Data!$A$2:$S$4,11,FALSE)</f>
        <v>#N/A</v>
      </c>
      <c r="I45" s="15" t="e">
        <f ca="1">$AP$1-VLOOKUP($A45,Data!$A$2:$S$4,8,FALSE)</f>
        <v>#N/A</v>
      </c>
      <c r="J45" s="15" t="e">
        <f>VLOOKUP($A45,Data!$A$2:$S$4,10,FALSE)</f>
        <v>#N/A</v>
      </c>
      <c r="K45" s="15" t="e">
        <f>VLOOKUP($A45,Data!$A$2:$S$4,11,FALSE)</f>
        <v>#N/A</v>
      </c>
      <c r="L45" s="15" t="e">
        <f>VLOOKUP($A45,Data!$A$2:$S$4,12,FALSE)</f>
        <v>#N/A</v>
      </c>
      <c r="M45" s="15" t="e">
        <f>VLOOKUP($A45,Data!$A$2:$S$4,13,FALSE)</f>
        <v>#N/A</v>
      </c>
      <c r="N45" s="15" t="e">
        <f>VLOOKUP($A45,Data!$A$2:$S$4,14,FALSE)</f>
        <v>#N/A</v>
      </c>
      <c r="O45" s="15"/>
      <c r="P45" s="15"/>
      <c r="Q45" s="17" t="e">
        <f>VLOOKUP($A45,Data!$A$2:$S$4,17,FALSE)</f>
        <v>#N/A</v>
      </c>
      <c r="R45" s="20" t="e">
        <f>VLOOKUP($A45,Data!$A$2:$S$4,18,FALSE)</f>
        <v>#N/A</v>
      </c>
      <c r="S45" s="17" t="e">
        <f>VLOOKUP($A45,Data!$A$2:$S$4,19,FALSE)</f>
        <v>#N/A</v>
      </c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33" t="str">
        <f t="shared" si="12"/>
        <v>N/A</v>
      </c>
      <c r="AE45" s="34" t="str">
        <f t="shared" si="13"/>
        <v>N/A</v>
      </c>
      <c r="AF45" s="33" t="str">
        <f t="shared" si="14"/>
        <v>N/A</v>
      </c>
      <c r="AG45" s="34" t="str">
        <f t="shared" si="15"/>
        <v>N/A</v>
      </c>
      <c r="AH45" s="21">
        <f t="shared" si="16"/>
        <v>0</v>
      </c>
      <c r="AI45" s="22" t="e">
        <f t="shared" si="17"/>
        <v>#N/A</v>
      </c>
      <c r="AJ45" s="22" t="e">
        <f t="shared" ca="1" si="18"/>
        <v>#N/A</v>
      </c>
      <c r="AK45" s="22" t="e">
        <f t="shared" ca="1" si="19"/>
        <v>#N/A</v>
      </c>
      <c r="AL45" s="22" t="e">
        <f t="shared" ca="1" si="20"/>
        <v>#N/A</v>
      </c>
      <c r="AM45" s="22" t="e">
        <f t="shared" ca="1" si="21"/>
        <v>#N/A</v>
      </c>
      <c r="AN45" s="22" t="e">
        <f t="shared" ca="1" si="22"/>
        <v>#N/A</v>
      </c>
      <c r="AO45" s="22" t="e">
        <f t="shared" ca="1" si="23"/>
        <v>#N/A</v>
      </c>
      <c r="AP45" s="27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52" x14ac:dyDescent="0.35">
      <c r="A46" s="14">
        <v>29564</v>
      </c>
      <c r="B46" s="15" t="e">
        <f>VLOOKUP($A46,Data!$A$2:$S$4,2,FALSE)</f>
        <v>#N/A</v>
      </c>
      <c r="C46" s="15" t="e">
        <f>VLOOKUP($A46,Data!$A$2:$S$4,3,FALSE)</f>
        <v>#N/A</v>
      </c>
      <c r="D46" s="15" t="e">
        <f>VLOOKUP($A46,Data!$A$2:$S$4,4,FALSE)</f>
        <v>#N/A</v>
      </c>
      <c r="E46" s="15" t="e">
        <f>VLOOKUP($A46,Data!$A$2:$S$4,5,FALSE)</f>
        <v>#N/A</v>
      </c>
      <c r="F46" s="15" t="e">
        <f>VLOOKUP($A46,Data!$A$2:$S$4,6,FALSE)</f>
        <v>#N/A</v>
      </c>
      <c r="G46" s="15" t="e">
        <f>VLOOKUP($A46,Data!$A$2:$S$4,7,FALSE)</f>
        <v>#N/A</v>
      </c>
      <c r="H46" s="15" t="e">
        <f>VLOOKUP($A46,Data!$A$2:$S$4,11,FALSE)</f>
        <v>#N/A</v>
      </c>
      <c r="I46" s="15" t="e">
        <f ca="1">$AP$1-VLOOKUP($A46,Data!$A$2:$S$4,8,FALSE)</f>
        <v>#N/A</v>
      </c>
      <c r="J46" s="15" t="e">
        <f>VLOOKUP($A46,Data!$A$2:$S$4,10,FALSE)</f>
        <v>#N/A</v>
      </c>
      <c r="K46" s="15" t="e">
        <f>VLOOKUP($A46,Data!$A$2:$S$4,11,FALSE)</f>
        <v>#N/A</v>
      </c>
      <c r="L46" s="15" t="e">
        <f>VLOOKUP($A46,Data!$A$2:$S$4,12,FALSE)</f>
        <v>#N/A</v>
      </c>
      <c r="M46" s="15" t="e">
        <f>VLOOKUP($A46,Data!$A$2:$S$4,13,FALSE)</f>
        <v>#N/A</v>
      </c>
      <c r="N46" s="15" t="e">
        <f>VLOOKUP($A46,Data!$A$2:$S$4,14,FALSE)</f>
        <v>#N/A</v>
      </c>
      <c r="O46" s="15"/>
      <c r="P46" s="15"/>
      <c r="Q46" s="17" t="e">
        <f>VLOOKUP($A46,Data!$A$2:$S$4,17,FALSE)</f>
        <v>#N/A</v>
      </c>
      <c r="R46" s="20" t="e">
        <f>VLOOKUP($A46,Data!$A$2:$S$4,18,FALSE)</f>
        <v>#N/A</v>
      </c>
      <c r="S46" s="17" t="e">
        <f>VLOOKUP($A46,Data!$A$2:$S$4,19,FALSE)</f>
        <v>#N/A</v>
      </c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33" t="str">
        <f t="shared" si="12"/>
        <v>N/A</v>
      </c>
      <c r="AE46" s="34" t="str">
        <f t="shared" si="13"/>
        <v>N/A</v>
      </c>
      <c r="AF46" s="33" t="str">
        <f t="shared" si="14"/>
        <v>N/A</v>
      </c>
      <c r="AG46" s="34" t="str">
        <f t="shared" si="15"/>
        <v>N/A</v>
      </c>
      <c r="AH46" s="21">
        <f t="shared" si="16"/>
        <v>0</v>
      </c>
      <c r="AI46" s="22" t="e">
        <f t="shared" si="17"/>
        <v>#N/A</v>
      </c>
      <c r="AJ46" s="22" t="e">
        <f t="shared" ca="1" si="18"/>
        <v>#N/A</v>
      </c>
      <c r="AK46" s="22" t="e">
        <f t="shared" ca="1" si="19"/>
        <v>#N/A</v>
      </c>
      <c r="AL46" s="22" t="e">
        <f t="shared" ca="1" si="20"/>
        <v>#N/A</v>
      </c>
      <c r="AM46" s="22" t="e">
        <f t="shared" ca="1" si="21"/>
        <v>#N/A</v>
      </c>
      <c r="AN46" s="22" t="e">
        <f t="shared" ca="1" si="22"/>
        <v>#N/A</v>
      </c>
      <c r="AO46" s="22" t="e">
        <f t="shared" ca="1" si="23"/>
        <v>#N/A</v>
      </c>
      <c r="AP46" s="27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52" x14ac:dyDescent="0.35">
      <c r="A47" s="14">
        <v>19270</v>
      </c>
      <c r="B47" s="15" t="e">
        <f>VLOOKUP($A47,Data!$A$2:$S$4,2,FALSE)</f>
        <v>#N/A</v>
      </c>
      <c r="C47" s="15" t="e">
        <f>VLOOKUP($A47,Data!$A$2:$S$4,3,FALSE)</f>
        <v>#N/A</v>
      </c>
      <c r="D47" s="15" t="e">
        <f>VLOOKUP($A47,Data!$A$2:$S$4,4,FALSE)</f>
        <v>#N/A</v>
      </c>
      <c r="E47" s="15" t="e">
        <f>VLOOKUP($A47,Data!$A$2:$S$4,5,FALSE)</f>
        <v>#N/A</v>
      </c>
      <c r="F47" s="15" t="e">
        <f>VLOOKUP($A47,Data!$A$2:$S$4,6,FALSE)</f>
        <v>#N/A</v>
      </c>
      <c r="G47" s="15" t="e">
        <f>VLOOKUP($A47,Data!$A$2:$S$4,7,FALSE)</f>
        <v>#N/A</v>
      </c>
      <c r="H47" s="15" t="e">
        <f>VLOOKUP($A47,Data!$A$2:$S$4,11,FALSE)</f>
        <v>#N/A</v>
      </c>
      <c r="I47" s="15" t="e">
        <f ca="1">$AP$1-VLOOKUP($A47,Data!$A$2:$S$4,8,FALSE)</f>
        <v>#N/A</v>
      </c>
      <c r="J47" s="15" t="e">
        <f>VLOOKUP($A47,Data!$A$2:$S$4,10,FALSE)</f>
        <v>#N/A</v>
      </c>
      <c r="K47" s="15" t="e">
        <f>VLOOKUP($A47,Data!$A$2:$S$4,11,FALSE)</f>
        <v>#N/A</v>
      </c>
      <c r="L47" s="15" t="e">
        <f>VLOOKUP($A47,Data!$A$2:$S$4,12,FALSE)</f>
        <v>#N/A</v>
      </c>
      <c r="M47" s="15" t="e">
        <f>VLOOKUP($A47,Data!$A$2:$S$4,13,FALSE)</f>
        <v>#N/A</v>
      </c>
      <c r="N47" s="15" t="e">
        <f>VLOOKUP($A47,Data!$A$2:$S$4,14,FALSE)</f>
        <v>#N/A</v>
      </c>
      <c r="O47" s="15"/>
      <c r="P47" s="15"/>
      <c r="Q47" s="17" t="e">
        <f>VLOOKUP($A47,Data!$A$2:$S$4,17,FALSE)</f>
        <v>#N/A</v>
      </c>
      <c r="R47" s="20" t="e">
        <f>VLOOKUP($A47,Data!$A$2:$S$4,18,FALSE)</f>
        <v>#N/A</v>
      </c>
      <c r="S47" s="17" t="e">
        <f>VLOOKUP($A47,Data!$A$2:$S$4,19,FALSE)</f>
        <v>#N/A</v>
      </c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33" t="str">
        <f t="shared" si="12"/>
        <v>N/A</v>
      </c>
      <c r="AE47" s="34" t="str">
        <f t="shared" si="13"/>
        <v>N/A</v>
      </c>
      <c r="AF47" s="33" t="str">
        <f t="shared" si="14"/>
        <v>N/A</v>
      </c>
      <c r="AG47" s="34" t="str">
        <f t="shared" si="15"/>
        <v>N/A</v>
      </c>
      <c r="AH47" s="21">
        <f t="shared" si="16"/>
        <v>0</v>
      </c>
      <c r="AI47" s="22" t="e">
        <f t="shared" si="17"/>
        <v>#N/A</v>
      </c>
      <c r="AJ47" s="22" t="e">
        <f t="shared" ca="1" si="18"/>
        <v>#N/A</v>
      </c>
      <c r="AK47" s="22" t="e">
        <f t="shared" ca="1" si="19"/>
        <v>#N/A</v>
      </c>
      <c r="AL47" s="22" t="e">
        <f t="shared" ca="1" si="20"/>
        <v>#N/A</v>
      </c>
      <c r="AM47" s="22" t="e">
        <f t="shared" ca="1" si="21"/>
        <v>#N/A</v>
      </c>
      <c r="AN47" s="22" t="e">
        <f t="shared" ca="1" si="22"/>
        <v>#N/A</v>
      </c>
      <c r="AO47" s="22" t="e">
        <f t="shared" ca="1" si="23"/>
        <v>#N/A</v>
      </c>
      <c r="AP47" s="27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52" x14ac:dyDescent="0.35">
      <c r="A48" s="14">
        <v>90916</v>
      </c>
      <c r="B48" s="15" t="e">
        <f>VLOOKUP($A48,Data!$A$2:$S$4,2,FALSE)</f>
        <v>#N/A</v>
      </c>
      <c r="C48" s="15" t="e">
        <f>VLOOKUP($A48,Data!$A$2:$S$4,3,FALSE)</f>
        <v>#N/A</v>
      </c>
      <c r="D48" s="15" t="e">
        <f>VLOOKUP($A48,Data!$A$2:$S$4,4,FALSE)</f>
        <v>#N/A</v>
      </c>
      <c r="E48" s="15" t="e">
        <f>VLOOKUP($A48,Data!$A$2:$S$4,5,FALSE)</f>
        <v>#N/A</v>
      </c>
      <c r="F48" s="15" t="e">
        <f>VLOOKUP($A48,Data!$A$2:$S$4,6,FALSE)</f>
        <v>#N/A</v>
      </c>
      <c r="G48" s="15" t="e">
        <f>VLOOKUP($A48,Data!$A$2:$S$4,7,FALSE)</f>
        <v>#N/A</v>
      </c>
      <c r="H48" s="15" t="e">
        <f>VLOOKUP($A48,Data!$A$2:$S$4,11,FALSE)</f>
        <v>#N/A</v>
      </c>
      <c r="I48" s="15" t="e">
        <f ca="1">$AP$1-VLOOKUP($A48,Data!$A$2:$S$4,8,FALSE)</f>
        <v>#N/A</v>
      </c>
      <c r="J48" s="15" t="e">
        <f>VLOOKUP($A48,Data!$A$2:$S$4,10,FALSE)</f>
        <v>#N/A</v>
      </c>
      <c r="K48" s="15" t="e">
        <f>VLOOKUP($A48,Data!$A$2:$S$4,11,FALSE)</f>
        <v>#N/A</v>
      </c>
      <c r="L48" s="15" t="e">
        <f>VLOOKUP($A48,Data!$A$2:$S$4,12,FALSE)</f>
        <v>#N/A</v>
      </c>
      <c r="M48" s="15" t="e">
        <f>VLOOKUP($A48,Data!$A$2:$S$4,13,FALSE)</f>
        <v>#N/A</v>
      </c>
      <c r="N48" s="15" t="e">
        <f>VLOOKUP($A48,Data!$A$2:$S$4,14,FALSE)</f>
        <v>#N/A</v>
      </c>
      <c r="O48" s="15"/>
      <c r="P48" s="15"/>
      <c r="Q48" s="17" t="e">
        <f>VLOOKUP($A48,Data!$A$2:$S$4,17,FALSE)</f>
        <v>#N/A</v>
      </c>
      <c r="R48" s="20" t="e">
        <f>VLOOKUP($A48,Data!$A$2:$S$4,18,FALSE)</f>
        <v>#N/A</v>
      </c>
      <c r="S48" s="17" t="e">
        <f>VLOOKUP($A48,Data!$A$2:$S$4,19,FALSE)</f>
        <v>#N/A</v>
      </c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33" t="str">
        <f t="shared" si="12"/>
        <v>N/A</v>
      </c>
      <c r="AE48" s="34" t="str">
        <f t="shared" si="13"/>
        <v>N/A</v>
      </c>
      <c r="AF48" s="33" t="str">
        <f t="shared" si="14"/>
        <v>N/A</v>
      </c>
      <c r="AG48" s="34" t="str">
        <f t="shared" si="15"/>
        <v>N/A</v>
      </c>
      <c r="AH48" s="21">
        <f t="shared" si="16"/>
        <v>0</v>
      </c>
      <c r="AI48" s="22" t="e">
        <f t="shared" si="17"/>
        <v>#N/A</v>
      </c>
      <c r="AJ48" s="22" t="e">
        <f t="shared" ca="1" si="18"/>
        <v>#N/A</v>
      </c>
      <c r="AK48" s="22" t="e">
        <f t="shared" ca="1" si="19"/>
        <v>#N/A</v>
      </c>
      <c r="AL48" s="22" t="e">
        <f t="shared" ca="1" si="20"/>
        <v>#N/A</v>
      </c>
      <c r="AM48" s="22" t="e">
        <f t="shared" ca="1" si="21"/>
        <v>#N/A</v>
      </c>
      <c r="AN48" s="22" t="e">
        <f t="shared" ca="1" si="22"/>
        <v>#N/A</v>
      </c>
      <c r="AO48" s="22" t="e">
        <f t="shared" ca="1" si="23"/>
        <v>#N/A</v>
      </c>
      <c r="AP48" s="27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52" x14ac:dyDescent="0.35">
      <c r="A49" s="14">
        <v>36740</v>
      </c>
      <c r="B49" s="15" t="e">
        <f>VLOOKUP($A49,Data!$A$2:$S$4,2,FALSE)</f>
        <v>#N/A</v>
      </c>
      <c r="C49" s="15" t="e">
        <f>VLOOKUP($A49,Data!$A$2:$S$4,3,FALSE)</f>
        <v>#N/A</v>
      </c>
      <c r="D49" s="15" t="e">
        <f>VLOOKUP($A49,Data!$A$2:$S$4,4,FALSE)</f>
        <v>#N/A</v>
      </c>
      <c r="E49" s="15" t="e">
        <f>VLOOKUP($A49,Data!$A$2:$S$4,5,FALSE)</f>
        <v>#N/A</v>
      </c>
      <c r="F49" s="15" t="e">
        <f>VLOOKUP($A49,Data!$A$2:$S$4,6,FALSE)</f>
        <v>#N/A</v>
      </c>
      <c r="G49" s="15" t="e">
        <f>VLOOKUP($A49,Data!$A$2:$S$4,7,FALSE)</f>
        <v>#N/A</v>
      </c>
      <c r="H49" s="15" t="e">
        <f>VLOOKUP($A49,Data!$A$2:$S$4,11,FALSE)</f>
        <v>#N/A</v>
      </c>
      <c r="I49" s="15" t="e">
        <f ca="1">$AP$1-VLOOKUP($A49,Data!$A$2:$S$4,8,FALSE)</f>
        <v>#N/A</v>
      </c>
      <c r="J49" s="15" t="e">
        <f>VLOOKUP($A49,Data!$A$2:$S$4,10,FALSE)</f>
        <v>#N/A</v>
      </c>
      <c r="K49" s="15" t="e">
        <f>VLOOKUP($A49,Data!$A$2:$S$4,11,FALSE)</f>
        <v>#N/A</v>
      </c>
      <c r="L49" s="15" t="e">
        <f>VLOOKUP($A49,Data!$A$2:$S$4,12,FALSE)</f>
        <v>#N/A</v>
      </c>
      <c r="M49" s="15" t="e">
        <f>VLOOKUP($A49,Data!$A$2:$S$4,13,FALSE)</f>
        <v>#N/A</v>
      </c>
      <c r="N49" s="15" t="e">
        <f>VLOOKUP($A49,Data!$A$2:$S$4,14,FALSE)</f>
        <v>#N/A</v>
      </c>
      <c r="O49" s="15"/>
      <c r="P49" s="15"/>
      <c r="Q49" s="17" t="e">
        <f>VLOOKUP($A49,Data!$A$2:$S$4,17,FALSE)</f>
        <v>#N/A</v>
      </c>
      <c r="R49" s="20" t="e">
        <f>VLOOKUP($A49,Data!$A$2:$S$4,18,FALSE)</f>
        <v>#N/A</v>
      </c>
      <c r="S49" s="17" t="e">
        <f>VLOOKUP($A49,Data!$A$2:$S$4,19,FALSE)</f>
        <v>#N/A</v>
      </c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33" t="str">
        <f t="shared" si="12"/>
        <v>N/A</v>
      </c>
      <c r="AE49" s="34" t="str">
        <f t="shared" si="13"/>
        <v>N/A</v>
      </c>
      <c r="AF49" s="33" t="str">
        <f t="shared" si="14"/>
        <v>N/A</v>
      </c>
      <c r="AG49" s="34" t="str">
        <f t="shared" si="15"/>
        <v>N/A</v>
      </c>
      <c r="AH49" s="21">
        <f t="shared" si="16"/>
        <v>0</v>
      </c>
      <c r="AI49" s="22" t="e">
        <f t="shared" si="17"/>
        <v>#N/A</v>
      </c>
      <c r="AJ49" s="22" t="e">
        <f t="shared" ca="1" si="18"/>
        <v>#N/A</v>
      </c>
      <c r="AK49" s="22" t="e">
        <f t="shared" ca="1" si="19"/>
        <v>#N/A</v>
      </c>
      <c r="AL49" s="22" t="e">
        <f t="shared" ca="1" si="20"/>
        <v>#N/A</v>
      </c>
      <c r="AM49" s="22" t="e">
        <f t="shared" ca="1" si="21"/>
        <v>#N/A</v>
      </c>
      <c r="AN49" s="22" t="e">
        <f t="shared" ca="1" si="22"/>
        <v>#N/A</v>
      </c>
      <c r="AO49" s="22" t="e">
        <f t="shared" ca="1" si="23"/>
        <v>#N/A</v>
      </c>
      <c r="AP49" s="27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52" x14ac:dyDescent="0.35">
      <c r="A50" s="14">
        <v>94697</v>
      </c>
      <c r="B50" s="15" t="e">
        <f>VLOOKUP($A50,Data!$A$2:$S$4,2,FALSE)</f>
        <v>#N/A</v>
      </c>
      <c r="C50" s="15" t="e">
        <f>VLOOKUP($A50,Data!$A$2:$S$4,3,FALSE)</f>
        <v>#N/A</v>
      </c>
      <c r="D50" s="15" t="e">
        <f>VLOOKUP($A50,Data!$A$2:$S$4,4,FALSE)</f>
        <v>#N/A</v>
      </c>
      <c r="E50" s="15" t="e">
        <f>VLOOKUP($A50,Data!$A$2:$S$4,5,FALSE)</f>
        <v>#N/A</v>
      </c>
      <c r="F50" s="15" t="e">
        <f>VLOOKUP($A50,Data!$A$2:$S$4,6,FALSE)</f>
        <v>#N/A</v>
      </c>
      <c r="G50" s="15" t="e">
        <f>VLOOKUP($A50,Data!$A$2:$S$4,7,FALSE)</f>
        <v>#N/A</v>
      </c>
      <c r="H50" s="15" t="e">
        <f>VLOOKUP($A50,Data!$A$2:$S$4,11,FALSE)</f>
        <v>#N/A</v>
      </c>
      <c r="I50" s="15" t="e">
        <f ca="1">$AP$1-VLOOKUP($A50,Data!$A$2:$S$4,8,FALSE)</f>
        <v>#N/A</v>
      </c>
      <c r="J50" s="15" t="e">
        <f>VLOOKUP($A50,Data!$A$2:$S$4,10,FALSE)</f>
        <v>#N/A</v>
      </c>
      <c r="K50" s="15" t="e">
        <f>VLOOKUP($A50,Data!$A$2:$S$4,11,FALSE)</f>
        <v>#N/A</v>
      </c>
      <c r="L50" s="15" t="e">
        <f>VLOOKUP($A50,Data!$A$2:$S$4,12,FALSE)</f>
        <v>#N/A</v>
      </c>
      <c r="M50" s="15" t="e">
        <f>VLOOKUP($A50,Data!$A$2:$S$4,13,FALSE)</f>
        <v>#N/A</v>
      </c>
      <c r="N50" s="15" t="e">
        <f>VLOOKUP($A50,Data!$A$2:$S$4,14,FALSE)</f>
        <v>#N/A</v>
      </c>
      <c r="O50" s="15"/>
      <c r="P50" s="15"/>
      <c r="Q50" s="17" t="e">
        <f>VLOOKUP($A50,Data!$A$2:$S$4,17,FALSE)</f>
        <v>#N/A</v>
      </c>
      <c r="R50" s="20" t="e">
        <f>VLOOKUP($A50,Data!$A$2:$S$4,18,FALSE)</f>
        <v>#N/A</v>
      </c>
      <c r="S50" s="17" t="e">
        <f>VLOOKUP($A50,Data!$A$2:$S$4,19,FALSE)</f>
        <v>#N/A</v>
      </c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33" t="str">
        <f t="shared" si="12"/>
        <v>N/A</v>
      </c>
      <c r="AE50" s="34" t="str">
        <f t="shared" si="13"/>
        <v>N/A</v>
      </c>
      <c r="AF50" s="33" t="str">
        <f t="shared" si="14"/>
        <v>N/A</v>
      </c>
      <c r="AG50" s="34" t="str">
        <f t="shared" si="15"/>
        <v>N/A</v>
      </c>
      <c r="AH50" s="21">
        <f t="shared" si="16"/>
        <v>0</v>
      </c>
      <c r="AI50" s="22" t="e">
        <f t="shared" si="17"/>
        <v>#N/A</v>
      </c>
      <c r="AJ50" s="22" t="e">
        <f t="shared" ca="1" si="18"/>
        <v>#N/A</v>
      </c>
      <c r="AK50" s="22" t="e">
        <f t="shared" ca="1" si="19"/>
        <v>#N/A</v>
      </c>
      <c r="AL50" s="22" t="e">
        <f t="shared" ca="1" si="20"/>
        <v>#N/A</v>
      </c>
      <c r="AM50" s="22" t="e">
        <f t="shared" ca="1" si="21"/>
        <v>#N/A</v>
      </c>
      <c r="AN50" s="22" t="e">
        <f t="shared" ca="1" si="22"/>
        <v>#N/A</v>
      </c>
      <c r="AO50" s="22" t="e">
        <f t="shared" ca="1" si="23"/>
        <v>#N/A</v>
      </c>
      <c r="AP50" s="27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52" x14ac:dyDescent="0.35">
      <c r="A51" s="14">
        <v>76576</v>
      </c>
      <c r="B51" s="15" t="e">
        <f>VLOOKUP($A51,Data!$A$2:$S$4,2,FALSE)</f>
        <v>#N/A</v>
      </c>
      <c r="C51" s="15" t="e">
        <f>VLOOKUP($A51,Data!$A$2:$S$4,3,FALSE)</f>
        <v>#N/A</v>
      </c>
      <c r="D51" s="15" t="e">
        <f>VLOOKUP($A51,Data!$A$2:$S$4,4,FALSE)</f>
        <v>#N/A</v>
      </c>
      <c r="E51" s="15" t="e">
        <f>VLOOKUP($A51,Data!$A$2:$S$4,5,FALSE)</f>
        <v>#N/A</v>
      </c>
      <c r="F51" s="15" t="e">
        <f>VLOOKUP($A51,Data!$A$2:$S$4,6,FALSE)</f>
        <v>#N/A</v>
      </c>
      <c r="G51" s="15" t="e">
        <f>VLOOKUP($A51,Data!$A$2:$S$4,7,FALSE)</f>
        <v>#N/A</v>
      </c>
      <c r="H51" s="15" t="e">
        <f>VLOOKUP($A51,Data!$A$2:$S$4,11,FALSE)</f>
        <v>#N/A</v>
      </c>
      <c r="I51" s="15" t="e">
        <f ca="1">$AP$1-VLOOKUP($A51,Data!$A$2:$S$4,8,FALSE)</f>
        <v>#N/A</v>
      </c>
      <c r="J51" s="15" t="e">
        <f>VLOOKUP($A51,Data!$A$2:$S$4,10,FALSE)</f>
        <v>#N/A</v>
      </c>
      <c r="K51" s="15" t="e">
        <f>VLOOKUP($A51,Data!$A$2:$S$4,11,FALSE)</f>
        <v>#N/A</v>
      </c>
      <c r="L51" s="15" t="e">
        <f>VLOOKUP($A51,Data!$A$2:$S$4,12,FALSE)</f>
        <v>#N/A</v>
      </c>
      <c r="M51" s="15" t="e">
        <f>VLOOKUP($A51,Data!$A$2:$S$4,13,FALSE)</f>
        <v>#N/A</v>
      </c>
      <c r="N51" s="15" t="e">
        <f>VLOOKUP($A51,Data!$A$2:$S$4,14,FALSE)</f>
        <v>#N/A</v>
      </c>
      <c r="O51" s="15"/>
      <c r="P51" s="15"/>
      <c r="Q51" s="17" t="e">
        <f>VLOOKUP($A51,Data!$A$2:$S$4,17,FALSE)</f>
        <v>#N/A</v>
      </c>
      <c r="R51" s="20" t="e">
        <f>VLOOKUP($A51,Data!$A$2:$S$4,18,FALSE)</f>
        <v>#N/A</v>
      </c>
      <c r="S51" s="17" t="e">
        <f>VLOOKUP($A51,Data!$A$2:$S$4,19,FALSE)</f>
        <v>#N/A</v>
      </c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33" t="str">
        <f t="shared" si="12"/>
        <v>N/A</v>
      </c>
      <c r="AE51" s="34" t="str">
        <f t="shared" si="13"/>
        <v>N/A</v>
      </c>
      <c r="AF51" s="33" t="str">
        <f t="shared" si="14"/>
        <v>N/A</v>
      </c>
      <c r="AG51" s="34" t="str">
        <f t="shared" si="15"/>
        <v>N/A</v>
      </c>
      <c r="AH51" s="21">
        <f t="shared" si="16"/>
        <v>0</v>
      </c>
      <c r="AI51" s="22" t="e">
        <f t="shared" si="17"/>
        <v>#N/A</v>
      </c>
      <c r="AJ51" s="22" t="e">
        <f t="shared" ca="1" si="18"/>
        <v>#N/A</v>
      </c>
      <c r="AK51" s="22" t="e">
        <f t="shared" ca="1" si="19"/>
        <v>#N/A</v>
      </c>
      <c r="AL51" s="22" t="e">
        <f t="shared" ca="1" si="20"/>
        <v>#N/A</v>
      </c>
      <c r="AM51" s="22" t="e">
        <f t="shared" ca="1" si="21"/>
        <v>#N/A</v>
      </c>
      <c r="AN51" s="22" t="e">
        <f t="shared" ca="1" si="22"/>
        <v>#N/A</v>
      </c>
      <c r="AO51" s="22" t="e">
        <f t="shared" ca="1" si="23"/>
        <v>#N/A</v>
      </c>
      <c r="AP51" s="27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52" x14ac:dyDescent="0.35">
      <c r="A52" s="14">
        <v>68895</v>
      </c>
      <c r="B52" s="15" t="e">
        <f>VLOOKUP($A52,Data!$A$2:$S$4,2,FALSE)</f>
        <v>#N/A</v>
      </c>
      <c r="C52" s="15" t="e">
        <f>VLOOKUP($A52,Data!$A$2:$S$4,3,FALSE)</f>
        <v>#N/A</v>
      </c>
      <c r="D52" s="15" t="e">
        <f>VLOOKUP($A52,Data!$A$2:$S$4,4,FALSE)</f>
        <v>#N/A</v>
      </c>
      <c r="E52" s="15" t="e">
        <f>VLOOKUP($A52,Data!$A$2:$S$4,5,FALSE)</f>
        <v>#N/A</v>
      </c>
      <c r="F52" s="15" t="e">
        <f>VLOOKUP($A52,Data!$A$2:$S$4,6,FALSE)</f>
        <v>#N/A</v>
      </c>
      <c r="G52" s="15" t="e">
        <f>VLOOKUP($A52,Data!$A$2:$S$4,7,FALSE)</f>
        <v>#N/A</v>
      </c>
      <c r="H52" s="15" t="e">
        <f>VLOOKUP($A52,Data!$A$2:$S$4,11,FALSE)</f>
        <v>#N/A</v>
      </c>
      <c r="I52" s="15" t="e">
        <f ca="1">$AP$1-VLOOKUP($A52,Data!$A$2:$S$4,8,FALSE)</f>
        <v>#N/A</v>
      </c>
      <c r="J52" s="15" t="e">
        <f>VLOOKUP($A52,Data!$A$2:$S$4,10,FALSE)</f>
        <v>#N/A</v>
      </c>
      <c r="K52" s="15" t="e">
        <f>VLOOKUP($A52,Data!$A$2:$S$4,11,FALSE)</f>
        <v>#N/A</v>
      </c>
      <c r="L52" s="15" t="e">
        <f>VLOOKUP($A52,Data!$A$2:$S$4,12,FALSE)</f>
        <v>#N/A</v>
      </c>
      <c r="M52" s="15" t="e">
        <f>VLOOKUP($A52,Data!$A$2:$S$4,13,FALSE)</f>
        <v>#N/A</v>
      </c>
      <c r="N52" s="15" t="e">
        <f>VLOOKUP($A52,Data!$A$2:$S$4,14,FALSE)</f>
        <v>#N/A</v>
      </c>
      <c r="O52" s="15"/>
      <c r="P52" s="15"/>
      <c r="Q52" s="17" t="e">
        <f>VLOOKUP($A52,Data!$A$2:$S$4,17,FALSE)</f>
        <v>#N/A</v>
      </c>
      <c r="R52" s="20" t="e">
        <f>VLOOKUP($A52,Data!$A$2:$S$4,18,FALSE)</f>
        <v>#N/A</v>
      </c>
      <c r="S52" s="17" t="e">
        <f>VLOOKUP($A52,Data!$A$2:$S$4,19,FALSE)</f>
        <v>#N/A</v>
      </c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33" t="str">
        <f t="shared" si="12"/>
        <v>N/A</v>
      </c>
      <c r="AE52" s="34" t="str">
        <f t="shared" si="13"/>
        <v>N/A</v>
      </c>
      <c r="AF52" s="33" t="str">
        <f t="shared" si="14"/>
        <v>N/A</v>
      </c>
      <c r="AG52" s="34" t="str">
        <f t="shared" si="15"/>
        <v>N/A</v>
      </c>
      <c r="AH52" s="21">
        <f t="shared" si="16"/>
        <v>0</v>
      </c>
      <c r="AI52" s="22" t="e">
        <f t="shared" si="17"/>
        <v>#N/A</v>
      </c>
      <c r="AJ52" s="22" t="e">
        <f t="shared" ca="1" si="18"/>
        <v>#N/A</v>
      </c>
      <c r="AK52" s="22" t="e">
        <f t="shared" ca="1" si="19"/>
        <v>#N/A</v>
      </c>
      <c r="AL52" s="22" t="e">
        <f t="shared" ca="1" si="20"/>
        <v>#N/A</v>
      </c>
      <c r="AM52" s="22" t="e">
        <f t="shared" ca="1" si="21"/>
        <v>#N/A</v>
      </c>
      <c r="AN52" s="22" t="e">
        <f t="shared" ca="1" si="22"/>
        <v>#N/A</v>
      </c>
      <c r="AO52" s="22" t="e">
        <f t="shared" ca="1" si="23"/>
        <v>#N/A</v>
      </c>
      <c r="AP52" s="27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52" x14ac:dyDescent="0.35">
      <c r="A53" s="14">
        <v>51408</v>
      </c>
      <c r="B53" s="15" t="e">
        <f>VLOOKUP($A53,Data!$A$2:$S$4,2,FALSE)</f>
        <v>#N/A</v>
      </c>
      <c r="C53" s="15" t="e">
        <f>VLOOKUP($A53,Data!$A$2:$S$4,3,FALSE)</f>
        <v>#N/A</v>
      </c>
      <c r="D53" s="15" t="e">
        <f>VLOOKUP($A53,Data!$A$2:$S$4,4,FALSE)</f>
        <v>#N/A</v>
      </c>
      <c r="E53" s="15" t="e">
        <f>VLOOKUP($A53,Data!$A$2:$S$4,5,FALSE)</f>
        <v>#N/A</v>
      </c>
      <c r="F53" s="15" t="e">
        <f>VLOOKUP($A53,Data!$A$2:$S$4,6,FALSE)</f>
        <v>#N/A</v>
      </c>
      <c r="G53" s="15" t="e">
        <f>VLOOKUP($A53,Data!$A$2:$S$4,7,FALSE)</f>
        <v>#N/A</v>
      </c>
      <c r="H53" s="15" t="e">
        <f>VLOOKUP($A53,Data!$A$2:$S$4,11,FALSE)</f>
        <v>#N/A</v>
      </c>
      <c r="I53" s="15" t="e">
        <f ca="1">$AP$1-VLOOKUP($A53,Data!$A$2:$S$4,8,FALSE)</f>
        <v>#N/A</v>
      </c>
      <c r="J53" s="15" t="e">
        <f>VLOOKUP($A53,Data!$A$2:$S$4,10,FALSE)</f>
        <v>#N/A</v>
      </c>
      <c r="K53" s="15" t="e">
        <f>VLOOKUP($A53,Data!$A$2:$S$4,11,FALSE)</f>
        <v>#N/A</v>
      </c>
      <c r="L53" s="15" t="e">
        <f>VLOOKUP($A53,Data!$A$2:$S$4,12,FALSE)</f>
        <v>#N/A</v>
      </c>
      <c r="M53" s="15" t="e">
        <f>VLOOKUP($A53,Data!$A$2:$S$4,13,FALSE)</f>
        <v>#N/A</v>
      </c>
      <c r="N53" s="15" t="e">
        <f>VLOOKUP($A53,Data!$A$2:$S$4,14,FALSE)</f>
        <v>#N/A</v>
      </c>
      <c r="O53" s="15"/>
      <c r="P53" s="15"/>
      <c r="Q53" s="17" t="e">
        <f>VLOOKUP($A53,Data!$A$2:$S$4,17,FALSE)</f>
        <v>#N/A</v>
      </c>
      <c r="R53" s="20" t="e">
        <f>VLOOKUP($A53,Data!$A$2:$S$4,18,FALSE)</f>
        <v>#N/A</v>
      </c>
      <c r="S53" s="17" t="e">
        <f>VLOOKUP($A53,Data!$A$2:$S$4,19,FALSE)</f>
        <v>#N/A</v>
      </c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33" t="str">
        <f t="shared" si="12"/>
        <v>N/A</v>
      </c>
      <c r="AE53" s="34" t="str">
        <f t="shared" si="13"/>
        <v>N/A</v>
      </c>
      <c r="AF53" s="33" t="str">
        <f t="shared" si="14"/>
        <v>N/A</v>
      </c>
      <c r="AG53" s="34" t="str">
        <f t="shared" si="15"/>
        <v>N/A</v>
      </c>
      <c r="AH53" s="21">
        <f t="shared" si="16"/>
        <v>0</v>
      </c>
      <c r="AI53" s="22" t="e">
        <f t="shared" si="17"/>
        <v>#N/A</v>
      </c>
      <c r="AJ53" s="22" t="e">
        <f t="shared" ca="1" si="18"/>
        <v>#N/A</v>
      </c>
      <c r="AK53" s="22" t="e">
        <f t="shared" ca="1" si="19"/>
        <v>#N/A</v>
      </c>
      <c r="AL53" s="22" t="e">
        <f t="shared" ca="1" si="20"/>
        <v>#N/A</v>
      </c>
      <c r="AM53" s="22" t="e">
        <f t="shared" ca="1" si="21"/>
        <v>#N/A</v>
      </c>
      <c r="AN53" s="22" t="e">
        <f t="shared" ca="1" si="22"/>
        <v>#N/A</v>
      </c>
      <c r="AO53" s="22" t="e">
        <f t="shared" ca="1" si="23"/>
        <v>#N/A</v>
      </c>
      <c r="AP53" s="27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52" x14ac:dyDescent="0.35">
      <c r="A54" s="14">
        <v>86001</v>
      </c>
      <c r="B54" s="15" t="e">
        <f>VLOOKUP($A54,Data!$A$2:$S$4,2,FALSE)</f>
        <v>#N/A</v>
      </c>
      <c r="C54" s="15" t="e">
        <f>VLOOKUP($A54,Data!$A$2:$S$4,3,FALSE)</f>
        <v>#N/A</v>
      </c>
      <c r="D54" s="15" t="e">
        <f>VLOOKUP($A54,Data!$A$2:$S$4,4,FALSE)</f>
        <v>#N/A</v>
      </c>
      <c r="E54" s="15" t="e">
        <f>VLOOKUP($A54,Data!$A$2:$S$4,5,FALSE)</f>
        <v>#N/A</v>
      </c>
      <c r="F54" s="15" t="e">
        <f>VLOOKUP($A54,Data!$A$2:$S$4,6,FALSE)</f>
        <v>#N/A</v>
      </c>
      <c r="G54" s="15" t="e">
        <f>VLOOKUP($A54,Data!$A$2:$S$4,7,FALSE)</f>
        <v>#N/A</v>
      </c>
      <c r="H54" s="15" t="e">
        <f>VLOOKUP($A54,Data!$A$2:$S$4,11,FALSE)</f>
        <v>#N/A</v>
      </c>
      <c r="I54" s="15" t="e">
        <f ca="1">$AP$1-VLOOKUP($A54,Data!$A$2:$S$4,8,FALSE)</f>
        <v>#N/A</v>
      </c>
      <c r="J54" s="15" t="e">
        <f>VLOOKUP($A54,Data!$A$2:$S$4,10,FALSE)</f>
        <v>#N/A</v>
      </c>
      <c r="K54" s="15" t="e">
        <f>VLOOKUP($A54,Data!$A$2:$S$4,11,FALSE)</f>
        <v>#N/A</v>
      </c>
      <c r="L54" s="15" t="e">
        <f>VLOOKUP($A54,Data!$A$2:$S$4,12,FALSE)</f>
        <v>#N/A</v>
      </c>
      <c r="M54" s="15" t="e">
        <f>VLOOKUP($A54,Data!$A$2:$S$4,13,FALSE)</f>
        <v>#N/A</v>
      </c>
      <c r="N54" s="15" t="e">
        <f>VLOOKUP($A54,Data!$A$2:$S$4,14,FALSE)</f>
        <v>#N/A</v>
      </c>
      <c r="O54" s="15"/>
      <c r="P54" s="15"/>
      <c r="Q54" s="17" t="e">
        <f>VLOOKUP($A54,Data!$A$2:$S$4,17,FALSE)</f>
        <v>#N/A</v>
      </c>
      <c r="R54" s="20" t="e">
        <f>VLOOKUP($A54,Data!$A$2:$S$4,18,FALSE)</f>
        <v>#N/A</v>
      </c>
      <c r="S54" s="17" t="e">
        <f>VLOOKUP($A54,Data!$A$2:$S$4,19,FALSE)</f>
        <v>#N/A</v>
      </c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33" t="str">
        <f t="shared" si="12"/>
        <v>N/A</v>
      </c>
      <c r="AE54" s="34" t="str">
        <f t="shared" si="13"/>
        <v>N/A</v>
      </c>
      <c r="AF54" s="33" t="str">
        <f t="shared" si="14"/>
        <v>N/A</v>
      </c>
      <c r="AG54" s="34" t="str">
        <f t="shared" si="15"/>
        <v>N/A</v>
      </c>
      <c r="AH54" s="21">
        <f t="shared" si="16"/>
        <v>0</v>
      </c>
      <c r="AI54" s="22" t="e">
        <f t="shared" si="17"/>
        <v>#N/A</v>
      </c>
      <c r="AJ54" s="22" t="e">
        <f t="shared" ca="1" si="18"/>
        <v>#N/A</v>
      </c>
      <c r="AK54" s="22" t="e">
        <f t="shared" ca="1" si="19"/>
        <v>#N/A</v>
      </c>
      <c r="AL54" s="22" t="e">
        <f t="shared" ca="1" si="20"/>
        <v>#N/A</v>
      </c>
      <c r="AM54" s="22" t="e">
        <f t="shared" ca="1" si="21"/>
        <v>#N/A</v>
      </c>
      <c r="AN54" s="22" t="e">
        <f t="shared" ca="1" si="22"/>
        <v>#N/A</v>
      </c>
      <c r="AO54" s="22" t="e">
        <f t="shared" ca="1" si="23"/>
        <v>#N/A</v>
      </c>
      <c r="AP54" s="27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52" x14ac:dyDescent="0.35">
      <c r="A55" s="14">
        <v>25573</v>
      </c>
      <c r="B55" s="15" t="e">
        <f>VLOOKUP($A55,Data!$A$2:$S$4,2,FALSE)</f>
        <v>#N/A</v>
      </c>
      <c r="C55" s="15" t="e">
        <f>VLOOKUP($A55,Data!$A$2:$S$4,3,FALSE)</f>
        <v>#N/A</v>
      </c>
      <c r="D55" s="15" t="e">
        <f>VLOOKUP($A55,Data!$A$2:$S$4,4,FALSE)</f>
        <v>#N/A</v>
      </c>
      <c r="E55" s="15" t="e">
        <f>VLOOKUP($A55,Data!$A$2:$S$4,5,FALSE)</f>
        <v>#N/A</v>
      </c>
      <c r="F55" s="15" t="e">
        <f>VLOOKUP($A55,Data!$A$2:$S$4,6,FALSE)</f>
        <v>#N/A</v>
      </c>
      <c r="G55" s="15" t="e">
        <f>VLOOKUP($A55,Data!$A$2:$S$4,7,FALSE)</f>
        <v>#N/A</v>
      </c>
      <c r="H55" s="15" t="e">
        <f>VLOOKUP($A55,Data!$A$2:$S$4,11,FALSE)</f>
        <v>#N/A</v>
      </c>
      <c r="I55" s="15" t="e">
        <f ca="1">$AP$1-VLOOKUP($A55,Data!$A$2:$S$4,8,FALSE)</f>
        <v>#N/A</v>
      </c>
      <c r="J55" s="15" t="e">
        <f>VLOOKUP($A55,Data!$A$2:$S$4,10,FALSE)</f>
        <v>#N/A</v>
      </c>
      <c r="K55" s="15" t="e">
        <f>VLOOKUP($A55,Data!$A$2:$S$4,11,FALSE)</f>
        <v>#N/A</v>
      </c>
      <c r="L55" s="15" t="e">
        <f>VLOOKUP($A55,Data!$A$2:$S$4,12,FALSE)</f>
        <v>#N/A</v>
      </c>
      <c r="M55" s="15" t="e">
        <f>VLOOKUP($A55,Data!$A$2:$S$4,13,FALSE)</f>
        <v>#N/A</v>
      </c>
      <c r="N55" s="15" t="e">
        <f>VLOOKUP($A55,Data!$A$2:$S$4,14,FALSE)</f>
        <v>#N/A</v>
      </c>
      <c r="O55" s="15"/>
      <c r="P55" s="15"/>
      <c r="Q55" s="17" t="e">
        <f>VLOOKUP($A55,Data!$A$2:$S$4,17,FALSE)</f>
        <v>#N/A</v>
      </c>
      <c r="R55" s="20" t="e">
        <f>VLOOKUP($A55,Data!$A$2:$S$4,18,FALSE)</f>
        <v>#N/A</v>
      </c>
      <c r="S55" s="17" t="e">
        <f>VLOOKUP($A55,Data!$A$2:$S$4,19,FALSE)</f>
        <v>#N/A</v>
      </c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33" t="str">
        <f t="shared" si="12"/>
        <v>N/A</v>
      </c>
      <c r="AE55" s="34" t="str">
        <f t="shared" si="13"/>
        <v>N/A</v>
      </c>
      <c r="AF55" s="33" t="str">
        <f t="shared" si="14"/>
        <v>N/A</v>
      </c>
      <c r="AG55" s="34" t="str">
        <f t="shared" si="15"/>
        <v>N/A</v>
      </c>
      <c r="AH55" s="21">
        <f t="shared" si="16"/>
        <v>0</v>
      </c>
      <c r="AI55" s="22" t="e">
        <f t="shared" si="17"/>
        <v>#N/A</v>
      </c>
      <c r="AJ55" s="22" t="e">
        <f t="shared" ca="1" si="18"/>
        <v>#N/A</v>
      </c>
      <c r="AK55" s="22" t="e">
        <f t="shared" ca="1" si="19"/>
        <v>#N/A</v>
      </c>
      <c r="AL55" s="22" t="e">
        <f t="shared" ca="1" si="20"/>
        <v>#N/A</v>
      </c>
      <c r="AM55" s="22" t="e">
        <f t="shared" ca="1" si="21"/>
        <v>#N/A</v>
      </c>
      <c r="AN55" s="22" t="e">
        <f t="shared" ca="1" si="22"/>
        <v>#N/A</v>
      </c>
      <c r="AO55" s="22" t="e">
        <f t="shared" ca="1" si="23"/>
        <v>#N/A</v>
      </c>
      <c r="AP55" s="27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52" x14ac:dyDescent="0.35">
      <c r="A56" s="14">
        <v>76049</v>
      </c>
      <c r="B56" s="15" t="e">
        <f>VLOOKUP($A56,Data!$A$2:$S$4,2,FALSE)</f>
        <v>#N/A</v>
      </c>
      <c r="C56" s="15" t="e">
        <f>VLOOKUP($A56,Data!$A$2:$S$4,3,FALSE)</f>
        <v>#N/A</v>
      </c>
      <c r="D56" s="15" t="e">
        <f>VLOOKUP($A56,Data!$A$2:$S$4,4,FALSE)</f>
        <v>#N/A</v>
      </c>
      <c r="E56" s="15" t="e">
        <f>VLOOKUP($A56,Data!$A$2:$S$4,5,FALSE)</f>
        <v>#N/A</v>
      </c>
      <c r="F56" s="15" t="e">
        <f>VLOOKUP($A56,Data!$A$2:$S$4,6,FALSE)</f>
        <v>#N/A</v>
      </c>
      <c r="G56" s="15" t="e">
        <f>VLOOKUP($A56,Data!$A$2:$S$4,7,FALSE)</f>
        <v>#N/A</v>
      </c>
      <c r="H56" s="15" t="e">
        <f>VLOOKUP($A56,Data!$A$2:$S$4,11,FALSE)</f>
        <v>#N/A</v>
      </c>
      <c r="I56" s="15" t="e">
        <f ca="1">$AP$1-VLOOKUP($A56,Data!$A$2:$S$4,8,FALSE)</f>
        <v>#N/A</v>
      </c>
      <c r="J56" s="15" t="e">
        <f>VLOOKUP($A56,Data!$A$2:$S$4,10,FALSE)</f>
        <v>#N/A</v>
      </c>
      <c r="K56" s="15" t="e">
        <f>VLOOKUP($A56,Data!$A$2:$S$4,11,FALSE)</f>
        <v>#N/A</v>
      </c>
      <c r="L56" s="15" t="e">
        <f>VLOOKUP($A56,Data!$A$2:$S$4,12,FALSE)</f>
        <v>#N/A</v>
      </c>
      <c r="M56" s="15" t="e">
        <f>VLOOKUP($A56,Data!$A$2:$S$4,13,FALSE)</f>
        <v>#N/A</v>
      </c>
      <c r="N56" s="15" t="e">
        <f>VLOOKUP($A56,Data!$A$2:$S$4,14,FALSE)</f>
        <v>#N/A</v>
      </c>
      <c r="O56" s="15"/>
      <c r="P56" s="15"/>
      <c r="Q56" s="17" t="e">
        <f>VLOOKUP($A56,Data!$A$2:$S$4,17,FALSE)</f>
        <v>#N/A</v>
      </c>
      <c r="R56" s="20" t="e">
        <f>VLOOKUP($A56,Data!$A$2:$S$4,18,FALSE)</f>
        <v>#N/A</v>
      </c>
      <c r="S56" s="17" t="e">
        <f>VLOOKUP($A56,Data!$A$2:$S$4,19,FALSE)</f>
        <v>#N/A</v>
      </c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33" t="str">
        <f t="shared" si="12"/>
        <v>N/A</v>
      </c>
      <c r="AE56" s="34" t="str">
        <f t="shared" si="13"/>
        <v>N/A</v>
      </c>
      <c r="AF56" s="33" t="str">
        <f t="shared" si="14"/>
        <v>N/A</v>
      </c>
      <c r="AG56" s="34" t="str">
        <f t="shared" si="15"/>
        <v>N/A</v>
      </c>
      <c r="AH56" s="21">
        <f t="shared" si="16"/>
        <v>0</v>
      </c>
      <c r="AI56" s="22" t="e">
        <f t="shared" si="17"/>
        <v>#N/A</v>
      </c>
      <c r="AJ56" s="22" t="e">
        <f t="shared" ca="1" si="18"/>
        <v>#N/A</v>
      </c>
      <c r="AK56" s="22" t="e">
        <f t="shared" ca="1" si="19"/>
        <v>#N/A</v>
      </c>
      <c r="AL56" s="22" t="e">
        <f t="shared" ca="1" si="20"/>
        <v>#N/A</v>
      </c>
      <c r="AM56" s="22" t="e">
        <f t="shared" ca="1" si="21"/>
        <v>#N/A</v>
      </c>
      <c r="AN56" s="22" t="e">
        <f t="shared" ca="1" si="22"/>
        <v>#N/A</v>
      </c>
      <c r="AO56" s="22" t="e">
        <f t="shared" ca="1" si="23"/>
        <v>#N/A</v>
      </c>
      <c r="AP56" s="27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52" x14ac:dyDescent="0.35">
      <c r="A57" s="14">
        <v>630316</v>
      </c>
      <c r="B57" s="15" t="e">
        <f>VLOOKUP($A57,Data!$A$2:$S$4,2,FALSE)</f>
        <v>#N/A</v>
      </c>
      <c r="C57" s="15" t="e">
        <f>VLOOKUP($A57,Data!$A$2:$S$4,3,FALSE)</f>
        <v>#N/A</v>
      </c>
      <c r="D57" s="15" t="e">
        <f>VLOOKUP($A57,Data!$A$2:$S$4,4,FALSE)</f>
        <v>#N/A</v>
      </c>
      <c r="E57" s="15" t="e">
        <f>VLOOKUP($A57,Data!$A$2:$S$4,5,FALSE)</f>
        <v>#N/A</v>
      </c>
      <c r="F57" s="15" t="e">
        <f>VLOOKUP($A57,Data!$A$2:$S$4,6,FALSE)</f>
        <v>#N/A</v>
      </c>
      <c r="G57" s="15" t="e">
        <f>VLOOKUP($A57,Data!$A$2:$S$4,7,FALSE)</f>
        <v>#N/A</v>
      </c>
      <c r="H57" s="15" t="e">
        <f>VLOOKUP($A57,Data!$A$2:$S$4,11,FALSE)</f>
        <v>#N/A</v>
      </c>
      <c r="I57" s="15" t="e">
        <f ca="1">$AP$1-VLOOKUP($A57,Data!$A$2:$S$4,8,FALSE)</f>
        <v>#N/A</v>
      </c>
      <c r="J57" s="15" t="e">
        <f>VLOOKUP($A57,Data!$A$2:$S$4,10,FALSE)</f>
        <v>#N/A</v>
      </c>
      <c r="K57" s="15" t="e">
        <f>VLOOKUP($A57,Data!$A$2:$S$4,11,FALSE)</f>
        <v>#N/A</v>
      </c>
      <c r="L57" s="15" t="e">
        <f>VLOOKUP($A57,Data!$A$2:$S$4,12,FALSE)</f>
        <v>#N/A</v>
      </c>
      <c r="M57" s="15" t="e">
        <f>VLOOKUP($A57,Data!$A$2:$S$4,13,FALSE)</f>
        <v>#N/A</v>
      </c>
      <c r="N57" s="15" t="e">
        <f>VLOOKUP($A57,Data!$A$2:$S$4,14,FALSE)</f>
        <v>#N/A</v>
      </c>
      <c r="O57" s="15"/>
      <c r="P57" s="15"/>
      <c r="Q57" s="17" t="e">
        <f>VLOOKUP($A57,Data!$A$2:$S$4,17,FALSE)</f>
        <v>#N/A</v>
      </c>
      <c r="R57" s="20" t="e">
        <f>VLOOKUP($A57,Data!$A$2:$S$4,18,FALSE)</f>
        <v>#N/A</v>
      </c>
      <c r="S57" s="17" t="e">
        <f>VLOOKUP($A57,Data!$A$2:$S$4,19,FALSE)</f>
        <v>#N/A</v>
      </c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33" t="str">
        <f t="shared" si="12"/>
        <v>N/A</v>
      </c>
      <c r="AE57" s="34" t="str">
        <f t="shared" si="13"/>
        <v>N/A</v>
      </c>
      <c r="AF57" s="33" t="str">
        <f t="shared" si="14"/>
        <v>N/A</v>
      </c>
      <c r="AG57" s="34" t="str">
        <f t="shared" si="15"/>
        <v>N/A</v>
      </c>
      <c r="AH57" s="21">
        <f t="shared" si="16"/>
        <v>0</v>
      </c>
      <c r="AI57" s="22" t="e">
        <f t="shared" si="17"/>
        <v>#N/A</v>
      </c>
      <c r="AJ57" s="22" t="e">
        <f t="shared" ca="1" si="18"/>
        <v>#N/A</v>
      </c>
      <c r="AK57" s="22" t="e">
        <f t="shared" ca="1" si="19"/>
        <v>#N/A</v>
      </c>
      <c r="AL57" s="22" t="e">
        <f t="shared" ca="1" si="20"/>
        <v>#N/A</v>
      </c>
      <c r="AM57" s="22" t="e">
        <f t="shared" ca="1" si="21"/>
        <v>#N/A</v>
      </c>
      <c r="AN57" s="22" t="e">
        <f t="shared" ca="1" si="22"/>
        <v>#N/A</v>
      </c>
      <c r="AO57" s="22" t="e">
        <f t="shared" ca="1" si="23"/>
        <v>#N/A</v>
      </c>
      <c r="AP57" s="27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52" x14ac:dyDescent="0.35">
      <c r="A58" s="14">
        <v>68681</v>
      </c>
      <c r="B58" s="15" t="e">
        <f>VLOOKUP($A58,Data!$A$2:$S$4,2,FALSE)</f>
        <v>#N/A</v>
      </c>
      <c r="C58" s="15" t="e">
        <f>VLOOKUP($A58,Data!$A$2:$S$4,3,FALSE)</f>
        <v>#N/A</v>
      </c>
      <c r="D58" s="15" t="e">
        <f>VLOOKUP($A58,Data!$A$2:$S$4,4,FALSE)</f>
        <v>#N/A</v>
      </c>
      <c r="E58" s="15" t="e">
        <f>VLOOKUP($A58,Data!$A$2:$S$4,5,FALSE)</f>
        <v>#N/A</v>
      </c>
      <c r="F58" s="15" t="e">
        <f>VLOOKUP($A58,Data!$A$2:$S$4,6,FALSE)</f>
        <v>#N/A</v>
      </c>
      <c r="G58" s="15" t="e">
        <f>VLOOKUP($A58,Data!$A$2:$S$4,7,FALSE)</f>
        <v>#N/A</v>
      </c>
      <c r="H58" s="15" t="e">
        <f>VLOOKUP($A58,Data!$A$2:$S$4,11,FALSE)</f>
        <v>#N/A</v>
      </c>
      <c r="I58" s="15" t="e">
        <f ca="1">$AP$1-VLOOKUP($A58,Data!$A$2:$S$4,8,FALSE)</f>
        <v>#N/A</v>
      </c>
      <c r="J58" s="15" t="e">
        <f>VLOOKUP($A58,Data!$A$2:$S$4,10,FALSE)</f>
        <v>#N/A</v>
      </c>
      <c r="K58" s="15" t="e">
        <f>VLOOKUP($A58,Data!$A$2:$S$4,11,FALSE)</f>
        <v>#N/A</v>
      </c>
      <c r="L58" s="15" t="e">
        <f>VLOOKUP($A58,Data!$A$2:$S$4,12,FALSE)</f>
        <v>#N/A</v>
      </c>
      <c r="M58" s="15" t="e">
        <f>VLOOKUP($A58,Data!$A$2:$S$4,13,FALSE)</f>
        <v>#N/A</v>
      </c>
      <c r="N58" s="15" t="e">
        <f>VLOOKUP($A58,Data!$A$2:$S$4,14,FALSE)</f>
        <v>#N/A</v>
      </c>
      <c r="O58" s="15"/>
      <c r="P58" s="15"/>
      <c r="Q58" s="17" t="e">
        <f>VLOOKUP($A58,Data!$A$2:$S$4,17,FALSE)</f>
        <v>#N/A</v>
      </c>
      <c r="R58" s="20" t="e">
        <f>VLOOKUP($A58,Data!$A$2:$S$4,18,FALSE)</f>
        <v>#N/A</v>
      </c>
      <c r="S58" s="17" t="e">
        <f>VLOOKUP($A58,Data!$A$2:$S$4,19,FALSE)</f>
        <v>#N/A</v>
      </c>
      <c r="T58" s="35"/>
      <c r="U58" s="35"/>
      <c r="V58" s="35"/>
      <c r="W58" s="35"/>
      <c r="X58" s="35"/>
      <c r="Y58" s="35"/>
      <c r="Z58" s="35"/>
      <c r="AA58" s="26"/>
      <c r="AB58" s="26"/>
      <c r="AC58" s="26"/>
      <c r="AD58" s="33" t="str">
        <f t="shared" si="12"/>
        <v>N/A</v>
      </c>
      <c r="AE58" s="34" t="str">
        <f t="shared" si="13"/>
        <v>N/A</v>
      </c>
      <c r="AF58" s="33" t="str">
        <f t="shared" si="14"/>
        <v>N/A</v>
      </c>
      <c r="AG58" s="34" t="str">
        <f t="shared" si="15"/>
        <v>N/A</v>
      </c>
      <c r="AH58" s="21">
        <f t="shared" si="16"/>
        <v>0</v>
      </c>
      <c r="AI58" s="22" t="e">
        <f t="shared" si="17"/>
        <v>#N/A</v>
      </c>
      <c r="AJ58" s="22" t="e">
        <f t="shared" ca="1" si="18"/>
        <v>#N/A</v>
      </c>
      <c r="AK58" s="22" t="e">
        <f t="shared" ca="1" si="19"/>
        <v>#N/A</v>
      </c>
      <c r="AL58" s="22" t="e">
        <f t="shared" ca="1" si="20"/>
        <v>#N/A</v>
      </c>
      <c r="AM58" s="22" t="e">
        <f t="shared" ca="1" si="21"/>
        <v>#N/A</v>
      </c>
      <c r="AN58" s="22" t="e">
        <f t="shared" ca="1" si="22"/>
        <v>#N/A</v>
      </c>
      <c r="AO58" s="22" t="e">
        <f t="shared" ca="1" si="23"/>
        <v>#N/A</v>
      </c>
      <c r="AP58" s="27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52" x14ac:dyDescent="0.35">
      <c r="A59" s="14">
        <v>88013</v>
      </c>
      <c r="B59" s="15" t="e">
        <f>VLOOKUP($A59,Data!$A$2:$S$4,2,FALSE)</f>
        <v>#N/A</v>
      </c>
      <c r="C59" s="15" t="e">
        <f>VLOOKUP($A59,Data!$A$2:$S$4,3,FALSE)</f>
        <v>#N/A</v>
      </c>
      <c r="D59" s="15" t="e">
        <f>VLOOKUP($A59,Data!$A$2:$S$4,4,FALSE)</f>
        <v>#N/A</v>
      </c>
      <c r="E59" s="15" t="e">
        <f>VLOOKUP($A59,Data!$A$2:$S$4,5,FALSE)</f>
        <v>#N/A</v>
      </c>
      <c r="F59" s="15" t="e">
        <f>VLOOKUP($A59,Data!$A$2:$S$4,6,FALSE)</f>
        <v>#N/A</v>
      </c>
      <c r="G59" s="15" t="e">
        <f>VLOOKUP($A59,Data!$A$2:$S$4,7,FALSE)</f>
        <v>#N/A</v>
      </c>
      <c r="H59" s="15" t="e">
        <f>VLOOKUP($A59,Data!$A$2:$S$4,11,FALSE)</f>
        <v>#N/A</v>
      </c>
      <c r="I59" s="15" t="e">
        <f ca="1">$AP$1-VLOOKUP($A59,Data!$A$2:$S$4,8,FALSE)</f>
        <v>#N/A</v>
      </c>
      <c r="J59" s="15" t="e">
        <f>VLOOKUP($A59,Data!$A$2:$S$4,10,FALSE)</f>
        <v>#N/A</v>
      </c>
      <c r="K59" s="15" t="e">
        <f>VLOOKUP($A59,Data!$A$2:$S$4,11,FALSE)</f>
        <v>#N/A</v>
      </c>
      <c r="L59" s="15" t="e">
        <f>VLOOKUP($A59,Data!$A$2:$S$4,12,FALSE)</f>
        <v>#N/A</v>
      </c>
      <c r="M59" s="15" t="e">
        <f>VLOOKUP($A59,Data!$A$2:$S$4,13,FALSE)</f>
        <v>#N/A</v>
      </c>
      <c r="N59" s="15" t="e">
        <f>VLOOKUP($A59,Data!$A$2:$S$4,14,FALSE)</f>
        <v>#N/A</v>
      </c>
      <c r="O59" s="15"/>
      <c r="P59" s="15"/>
      <c r="Q59" s="17" t="e">
        <f>VLOOKUP($A59,Data!$A$2:$S$4,17,FALSE)</f>
        <v>#N/A</v>
      </c>
      <c r="R59" s="20" t="e">
        <f>VLOOKUP($A59,Data!$A$2:$S$4,18,FALSE)</f>
        <v>#N/A</v>
      </c>
      <c r="S59" s="17" t="e">
        <f>VLOOKUP($A59,Data!$A$2:$S$4,19,FALSE)</f>
        <v>#N/A</v>
      </c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33" t="str">
        <f t="shared" si="12"/>
        <v>N/A</v>
      </c>
      <c r="AE59" s="34" t="str">
        <f t="shared" si="13"/>
        <v>N/A</v>
      </c>
      <c r="AF59" s="33" t="str">
        <f t="shared" si="14"/>
        <v>N/A</v>
      </c>
      <c r="AG59" s="34" t="str">
        <f t="shared" si="15"/>
        <v>N/A</v>
      </c>
      <c r="AH59" s="21">
        <f t="shared" si="16"/>
        <v>0</v>
      </c>
      <c r="AI59" s="22" t="e">
        <f t="shared" si="17"/>
        <v>#N/A</v>
      </c>
      <c r="AJ59" s="22" t="e">
        <f t="shared" ca="1" si="18"/>
        <v>#N/A</v>
      </c>
      <c r="AK59" s="22" t="e">
        <f t="shared" ca="1" si="19"/>
        <v>#N/A</v>
      </c>
      <c r="AL59" s="22" t="e">
        <f t="shared" ca="1" si="20"/>
        <v>#N/A</v>
      </c>
      <c r="AM59" s="22" t="e">
        <f t="shared" ca="1" si="21"/>
        <v>#N/A</v>
      </c>
      <c r="AN59" s="22" t="e">
        <f t="shared" ca="1" si="22"/>
        <v>#N/A</v>
      </c>
      <c r="AO59" s="22" t="e">
        <f t="shared" ca="1" si="23"/>
        <v>#N/A</v>
      </c>
      <c r="AP59" s="27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52" x14ac:dyDescent="0.35">
      <c r="A60" s="14">
        <v>66834</v>
      </c>
      <c r="B60" s="15" t="e">
        <f>VLOOKUP($A60,Data!$A$2:$S$4,2,FALSE)</f>
        <v>#N/A</v>
      </c>
      <c r="C60" s="15" t="e">
        <f>VLOOKUP($A60,Data!$A$2:$S$4,3,FALSE)</f>
        <v>#N/A</v>
      </c>
      <c r="D60" s="15" t="e">
        <f>VLOOKUP($A60,Data!$A$2:$S$4,4,FALSE)</f>
        <v>#N/A</v>
      </c>
      <c r="E60" s="15" t="e">
        <f>VLOOKUP($A60,Data!$A$2:$S$4,5,FALSE)</f>
        <v>#N/A</v>
      </c>
      <c r="F60" s="15" t="e">
        <f>VLOOKUP($A60,Data!$A$2:$S$4,6,FALSE)</f>
        <v>#N/A</v>
      </c>
      <c r="G60" s="15" t="e">
        <f>VLOOKUP($A60,Data!$A$2:$S$4,7,FALSE)</f>
        <v>#N/A</v>
      </c>
      <c r="H60" s="15" t="e">
        <f>VLOOKUP($A60,Data!$A$2:$S$4,11,FALSE)</f>
        <v>#N/A</v>
      </c>
      <c r="I60" s="15" t="e">
        <f ca="1">$AP$1-VLOOKUP($A60,Data!$A$2:$S$4,8,FALSE)</f>
        <v>#N/A</v>
      </c>
      <c r="J60" s="15" t="e">
        <f>VLOOKUP($A60,Data!$A$2:$S$4,10,FALSE)</f>
        <v>#N/A</v>
      </c>
      <c r="K60" s="15" t="e">
        <f>VLOOKUP($A60,Data!$A$2:$S$4,11,FALSE)</f>
        <v>#N/A</v>
      </c>
      <c r="L60" s="15" t="e">
        <f>VLOOKUP($A60,Data!$A$2:$S$4,12,FALSE)</f>
        <v>#N/A</v>
      </c>
      <c r="M60" s="15" t="e">
        <f>VLOOKUP($A60,Data!$A$2:$S$4,13,FALSE)</f>
        <v>#N/A</v>
      </c>
      <c r="N60" s="15" t="e">
        <f>VLOOKUP($A60,Data!$A$2:$S$4,14,FALSE)</f>
        <v>#N/A</v>
      </c>
      <c r="O60" s="15"/>
      <c r="P60" s="15"/>
      <c r="Q60" s="17" t="e">
        <f>VLOOKUP($A60,Data!$A$2:$S$4,17,FALSE)</f>
        <v>#N/A</v>
      </c>
      <c r="R60" s="20" t="e">
        <f>VLOOKUP($A60,Data!$A$2:$S$4,18,FALSE)</f>
        <v>#N/A</v>
      </c>
      <c r="S60" s="17" t="e">
        <f>VLOOKUP($A60,Data!$A$2:$S$4,19,FALSE)</f>
        <v>#N/A</v>
      </c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33" t="str">
        <f t="shared" si="12"/>
        <v>N/A</v>
      </c>
      <c r="AE60" s="34" t="str">
        <f t="shared" si="13"/>
        <v>N/A</v>
      </c>
      <c r="AF60" s="33" t="str">
        <f t="shared" si="14"/>
        <v>N/A</v>
      </c>
      <c r="AG60" s="34" t="str">
        <f t="shared" si="15"/>
        <v>N/A</v>
      </c>
      <c r="AH60" s="21">
        <f t="shared" si="16"/>
        <v>0</v>
      </c>
      <c r="AI60" s="22" t="e">
        <f t="shared" si="17"/>
        <v>#N/A</v>
      </c>
      <c r="AJ60" s="22" t="e">
        <f t="shared" ca="1" si="18"/>
        <v>#N/A</v>
      </c>
      <c r="AK60" s="22" t="e">
        <f t="shared" ca="1" si="19"/>
        <v>#N/A</v>
      </c>
      <c r="AL60" s="22" t="e">
        <f t="shared" ca="1" si="20"/>
        <v>#N/A</v>
      </c>
      <c r="AM60" s="22" t="e">
        <f t="shared" ca="1" si="21"/>
        <v>#N/A</v>
      </c>
      <c r="AN60" s="22" t="e">
        <f t="shared" ca="1" si="22"/>
        <v>#N/A</v>
      </c>
      <c r="AO60" s="22" t="e">
        <f t="shared" ca="1" si="23"/>
        <v>#N/A</v>
      </c>
      <c r="AP60" s="27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52" x14ac:dyDescent="0.35">
      <c r="A61" s="14">
        <v>66721</v>
      </c>
      <c r="B61" s="15" t="e">
        <f>VLOOKUP($A61,Data!$A$2:$S$4,2,FALSE)</f>
        <v>#N/A</v>
      </c>
      <c r="C61" s="15" t="e">
        <f>VLOOKUP($A61,Data!$A$2:$S$4,3,FALSE)</f>
        <v>#N/A</v>
      </c>
      <c r="D61" s="15" t="e">
        <f>VLOOKUP($A61,Data!$A$2:$S$4,4,FALSE)</f>
        <v>#N/A</v>
      </c>
      <c r="E61" s="15" t="e">
        <f>VLOOKUP($A61,Data!$A$2:$S$4,5,FALSE)</f>
        <v>#N/A</v>
      </c>
      <c r="F61" s="15" t="e">
        <f>VLOOKUP($A61,Data!$A$2:$S$4,6,FALSE)</f>
        <v>#N/A</v>
      </c>
      <c r="G61" s="15" t="e">
        <f>VLOOKUP($A61,Data!$A$2:$S$4,7,FALSE)</f>
        <v>#N/A</v>
      </c>
      <c r="H61" s="15" t="e">
        <f>VLOOKUP($A61,Data!$A$2:$S$4,11,FALSE)</f>
        <v>#N/A</v>
      </c>
      <c r="I61" s="15" t="e">
        <f ca="1">$AP$1-VLOOKUP($A61,Data!$A$2:$S$4,8,FALSE)</f>
        <v>#N/A</v>
      </c>
      <c r="J61" s="15" t="e">
        <f>VLOOKUP($A61,Data!$A$2:$S$4,10,FALSE)</f>
        <v>#N/A</v>
      </c>
      <c r="K61" s="15" t="e">
        <f>VLOOKUP($A61,Data!$A$2:$S$4,11,FALSE)</f>
        <v>#N/A</v>
      </c>
      <c r="L61" s="15" t="e">
        <f>VLOOKUP($A61,Data!$A$2:$S$4,12,FALSE)</f>
        <v>#N/A</v>
      </c>
      <c r="M61" s="15" t="e">
        <f>VLOOKUP($A61,Data!$A$2:$S$4,13,FALSE)</f>
        <v>#N/A</v>
      </c>
      <c r="N61" s="15" t="e">
        <f>VLOOKUP($A61,Data!$A$2:$S$4,14,FALSE)</f>
        <v>#N/A</v>
      </c>
      <c r="O61" s="15"/>
      <c r="P61" s="15"/>
      <c r="Q61" s="17" t="e">
        <f>VLOOKUP($A61,Data!$A$2:$S$4,17,FALSE)</f>
        <v>#N/A</v>
      </c>
      <c r="R61" s="20" t="e">
        <f>VLOOKUP($A61,Data!$A$2:$S$4,18,FALSE)</f>
        <v>#N/A</v>
      </c>
      <c r="S61" s="17" t="e">
        <f>VLOOKUP($A61,Data!$A$2:$S$4,19,FALSE)</f>
        <v>#N/A</v>
      </c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33" t="str">
        <f t="shared" si="12"/>
        <v>N/A</v>
      </c>
      <c r="AE61" s="34" t="str">
        <f t="shared" si="13"/>
        <v>N/A</v>
      </c>
      <c r="AF61" s="33" t="str">
        <f t="shared" si="14"/>
        <v>N/A</v>
      </c>
      <c r="AG61" s="34" t="str">
        <f t="shared" si="15"/>
        <v>N/A</v>
      </c>
      <c r="AH61" s="21">
        <f t="shared" si="16"/>
        <v>0</v>
      </c>
      <c r="AI61" s="22" t="e">
        <f t="shared" si="17"/>
        <v>#N/A</v>
      </c>
      <c r="AJ61" s="22" t="e">
        <f t="shared" ca="1" si="18"/>
        <v>#N/A</v>
      </c>
      <c r="AK61" s="22" t="e">
        <f t="shared" ca="1" si="19"/>
        <v>#N/A</v>
      </c>
      <c r="AL61" s="22" t="e">
        <f t="shared" ca="1" si="20"/>
        <v>#N/A</v>
      </c>
      <c r="AM61" s="22" t="e">
        <f t="shared" ca="1" si="21"/>
        <v>#N/A</v>
      </c>
      <c r="AN61" s="22" t="e">
        <f t="shared" ca="1" si="22"/>
        <v>#N/A</v>
      </c>
      <c r="AO61" s="22" t="e">
        <f t="shared" ca="1" si="23"/>
        <v>#N/A</v>
      </c>
      <c r="AP61" s="27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52" x14ac:dyDescent="0.35">
      <c r="A62" s="14">
        <v>630355</v>
      </c>
      <c r="B62" s="15" t="e">
        <f>VLOOKUP($A62,Data!$A$2:$S$4,2,FALSE)</f>
        <v>#N/A</v>
      </c>
      <c r="C62" s="15" t="e">
        <f>VLOOKUP($A62,Data!$A$2:$S$4,3,FALSE)</f>
        <v>#N/A</v>
      </c>
      <c r="D62" s="15" t="e">
        <f>VLOOKUP($A62,Data!$A$2:$S$4,4,FALSE)</f>
        <v>#N/A</v>
      </c>
      <c r="E62" s="15" t="e">
        <f>VLOOKUP($A62,Data!$A$2:$S$4,5,FALSE)</f>
        <v>#N/A</v>
      </c>
      <c r="F62" s="15" t="e">
        <f>VLOOKUP($A62,Data!$A$2:$S$4,6,FALSE)</f>
        <v>#N/A</v>
      </c>
      <c r="G62" s="15" t="e">
        <f>VLOOKUP($A62,Data!$A$2:$S$4,7,FALSE)</f>
        <v>#N/A</v>
      </c>
      <c r="H62" s="15" t="e">
        <f>VLOOKUP($A62,Data!$A$2:$S$4,11,FALSE)</f>
        <v>#N/A</v>
      </c>
      <c r="I62" s="15" t="e">
        <f ca="1">$AP$1-VLOOKUP($A62,Data!$A$2:$S$4,8,FALSE)</f>
        <v>#N/A</v>
      </c>
      <c r="J62" s="15" t="e">
        <f>VLOOKUP($A62,Data!$A$2:$S$4,10,FALSE)</f>
        <v>#N/A</v>
      </c>
      <c r="K62" s="15" t="e">
        <f>VLOOKUP($A62,Data!$A$2:$S$4,11,FALSE)</f>
        <v>#N/A</v>
      </c>
      <c r="L62" s="15" t="e">
        <f>VLOOKUP($A62,Data!$A$2:$S$4,12,FALSE)</f>
        <v>#N/A</v>
      </c>
      <c r="M62" s="15" t="e">
        <f>VLOOKUP($A62,Data!$A$2:$S$4,13,FALSE)</f>
        <v>#N/A</v>
      </c>
      <c r="N62" s="15" t="e">
        <f>VLOOKUP($A62,Data!$A$2:$S$4,14,FALSE)</f>
        <v>#N/A</v>
      </c>
      <c r="O62" s="15"/>
      <c r="P62" s="15"/>
      <c r="Q62" s="17" t="e">
        <f>VLOOKUP($A62,Data!$A$2:$S$4,17,FALSE)</f>
        <v>#N/A</v>
      </c>
      <c r="R62" s="20" t="e">
        <f>VLOOKUP($A62,Data!$A$2:$S$4,18,FALSE)</f>
        <v>#N/A</v>
      </c>
      <c r="S62" s="17" t="e">
        <f>VLOOKUP($A62,Data!$A$2:$S$4,19,FALSE)</f>
        <v>#N/A</v>
      </c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33" t="str">
        <f t="shared" si="12"/>
        <v>N/A</v>
      </c>
      <c r="AE62" s="34" t="str">
        <f t="shared" si="13"/>
        <v>N/A</v>
      </c>
      <c r="AF62" s="33" t="str">
        <f t="shared" si="14"/>
        <v>N/A</v>
      </c>
      <c r="AG62" s="34" t="str">
        <f t="shared" si="15"/>
        <v>N/A</v>
      </c>
      <c r="AH62" s="21">
        <f t="shared" si="16"/>
        <v>0</v>
      </c>
      <c r="AI62" s="22" t="e">
        <f t="shared" si="17"/>
        <v>#N/A</v>
      </c>
      <c r="AJ62" s="22" t="e">
        <f t="shared" ca="1" si="18"/>
        <v>#N/A</v>
      </c>
      <c r="AK62" s="22" t="e">
        <f t="shared" ca="1" si="19"/>
        <v>#N/A</v>
      </c>
      <c r="AL62" s="22" t="e">
        <f t="shared" ca="1" si="20"/>
        <v>#N/A</v>
      </c>
      <c r="AM62" s="22" t="e">
        <f t="shared" ca="1" si="21"/>
        <v>#N/A</v>
      </c>
      <c r="AN62" s="22" t="e">
        <f t="shared" ca="1" si="22"/>
        <v>#N/A</v>
      </c>
      <c r="AO62" s="22" t="e">
        <f t="shared" ca="1" si="23"/>
        <v>#N/A</v>
      </c>
      <c r="AP62" s="27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52" x14ac:dyDescent="0.35">
      <c r="A63" s="14">
        <v>21084</v>
      </c>
      <c r="B63" s="15" t="e">
        <f>VLOOKUP($A63,Data!$A$2:$S$4,2,FALSE)</f>
        <v>#N/A</v>
      </c>
      <c r="C63" s="15" t="e">
        <f>VLOOKUP($A63,Data!$A$2:$S$4,3,FALSE)</f>
        <v>#N/A</v>
      </c>
      <c r="D63" s="15" t="e">
        <f>VLOOKUP($A63,Data!$A$2:$S$4,4,FALSE)</f>
        <v>#N/A</v>
      </c>
      <c r="E63" s="15" t="e">
        <f>VLOOKUP($A63,Data!$A$2:$S$4,5,FALSE)</f>
        <v>#N/A</v>
      </c>
      <c r="F63" s="15" t="e">
        <f>VLOOKUP($A63,Data!$A$2:$S$4,6,FALSE)</f>
        <v>#N/A</v>
      </c>
      <c r="G63" s="15" t="e">
        <f>VLOOKUP($A63,Data!$A$2:$S$4,7,FALSE)</f>
        <v>#N/A</v>
      </c>
      <c r="H63" s="15" t="e">
        <f>VLOOKUP($A63,Data!$A$2:$S$4,11,FALSE)</f>
        <v>#N/A</v>
      </c>
      <c r="I63" s="15" t="e">
        <f ca="1">$AP$1-VLOOKUP($A63,Data!$A$2:$S$4,8,FALSE)</f>
        <v>#N/A</v>
      </c>
      <c r="J63" s="15" t="e">
        <f>VLOOKUP($A63,Data!$A$2:$S$4,10,FALSE)</f>
        <v>#N/A</v>
      </c>
      <c r="K63" s="15" t="e">
        <f>VLOOKUP($A63,Data!$A$2:$S$4,11,FALSE)</f>
        <v>#N/A</v>
      </c>
      <c r="L63" s="15" t="e">
        <f>VLOOKUP($A63,Data!$A$2:$S$4,12,FALSE)</f>
        <v>#N/A</v>
      </c>
      <c r="M63" s="15" t="e">
        <f>VLOOKUP($A63,Data!$A$2:$S$4,13,FALSE)</f>
        <v>#N/A</v>
      </c>
      <c r="N63" s="15" t="e">
        <f>VLOOKUP($A63,Data!$A$2:$S$4,14,FALSE)</f>
        <v>#N/A</v>
      </c>
      <c r="O63" s="15"/>
      <c r="P63" s="15"/>
      <c r="Q63" s="17" t="e">
        <f>VLOOKUP($A63,Data!$A$2:$S$4,17,FALSE)</f>
        <v>#N/A</v>
      </c>
      <c r="R63" s="20" t="e">
        <f>VLOOKUP($A63,Data!$A$2:$S$4,18,FALSE)</f>
        <v>#N/A</v>
      </c>
      <c r="S63" s="17" t="e">
        <f>VLOOKUP($A63,Data!$A$2:$S$4,19,FALSE)</f>
        <v>#N/A</v>
      </c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33" t="str">
        <f t="shared" si="12"/>
        <v>N/A</v>
      </c>
      <c r="AE63" s="34" t="str">
        <f t="shared" si="13"/>
        <v>N/A</v>
      </c>
      <c r="AF63" s="33" t="str">
        <f t="shared" si="14"/>
        <v>N/A</v>
      </c>
      <c r="AG63" s="34" t="str">
        <f t="shared" si="15"/>
        <v>N/A</v>
      </c>
      <c r="AH63" s="21">
        <f t="shared" si="16"/>
        <v>0</v>
      </c>
      <c r="AI63" s="22" t="e">
        <f t="shared" si="17"/>
        <v>#N/A</v>
      </c>
      <c r="AJ63" s="22" t="e">
        <f t="shared" ca="1" si="18"/>
        <v>#N/A</v>
      </c>
      <c r="AK63" s="22" t="e">
        <f t="shared" ca="1" si="19"/>
        <v>#N/A</v>
      </c>
      <c r="AL63" s="22" t="e">
        <f t="shared" ca="1" si="20"/>
        <v>#N/A</v>
      </c>
      <c r="AM63" s="22" t="e">
        <f t="shared" ca="1" si="21"/>
        <v>#N/A</v>
      </c>
      <c r="AN63" s="22" t="e">
        <f t="shared" ca="1" si="22"/>
        <v>#N/A</v>
      </c>
      <c r="AO63" s="22" t="e">
        <f t="shared" ca="1" si="23"/>
        <v>#N/A</v>
      </c>
      <c r="AP63" s="27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52" x14ac:dyDescent="0.35">
      <c r="A64" s="14">
        <v>61338</v>
      </c>
      <c r="B64" s="15" t="e">
        <f>VLOOKUP($A64,Data!$A$2:$S$4,2,FALSE)</f>
        <v>#N/A</v>
      </c>
      <c r="C64" s="15" t="e">
        <f>VLOOKUP($A64,Data!$A$2:$S$4,3,FALSE)</f>
        <v>#N/A</v>
      </c>
      <c r="D64" s="15" t="e">
        <f>VLOOKUP($A64,Data!$A$2:$S$4,4,FALSE)</f>
        <v>#N/A</v>
      </c>
      <c r="E64" s="15" t="e">
        <f>VLOOKUP($A64,Data!$A$2:$S$4,5,FALSE)</f>
        <v>#N/A</v>
      </c>
      <c r="F64" s="15" t="e">
        <f>VLOOKUP($A64,Data!$A$2:$S$4,6,FALSE)</f>
        <v>#N/A</v>
      </c>
      <c r="G64" s="15" t="e">
        <f>VLOOKUP($A64,Data!$A$2:$S$4,7,FALSE)</f>
        <v>#N/A</v>
      </c>
      <c r="H64" s="15" t="e">
        <f>VLOOKUP($A64,Data!$A$2:$S$4,11,FALSE)</f>
        <v>#N/A</v>
      </c>
      <c r="I64" s="15" t="e">
        <f ca="1">$AP$1-VLOOKUP($A64,Data!$A$2:$S$4,8,FALSE)</f>
        <v>#N/A</v>
      </c>
      <c r="J64" s="15" t="e">
        <f>VLOOKUP($A64,Data!$A$2:$S$4,10,FALSE)</f>
        <v>#N/A</v>
      </c>
      <c r="K64" s="15" t="e">
        <f>VLOOKUP($A64,Data!$A$2:$S$4,11,FALSE)</f>
        <v>#N/A</v>
      </c>
      <c r="L64" s="15" t="e">
        <f>VLOOKUP($A64,Data!$A$2:$S$4,12,FALSE)</f>
        <v>#N/A</v>
      </c>
      <c r="M64" s="15" t="e">
        <f>VLOOKUP($A64,Data!$A$2:$S$4,13,FALSE)</f>
        <v>#N/A</v>
      </c>
      <c r="N64" s="15" t="e">
        <f>VLOOKUP($A64,Data!$A$2:$S$4,14,FALSE)</f>
        <v>#N/A</v>
      </c>
      <c r="O64" s="15"/>
      <c r="P64" s="15"/>
      <c r="Q64" s="17" t="e">
        <f>VLOOKUP($A64,Data!$A$2:$S$4,17,FALSE)</f>
        <v>#N/A</v>
      </c>
      <c r="R64" s="20" t="e">
        <f>VLOOKUP($A64,Data!$A$2:$S$4,18,FALSE)</f>
        <v>#N/A</v>
      </c>
      <c r="S64" s="17" t="e">
        <f>VLOOKUP($A64,Data!$A$2:$S$4,19,FALSE)</f>
        <v>#N/A</v>
      </c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33" t="str">
        <f t="shared" si="12"/>
        <v>N/A</v>
      </c>
      <c r="AE64" s="34" t="str">
        <f t="shared" si="13"/>
        <v>N/A</v>
      </c>
      <c r="AF64" s="33" t="str">
        <f t="shared" si="14"/>
        <v>N/A</v>
      </c>
      <c r="AG64" s="34" t="str">
        <f t="shared" si="15"/>
        <v>N/A</v>
      </c>
      <c r="AH64" s="21">
        <f t="shared" si="16"/>
        <v>0</v>
      </c>
      <c r="AI64" s="22" t="e">
        <f t="shared" si="17"/>
        <v>#N/A</v>
      </c>
      <c r="AJ64" s="22" t="e">
        <f t="shared" ca="1" si="18"/>
        <v>#N/A</v>
      </c>
      <c r="AK64" s="22" t="e">
        <f t="shared" ca="1" si="19"/>
        <v>#N/A</v>
      </c>
      <c r="AL64" s="22" t="e">
        <f t="shared" ca="1" si="20"/>
        <v>#N/A</v>
      </c>
      <c r="AM64" s="22" t="e">
        <f t="shared" ca="1" si="21"/>
        <v>#N/A</v>
      </c>
      <c r="AN64" s="22" t="e">
        <f t="shared" ca="1" si="22"/>
        <v>#N/A</v>
      </c>
      <c r="AO64" s="22" t="e">
        <f t="shared" ca="1" si="23"/>
        <v>#N/A</v>
      </c>
      <c r="AP64" s="27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52" x14ac:dyDescent="0.35">
      <c r="A65" s="14">
        <v>17594</v>
      </c>
      <c r="B65" s="15" t="e">
        <f>VLOOKUP($A65,Data!$A$2:$S$4,2,FALSE)</f>
        <v>#N/A</v>
      </c>
      <c r="C65" s="15" t="e">
        <f>VLOOKUP($A65,Data!$A$2:$S$4,3,FALSE)</f>
        <v>#N/A</v>
      </c>
      <c r="D65" s="15" t="e">
        <f>VLOOKUP($A65,Data!$A$2:$S$4,4,FALSE)</f>
        <v>#N/A</v>
      </c>
      <c r="E65" s="15" t="e">
        <f>VLOOKUP($A65,Data!$A$2:$S$4,5,FALSE)</f>
        <v>#N/A</v>
      </c>
      <c r="F65" s="15" t="e">
        <f>VLOOKUP($A65,Data!$A$2:$S$4,6,FALSE)</f>
        <v>#N/A</v>
      </c>
      <c r="G65" s="15" t="e">
        <f>VLOOKUP($A65,Data!$A$2:$S$4,7,FALSE)</f>
        <v>#N/A</v>
      </c>
      <c r="H65" s="15" t="e">
        <f>VLOOKUP($A65,Data!$A$2:$S$4,11,FALSE)</f>
        <v>#N/A</v>
      </c>
      <c r="I65" s="15" t="e">
        <f ca="1">$AP$1-VLOOKUP($A65,Data!$A$2:$S$4,8,FALSE)</f>
        <v>#N/A</v>
      </c>
      <c r="J65" s="15" t="e">
        <f>VLOOKUP($A65,Data!$A$2:$S$4,10,FALSE)</f>
        <v>#N/A</v>
      </c>
      <c r="K65" s="15" t="e">
        <f>VLOOKUP($A65,Data!$A$2:$S$4,11,FALSE)</f>
        <v>#N/A</v>
      </c>
      <c r="L65" s="15" t="e">
        <f>VLOOKUP($A65,Data!$A$2:$S$4,12,FALSE)</f>
        <v>#N/A</v>
      </c>
      <c r="M65" s="15" t="e">
        <f>VLOOKUP($A65,Data!$A$2:$S$4,13,FALSE)</f>
        <v>#N/A</v>
      </c>
      <c r="N65" s="15" t="e">
        <f>VLOOKUP($A65,Data!$A$2:$S$4,14,FALSE)</f>
        <v>#N/A</v>
      </c>
      <c r="O65" s="15"/>
      <c r="P65" s="15"/>
      <c r="Q65" s="17" t="e">
        <f>VLOOKUP($A65,Data!$A$2:$S$4,17,FALSE)</f>
        <v>#N/A</v>
      </c>
      <c r="R65" s="20" t="e">
        <f>VLOOKUP($A65,Data!$A$2:$S$4,18,FALSE)</f>
        <v>#N/A</v>
      </c>
      <c r="S65" s="17" t="e">
        <f>VLOOKUP($A65,Data!$A$2:$S$4,19,FALSE)</f>
        <v>#N/A</v>
      </c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33" t="str">
        <f t="shared" si="12"/>
        <v>N/A</v>
      </c>
      <c r="AE65" s="34" t="str">
        <f t="shared" si="13"/>
        <v>N/A</v>
      </c>
      <c r="AF65" s="33" t="str">
        <f t="shared" si="14"/>
        <v>N/A</v>
      </c>
      <c r="AG65" s="34" t="str">
        <f t="shared" si="15"/>
        <v>N/A</v>
      </c>
      <c r="AH65" s="21">
        <f t="shared" si="16"/>
        <v>0</v>
      </c>
      <c r="AI65" s="22" t="e">
        <f t="shared" si="17"/>
        <v>#N/A</v>
      </c>
      <c r="AJ65" s="22" t="e">
        <f t="shared" ca="1" si="18"/>
        <v>#N/A</v>
      </c>
      <c r="AK65" s="22" t="e">
        <f t="shared" ca="1" si="19"/>
        <v>#N/A</v>
      </c>
      <c r="AL65" s="22" t="e">
        <f t="shared" ca="1" si="20"/>
        <v>#N/A</v>
      </c>
      <c r="AM65" s="22" t="e">
        <f t="shared" ca="1" si="21"/>
        <v>#N/A</v>
      </c>
      <c r="AN65" s="22" t="e">
        <f t="shared" ca="1" si="22"/>
        <v>#N/A</v>
      </c>
      <c r="AO65" s="22" t="e">
        <f t="shared" ca="1" si="23"/>
        <v>#N/A</v>
      </c>
      <c r="AP65" s="27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52" x14ac:dyDescent="0.35">
      <c r="A66" s="14">
        <v>61670</v>
      </c>
      <c r="B66" s="15" t="e">
        <f>VLOOKUP($A66,Data!$A$2:$S$4,2,FALSE)</f>
        <v>#N/A</v>
      </c>
      <c r="C66" s="15" t="e">
        <f>VLOOKUP($A66,Data!$A$2:$S$4,3,FALSE)</f>
        <v>#N/A</v>
      </c>
      <c r="D66" s="15" t="e">
        <f>VLOOKUP($A66,Data!$A$2:$S$4,4,FALSE)</f>
        <v>#N/A</v>
      </c>
      <c r="E66" s="15" t="e">
        <f>VLOOKUP($A66,Data!$A$2:$S$4,5,FALSE)</f>
        <v>#N/A</v>
      </c>
      <c r="F66" s="15" t="e">
        <f>VLOOKUP($A66,Data!$A$2:$S$4,6,FALSE)</f>
        <v>#N/A</v>
      </c>
      <c r="G66" s="15" t="e">
        <f>VLOOKUP($A66,Data!$A$2:$S$4,7,FALSE)</f>
        <v>#N/A</v>
      </c>
      <c r="H66" s="15" t="e">
        <f>VLOOKUP($A66,Data!$A$2:$S$4,11,FALSE)</f>
        <v>#N/A</v>
      </c>
      <c r="I66" s="15" t="e">
        <f ca="1">$AP$1-VLOOKUP($A66,Data!$A$2:$S$4,8,FALSE)</f>
        <v>#N/A</v>
      </c>
      <c r="J66" s="15" t="e">
        <f>VLOOKUP($A66,Data!$A$2:$S$4,10,FALSE)</f>
        <v>#N/A</v>
      </c>
      <c r="K66" s="15" t="e">
        <f>VLOOKUP($A66,Data!$A$2:$S$4,11,FALSE)</f>
        <v>#N/A</v>
      </c>
      <c r="L66" s="15" t="e">
        <f>VLOOKUP($A66,Data!$A$2:$S$4,12,FALSE)</f>
        <v>#N/A</v>
      </c>
      <c r="M66" s="15" t="e">
        <f>VLOOKUP($A66,Data!$A$2:$S$4,13,FALSE)</f>
        <v>#N/A</v>
      </c>
      <c r="N66" s="15" t="e">
        <f>VLOOKUP($A66,Data!$A$2:$S$4,14,FALSE)</f>
        <v>#N/A</v>
      </c>
      <c r="O66" s="15"/>
      <c r="P66" s="15"/>
      <c r="Q66" s="17" t="e">
        <f>VLOOKUP($A66,Data!$A$2:$S$4,17,FALSE)</f>
        <v>#N/A</v>
      </c>
      <c r="R66" s="20" t="e">
        <f>VLOOKUP($A66,Data!$A$2:$S$4,18,FALSE)</f>
        <v>#N/A</v>
      </c>
      <c r="S66" s="17" t="e">
        <f>VLOOKUP($A66,Data!$A$2:$S$4,19,FALSE)</f>
        <v>#N/A</v>
      </c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33" t="str">
        <f t="shared" si="12"/>
        <v>N/A</v>
      </c>
      <c r="AE66" s="34" t="str">
        <f t="shared" si="13"/>
        <v>N/A</v>
      </c>
      <c r="AF66" s="33" t="str">
        <f t="shared" si="14"/>
        <v>N/A</v>
      </c>
      <c r="AG66" s="34" t="str">
        <f t="shared" si="15"/>
        <v>N/A</v>
      </c>
      <c r="AH66" s="21">
        <f t="shared" si="16"/>
        <v>0</v>
      </c>
      <c r="AI66" s="22" t="e">
        <f t="shared" si="17"/>
        <v>#N/A</v>
      </c>
      <c r="AJ66" s="22" t="e">
        <f t="shared" ca="1" si="18"/>
        <v>#N/A</v>
      </c>
      <c r="AK66" s="22" t="e">
        <f t="shared" ca="1" si="19"/>
        <v>#N/A</v>
      </c>
      <c r="AL66" s="22" t="e">
        <f t="shared" ca="1" si="20"/>
        <v>#N/A</v>
      </c>
      <c r="AM66" s="22" t="e">
        <f t="shared" ca="1" si="21"/>
        <v>#N/A</v>
      </c>
      <c r="AN66" s="22" t="e">
        <f t="shared" ca="1" si="22"/>
        <v>#N/A</v>
      </c>
      <c r="AO66" s="22" t="e">
        <f t="shared" ca="1" si="23"/>
        <v>#N/A</v>
      </c>
      <c r="AP66" s="27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52" x14ac:dyDescent="0.35">
      <c r="A67" s="14">
        <v>96037</v>
      </c>
      <c r="B67" s="15" t="e">
        <f>VLOOKUP($A67,Data!$A$2:$S$4,2,FALSE)</f>
        <v>#N/A</v>
      </c>
      <c r="C67" s="15" t="e">
        <f>VLOOKUP($A67,Data!$A$2:$S$4,3,FALSE)</f>
        <v>#N/A</v>
      </c>
      <c r="D67" s="15" t="e">
        <f>VLOOKUP($A67,Data!$A$2:$S$4,4,FALSE)</f>
        <v>#N/A</v>
      </c>
      <c r="E67" s="15" t="e">
        <f>VLOOKUP($A67,Data!$A$2:$S$4,5,FALSE)</f>
        <v>#N/A</v>
      </c>
      <c r="F67" s="15" t="e">
        <f>VLOOKUP($A67,Data!$A$2:$S$4,6,FALSE)</f>
        <v>#N/A</v>
      </c>
      <c r="G67" s="15" t="e">
        <f>VLOOKUP($A67,Data!$A$2:$S$4,7,FALSE)</f>
        <v>#N/A</v>
      </c>
      <c r="H67" s="15" t="e">
        <f>VLOOKUP($A67,Data!$A$2:$S$4,11,FALSE)</f>
        <v>#N/A</v>
      </c>
      <c r="I67" s="15" t="e">
        <f ca="1">$AP$1-VLOOKUP($A67,Data!$A$2:$S$4,8,FALSE)</f>
        <v>#N/A</v>
      </c>
      <c r="J67" s="15" t="e">
        <f>VLOOKUP($A67,Data!$A$2:$S$4,10,FALSE)</f>
        <v>#N/A</v>
      </c>
      <c r="K67" s="15" t="e">
        <f>VLOOKUP($A67,Data!$A$2:$S$4,11,FALSE)</f>
        <v>#N/A</v>
      </c>
      <c r="L67" s="15" t="e">
        <f>VLOOKUP($A67,Data!$A$2:$S$4,12,FALSE)</f>
        <v>#N/A</v>
      </c>
      <c r="M67" s="15" t="e">
        <f>VLOOKUP($A67,Data!$A$2:$S$4,13,FALSE)</f>
        <v>#N/A</v>
      </c>
      <c r="N67" s="15" t="e">
        <f>VLOOKUP($A67,Data!$A$2:$S$4,14,FALSE)</f>
        <v>#N/A</v>
      </c>
      <c r="O67" s="15"/>
      <c r="P67" s="15"/>
      <c r="Q67" s="17" t="e">
        <f>VLOOKUP($A67,Data!$A$2:$S$4,17,FALSE)</f>
        <v>#N/A</v>
      </c>
      <c r="R67" s="20" t="e">
        <f>VLOOKUP($A67,Data!$A$2:$S$4,18,FALSE)</f>
        <v>#N/A</v>
      </c>
      <c r="S67" s="17" t="e">
        <f>VLOOKUP($A67,Data!$A$2:$S$4,19,FALSE)</f>
        <v>#N/A</v>
      </c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33" t="str">
        <f t="shared" ref="AD67:AD91" si="24">IF(OR($T67="",$U67="",$V67=""),"N/A",IF($AE67&gt;=4.35,"EXCEP",IF($AE67&gt;=4.15,"!EXCEP/TRÈS BIEN",IF($AE67&gt;=3.35,"TRÈS BIEN",IF($AE67&gt;=3.15,"!TRÈS BIEN/BIEN",IF($AE67&gt;=2.1,"BIEN",IF($AE67&gt;=1.9,"!BIEN/PROGRÈS REQ","PROGRÈS REQ")))))))</f>
        <v>N/A</v>
      </c>
      <c r="AE67" s="34" t="str">
        <f t="shared" ref="AE67:AE91" si="25">IF(OR($T67="",$U67="",$V67=""),"N/A",IF(OR(AND($E67&gt;=3,$AN67&lt;4.5),AND($AO67&lt;3.5,$AN67&lt;3.5)),$U67*0.2+$V67*0.2+$AI67*0.4+$AJ67*0.1+$AM67*0.1,$U67*0.3+$V67*0.3+$AI67*0.3+$AJ67*0.05+$AM67*0.05))</f>
        <v>N/A</v>
      </c>
      <c r="AF67" s="33" t="str">
        <f t="shared" ref="AF67:AF91" si="26">IF($W67="","N/A",IF($AG67&gt;=4,"A",IF($AG67&gt;3.7,"!A/B",IF($AG67&gt;=3.3,"B",IF($AG67&gt;3,"!B/C",IF($AG67&gt;=2,"C",IF($AG67&gt;1.7,"!C/D","D")))))))</f>
        <v>N/A</v>
      </c>
      <c r="AG67" s="34" t="str">
        <f t="shared" ref="AG67:AG91" si="27">IF($W67="","N/A",$AJ67*0.2+$AK67*0.15+$AL67*0.15+$W67*(1+(($AK67+$AL67)-6)/10)*0.5)</f>
        <v>N/A</v>
      </c>
      <c r="AH67" s="21">
        <f t="shared" ref="AH67:AH91" si="28">IF($T67+($U67-3)*0.25+($V67-3)*0.25&lt;0,0,$T67+($U67-3)*0.25+($V67-3)*0.25)</f>
        <v>0</v>
      </c>
      <c r="AI67" s="22" t="e">
        <f t="shared" ref="AI67:AI91" si="29">IF(3+($T67-$E67)*1.5&lt;0,0,3+($T67-$E67)*1.5)</f>
        <v>#N/A</v>
      </c>
      <c r="AJ67" s="22" t="e">
        <f t="shared" ref="AJ67:AJ91" ca="1" si="30">IF(3+($T67-$AO67)*1.25&lt;0,0,3+($T67-$AO67)*1.25)</f>
        <v>#N/A</v>
      </c>
      <c r="AK67" s="22" t="e">
        <f t="shared" ref="AK67:AK91" ca="1" si="31">3+$E67-$AO67</f>
        <v>#N/A</v>
      </c>
      <c r="AL67" s="22" t="e">
        <f t="shared" ref="AL67:AL91" ca="1" si="32">3+$E67-$AN67</f>
        <v>#N/A</v>
      </c>
      <c r="AM67" s="22" t="e">
        <f t="shared" ref="AM67:AM91" ca="1" si="33">3+$T67-$AN67</f>
        <v>#N/A</v>
      </c>
      <c r="AN67" s="22" t="e">
        <f t="shared" ref="AN67:AN91" ca="1" si="34">IF(($AP$1-$I67)&lt;=25,1,IF(($AP$1-$I67)&lt;=30,1+($AP$1-$I67-25)/5,IF(($AP$1-$I67)&lt;=40,2+($AP$1-$I67-30)/10,IF(($AP$1-$I67)&lt;=50,3+($AP$1-$I67-40)/5,5))))</f>
        <v>#N/A</v>
      </c>
      <c r="AO67" s="22" t="e">
        <f t="shared" ref="AO67:AO91" ca="1" si="35">IF(($AP$1-$N67)&lt;=2,1,IF(($AP$1-$N67)&lt;=6,1+($AP$1-$N67-2)/4,IF(($AP$1-$N67)&lt;=15,2+($AP$1-$N67-6)/9,IF(($AP$1-$N67)&lt;=25,3+($AP$1-$N67-15)/5,5))))</f>
        <v>#N/A</v>
      </c>
      <c r="AP67" s="27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52" x14ac:dyDescent="0.35">
      <c r="A68" s="14">
        <v>60601</v>
      </c>
      <c r="B68" s="15" t="e">
        <f>VLOOKUP($A68,Data!$A$2:$S$4,2,FALSE)</f>
        <v>#N/A</v>
      </c>
      <c r="C68" s="15" t="e">
        <f>VLOOKUP($A68,Data!$A$2:$S$4,3,FALSE)</f>
        <v>#N/A</v>
      </c>
      <c r="D68" s="15" t="e">
        <f>VLOOKUP($A68,Data!$A$2:$S$4,4,FALSE)</f>
        <v>#N/A</v>
      </c>
      <c r="E68" s="15" t="e">
        <f>VLOOKUP($A68,Data!$A$2:$S$4,5,FALSE)</f>
        <v>#N/A</v>
      </c>
      <c r="F68" s="15" t="e">
        <f>VLOOKUP($A68,Data!$A$2:$S$4,6,FALSE)</f>
        <v>#N/A</v>
      </c>
      <c r="G68" s="15" t="e">
        <f>VLOOKUP($A68,Data!$A$2:$S$4,7,FALSE)</f>
        <v>#N/A</v>
      </c>
      <c r="H68" s="15" t="e">
        <f>VLOOKUP($A68,Data!$A$2:$S$4,11,FALSE)</f>
        <v>#N/A</v>
      </c>
      <c r="I68" s="15" t="e">
        <f ca="1">$AP$1-VLOOKUP($A68,Data!$A$2:$S$4,8,FALSE)</f>
        <v>#N/A</v>
      </c>
      <c r="J68" s="15" t="e">
        <f>VLOOKUP($A68,Data!$A$2:$S$4,10,FALSE)</f>
        <v>#N/A</v>
      </c>
      <c r="K68" s="15" t="e">
        <f>VLOOKUP($A68,Data!$A$2:$S$4,11,FALSE)</f>
        <v>#N/A</v>
      </c>
      <c r="L68" s="15" t="e">
        <f>VLOOKUP($A68,Data!$A$2:$S$4,12,FALSE)</f>
        <v>#N/A</v>
      </c>
      <c r="M68" s="15" t="e">
        <f>VLOOKUP($A68,Data!$A$2:$S$4,13,FALSE)</f>
        <v>#N/A</v>
      </c>
      <c r="N68" s="15" t="e">
        <f>VLOOKUP($A68,Data!$A$2:$S$4,14,FALSE)</f>
        <v>#N/A</v>
      </c>
      <c r="O68" s="15"/>
      <c r="P68" s="15"/>
      <c r="Q68" s="17" t="e">
        <f>VLOOKUP($A68,Data!$A$2:$S$4,17,FALSE)</f>
        <v>#N/A</v>
      </c>
      <c r="R68" s="20" t="e">
        <f>VLOOKUP($A68,Data!$A$2:$S$4,18,FALSE)</f>
        <v>#N/A</v>
      </c>
      <c r="S68" s="17" t="e">
        <f>VLOOKUP($A68,Data!$A$2:$S$4,19,FALSE)</f>
        <v>#N/A</v>
      </c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33" t="str">
        <f t="shared" si="24"/>
        <v>N/A</v>
      </c>
      <c r="AE68" s="34" t="str">
        <f t="shared" si="25"/>
        <v>N/A</v>
      </c>
      <c r="AF68" s="33" t="str">
        <f t="shared" si="26"/>
        <v>N/A</v>
      </c>
      <c r="AG68" s="34" t="str">
        <f t="shared" si="27"/>
        <v>N/A</v>
      </c>
      <c r="AH68" s="21">
        <f t="shared" si="28"/>
        <v>0</v>
      </c>
      <c r="AI68" s="22" t="e">
        <f t="shared" si="29"/>
        <v>#N/A</v>
      </c>
      <c r="AJ68" s="22" t="e">
        <f t="shared" ca="1" si="30"/>
        <v>#N/A</v>
      </c>
      <c r="AK68" s="22" t="e">
        <f t="shared" ca="1" si="31"/>
        <v>#N/A</v>
      </c>
      <c r="AL68" s="22" t="e">
        <f t="shared" ca="1" si="32"/>
        <v>#N/A</v>
      </c>
      <c r="AM68" s="22" t="e">
        <f t="shared" ca="1" si="33"/>
        <v>#N/A</v>
      </c>
      <c r="AN68" s="22" t="e">
        <f t="shared" ca="1" si="34"/>
        <v>#N/A</v>
      </c>
      <c r="AO68" s="22" t="e">
        <f t="shared" ca="1" si="35"/>
        <v>#N/A</v>
      </c>
      <c r="AP68" s="27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52" x14ac:dyDescent="0.35">
      <c r="A69" s="14">
        <v>86052</v>
      </c>
      <c r="B69" s="15" t="e">
        <f>VLOOKUP($A69,Data!$A$2:$S$4,2,FALSE)</f>
        <v>#N/A</v>
      </c>
      <c r="C69" s="15" t="e">
        <f>VLOOKUP($A69,Data!$A$2:$S$4,3,FALSE)</f>
        <v>#N/A</v>
      </c>
      <c r="D69" s="15" t="e">
        <f>VLOOKUP($A69,Data!$A$2:$S$4,4,FALSE)</f>
        <v>#N/A</v>
      </c>
      <c r="E69" s="15" t="e">
        <f>VLOOKUP($A69,Data!$A$2:$S$4,5,FALSE)</f>
        <v>#N/A</v>
      </c>
      <c r="F69" s="15" t="e">
        <f>VLOOKUP($A69,Data!$A$2:$S$4,6,FALSE)</f>
        <v>#N/A</v>
      </c>
      <c r="G69" s="15" t="e">
        <f>VLOOKUP($A69,Data!$A$2:$S$4,7,FALSE)</f>
        <v>#N/A</v>
      </c>
      <c r="H69" s="15" t="e">
        <f>VLOOKUP($A69,Data!$A$2:$S$4,11,FALSE)</f>
        <v>#N/A</v>
      </c>
      <c r="I69" s="15" t="e">
        <f ca="1">$AP$1-VLOOKUP($A69,Data!$A$2:$S$4,8,FALSE)</f>
        <v>#N/A</v>
      </c>
      <c r="J69" s="15" t="e">
        <f>VLOOKUP($A69,Data!$A$2:$S$4,10,FALSE)</f>
        <v>#N/A</v>
      </c>
      <c r="K69" s="15" t="e">
        <f>VLOOKUP($A69,Data!$A$2:$S$4,11,FALSE)</f>
        <v>#N/A</v>
      </c>
      <c r="L69" s="15" t="e">
        <f>VLOOKUP($A69,Data!$A$2:$S$4,12,FALSE)</f>
        <v>#N/A</v>
      </c>
      <c r="M69" s="15" t="e">
        <f>VLOOKUP($A69,Data!$A$2:$S$4,13,FALSE)</f>
        <v>#N/A</v>
      </c>
      <c r="N69" s="15" t="e">
        <f>VLOOKUP($A69,Data!$A$2:$S$4,14,FALSE)</f>
        <v>#N/A</v>
      </c>
      <c r="O69" s="15"/>
      <c r="P69" s="15"/>
      <c r="Q69" s="17" t="e">
        <f>VLOOKUP($A69,Data!$A$2:$S$4,17,FALSE)</f>
        <v>#N/A</v>
      </c>
      <c r="R69" s="20" t="e">
        <f>VLOOKUP($A69,Data!$A$2:$S$4,18,FALSE)</f>
        <v>#N/A</v>
      </c>
      <c r="S69" s="17" t="e">
        <f>VLOOKUP($A69,Data!$A$2:$S$4,19,FALSE)</f>
        <v>#N/A</v>
      </c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33" t="str">
        <f t="shared" si="24"/>
        <v>N/A</v>
      </c>
      <c r="AE69" s="34" t="str">
        <f t="shared" si="25"/>
        <v>N/A</v>
      </c>
      <c r="AF69" s="33" t="str">
        <f t="shared" si="26"/>
        <v>N/A</v>
      </c>
      <c r="AG69" s="34" t="str">
        <f t="shared" si="27"/>
        <v>N/A</v>
      </c>
      <c r="AH69" s="21">
        <f t="shared" si="28"/>
        <v>0</v>
      </c>
      <c r="AI69" s="22" t="e">
        <f t="shared" si="29"/>
        <v>#N/A</v>
      </c>
      <c r="AJ69" s="22" t="e">
        <f t="shared" ca="1" si="30"/>
        <v>#N/A</v>
      </c>
      <c r="AK69" s="22" t="e">
        <f t="shared" ca="1" si="31"/>
        <v>#N/A</v>
      </c>
      <c r="AL69" s="22" t="e">
        <f t="shared" ca="1" si="32"/>
        <v>#N/A</v>
      </c>
      <c r="AM69" s="22" t="e">
        <f t="shared" ca="1" si="33"/>
        <v>#N/A</v>
      </c>
      <c r="AN69" s="22" t="e">
        <f t="shared" ca="1" si="34"/>
        <v>#N/A</v>
      </c>
      <c r="AO69" s="22" t="e">
        <f t="shared" ca="1" si="35"/>
        <v>#N/A</v>
      </c>
      <c r="AP69" s="27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52" x14ac:dyDescent="0.35">
      <c r="A70" s="14">
        <v>85613</v>
      </c>
      <c r="B70" s="15" t="e">
        <f>VLOOKUP($A70,Data!$A$2:$S$4,2,FALSE)</f>
        <v>#N/A</v>
      </c>
      <c r="C70" s="15" t="e">
        <f>VLOOKUP($A70,Data!$A$2:$S$4,3,FALSE)</f>
        <v>#N/A</v>
      </c>
      <c r="D70" s="15" t="e">
        <f>VLOOKUP($A70,Data!$A$2:$S$4,4,FALSE)</f>
        <v>#N/A</v>
      </c>
      <c r="E70" s="15" t="e">
        <f>VLOOKUP($A70,Data!$A$2:$S$4,5,FALSE)</f>
        <v>#N/A</v>
      </c>
      <c r="F70" s="15" t="e">
        <f>VLOOKUP($A70,Data!$A$2:$S$4,6,FALSE)</f>
        <v>#N/A</v>
      </c>
      <c r="G70" s="15" t="e">
        <f>VLOOKUP($A70,Data!$A$2:$S$4,7,FALSE)</f>
        <v>#N/A</v>
      </c>
      <c r="H70" s="15" t="e">
        <f>VLOOKUP($A70,Data!$A$2:$S$4,11,FALSE)</f>
        <v>#N/A</v>
      </c>
      <c r="I70" s="15" t="e">
        <f ca="1">$AP$1-VLOOKUP($A70,Data!$A$2:$S$4,8,FALSE)</f>
        <v>#N/A</v>
      </c>
      <c r="J70" s="15" t="e">
        <f>VLOOKUP($A70,Data!$A$2:$S$4,10,FALSE)</f>
        <v>#N/A</v>
      </c>
      <c r="K70" s="15" t="e">
        <f>VLOOKUP($A70,Data!$A$2:$S$4,11,FALSE)</f>
        <v>#N/A</v>
      </c>
      <c r="L70" s="15" t="e">
        <f>VLOOKUP($A70,Data!$A$2:$S$4,12,FALSE)</f>
        <v>#N/A</v>
      </c>
      <c r="M70" s="15" t="e">
        <f>VLOOKUP($A70,Data!$A$2:$S$4,13,FALSE)</f>
        <v>#N/A</v>
      </c>
      <c r="N70" s="15" t="e">
        <f>VLOOKUP($A70,Data!$A$2:$S$4,14,FALSE)</f>
        <v>#N/A</v>
      </c>
      <c r="O70" s="15"/>
      <c r="P70" s="15"/>
      <c r="Q70" s="17" t="e">
        <f>VLOOKUP($A70,Data!$A$2:$S$4,17,FALSE)</f>
        <v>#N/A</v>
      </c>
      <c r="R70" s="20" t="e">
        <f>VLOOKUP($A70,Data!$A$2:$S$4,18,FALSE)</f>
        <v>#N/A</v>
      </c>
      <c r="S70" s="17" t="e">
        <f>VLOOKUP($A70,Data!$A$2:$S$4,19,FALSE)</f>
        <v>#N/A</v>
      </c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33" t="str">
        <f t="shared" si="24"/>
        <v>N/A</v>
      </c>
      <c r="AE70" s="34" t="str">
        <f t="shared" si="25"/>
        <v>N/A</v>
      </c>
      <c r="AF70" s="33" t="str">
        <f t="shared" si="26"/>
        <v>N/A</v>
      </c>
      <c r="AG70" s="34" t="str">
        <f t="shared" si="27"/>
        <v>N/A</v>
      </c>
      <c r="AH70" s="21">
        <f t="shared" si="28"/>
        <v>0</v>
      </c>
      <c r="AI70" s="22" t="e">
        <f t="shared" si="29"/>
        <v>#N/A</v>
      </c>
      <c r="AJ70" s="22" t="e">
        <f t="shared" ca="1" si="30"/>
        <v>#N/A</v>
      </c>
      <c r="AK70" s="22" t="e">
        <f t="shared" ca="1" si="31"/>
        <v>#N/A</v>
      </c>
      <c r="AL70" s="22" t="e">
        <f t="shared" ca="1" si="32"/>
        <v>#N/A</v>
      </c>
      <c r="AM70" s="22" t="e">
        <f t="shared" ca="1" si="33"/>
        <v>#N/A</v>
      </c>
      <c r="AN70" s="22" t="e">
        <f t="shared" ca="1" si="34"/>
        <v>#N/A</v>
      </c>
      <c r="AO70" s="22" t="e">
        <f t="shared" ca="1" si="35"/>
        <v>#N/A</v>
      </c>
      <c r="AP70" s="27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52" x14ac:dyDescent="0.35">
      <c r="A71" s="14">
        <v>28322</v>
      </c>
      <c r="B71" s="15" t="e">
        <f>VLOOKUP($A71,Data!$A$2:$S$4,2,FALSE)</f>
        <v>#N/A</v>
      </c>
      <c r="C71" s="15" t="e">
        <f>VLOOKUP($A71,Data!$A$2:$S$4,3,FALSE)</f>
        <v>#N/A</v>
      </c>
      <c r="D71" s="15" t="e">
        <f>VLOOKUP($A71,Data!$A$2:$S$4,4,FALSE)</f>
        <v>#N/A</v>
      </c>
      <c r="E71" s="15" t="e">
        <f>VLOOKUP($A71,Data!$A$2:$S$4,5,FALSE)</f>
        <v>#N/A</v>
      </c>
      <c r="F71" s="15" t="e">
        <f>VLOOKUP($A71,Data!$A$2:$S$4,6,FALSE)</f>
        <v>#N/A</v>
      </c>
      <c r="G71" s="15" t="e">
        <f>VLOOKUP($A71,Data!$A$2:$S$4,7,FALSE)</f>
        <v>#N/A</v>
      </c>
      <c r="H71" s="15" t="e">
        <f>VLOOKUP($A71,Data!$A$2:$S$4,11,FALSE)</f>
        <v>#N/A</v>
      </c>
      <c r="I71" s="15" t="e">
        <f ca="1">$AP$1-VLOOKUP($A71,Data!$A$2:$S$4,8,FALSE)</f>
        <v>#N/A</v>
      </c>
      <c r="J71" s="15" t="e">
        <f>VLOOKUP($A71,Data!$A$2:$S$4,10,FALSE)</f>
        <v>#N/A</v>
      </c>
      <c r="K71" s="15" t="e">
        <f>VLOOKUP($A71,Data!$A$2:$S$4,11,FALSE)</f>
        <v>#N/A</v>
      </c>
      <c r="L71" s="15" t="e">
        <f>VLOOKUP($A71,Data!$A$2:$S$4,12,FALSE)</f>
        <v>#N/A</v>
      </c>
      <c r="M71" s="15" t="e">
        <f>VLOOKUP($A71,Data!$A$2:$S$4,13,FALSE)</f>
        <v>#N/A</v>
      </c>
      <c r="N71" s="15" t="e">
        <f>VLOOKUP($A71,Data!$A$2:$S$4,14,FALSE)</f>
        <v>#N/A</v>
      </c>
      <c r="O71" s="15"/>
      <c r="P71" s="15"/>
      <c r="Q71" s="17" t="e">
        <f>VLOOKUP($A71,Data!$A$2:$S$4,17,FALSE)</f>
        <v>#N/A</v>
      </c>
      <c r="R71" s="20" t="e">
        <f>VLOOKUP($A71,Data!$A$2:$S$4,18,FALSE)</f>
        <v>#N/A</v>
      </c>
      <c r="S71" s="17" t="e">
        <f>VLOOKUP($A71,Data!$A$2:$S$4,19,FALSE)</f>
        <v>#N/A</v>
      </c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33" t="str">
        <f t="shared" si="24"/>
        <v>N/A</v>
      </c>
      <c r="AE71" s="34" t="str">
        <f t="shared" si="25"/>
        <v>N/A</v>
      </c>
      <c r="AF71" s="33" t="str">
        <f t="shared" si="26"/>
        <v>N/A</v>
      </c>
      <c r="AG71" s="34" t="str">
        <f t="shared" si="27"/>
        <v>N/A</v>
      </c>
      <c r="AH71" s="21">
        <f t="shared" si="28"/>
        <v>0</v>
      </c>
      <c r="AI71" s="22" t="e">
        <f t="shared" si="29"/>
        <v>#N/A</v>
      </c>
      <c r="AJ71" s="22" t="e">
        <f t="shared" ca="1" si="30"/>
        <v>#N/A</v>
      </c>
      <c r="AK71" s="22" t="e">
        <f t="shared" ca="1" si="31"/>
        <v>#N/A</v>
      </c>
      <c r="AL71" s="22" t="e">
        <f t="shared" ca="1" si="32"/>
        <v>#N/A</v>
      </c>
      <c r="AM71" s="22" t="e">
        <f t="shared" ca="1" si="33"/>
        <v>#N/A</v>
      </c>
      <c r="AN71" s="22" t="e">
        <f t="shared" ca="1" si="34"/>
        <v>#N/A</v>
      </c>
      <c r="AO71" s="22" t="e">
        <f t="shared" ca="1" si="35"/>
        <v>#N/A</v>
      </c>
      <c r="AP71" s="27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52" x14ac:dyDescent="0.35">
      <c r="A72" s="14">
        <v>630443</v>
      </c>
      <c r="B72" s="15" t="e">
        <f>VLOOKUP($A72,Data!$A$2:$S$4,2,FALSE)</f>
        <v>#N/A</v>
      </c>
      <c r="C72" s="15" t="e">
        <f>VLOOKUP($A72,Data!$A$2:$S$4,3,FALSE)</f>
        <v>#N/A</v>
      </c>
      <c r="D72" s="15" t="e">
        <f>VLOOKUP($A72,Data!$A$2:$S$4,4,FALSE)</f>
        <v>#N/A</v>
      </c>
      <c r="E72" s="15" t="e">
        <f>VLOOKUP($A72,Data!$A$2:$S$4,5,FALSE)</f>
        <v>#N/A</v>
      </c>
      <c r="F72" s="15" t="e">
        <f>VLOOKUP($A72,Data!$A$2:$S$4,6,FALSE)</f>
        <v>#N/A</v>
      </c>
      <c r="G72" s="15" t="e">
        <f>VLOOKUP($A72,Data!$A$2:$S$4,7,FALSE)</f>
        <v>#N/A</v>
      </c>
      <c r="H72" s="15" t="e">
        <f>VLOOKUP($A72,Data!$A$2:$S$4,11,FALSE)</f>
        <v>#N/A</v>
      </c>
      <c r="I72" s="15" t="e">
        <f ca="1">$AP$1-VLOOKUP($A72,Data!$A$2:$S$4,8,FALSE)</f>
        <v>#N/A</v>
      </c>
      <c r="J72" s="15" t="e">
        <f>VLOOKUP($A72,Data!$A$2:$S$4,10,FALSE)</f>
        <v>#N/A</v>
      </c>
      <c r="K72" s="15" t="e">
        <f>VLOOKUP($A72,Data!$A$2:$S$4,11,FALSE)</f>
        <v>#N/A</v>
      </c>
      <c r="L72" s="15" t="e">
        <f>VLOOKUP($A72,Data!$A$2:$S$4,12,FALSE)</f>
        <v>#N/A</v>
      </c>
      <c r="M72" s="15" t="e">
        <f>VLOOKUP($A72,Data!$A$2:$S$4,13,FALSE)</f>
        <v>#N/A</v>
      </c>
      <c r="N72" s="15" t="e">
        <f>VLOOKUP($A72,Data!$A$2:$S$4,14,FALSE)</f>
        <v>#N/A</v>
      </c>
      <c r="O72" s="15"/>
      <c r="P72" s="15"/>
      <c r="Q72" s="17" t="e">
        <f>VLOOKUP($A72,Data!$A$2:$S$4,17,FALSE)</f>
        <v>#N/A</v>
      </c>
      <c r="R72" s="20" t="e">
        <f>VLOOKUP($A72,Data!$A$2:$S$4,18,FALSE)</f>
        <v>#N/A</v>
      </c>
      <c r="S72" s="17" t="e">
        <f>VLOOKUP($A72,Data!$A$2:$S$4,19,FALSE)</f>
        <v>#N/A</v>
      </c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33" t="str">
        <f t="shared" si="24"/>
        <v>N/A</v>
      </c>
      <c r="AE72" s="34" t="str">
        <f t="shared" si="25"/>
        <v>N/A</v>
      </c>
      <c r="AF72" s="33" t="str">
        <f t="shared" si="26"/>
        <v>N/A</v>
      </c>
      <c r="AG72" s="34" t="str">
        <f t="shared" si="27"/>
        <v>N/A</v>
      </c>
      <c r="AH72" s="21">
        <f t="shared" si="28"/>
        <v>0</v>
      </c>
      <c r="AI72" s="22" t="e">
        <f t="shared" si="29"/>
        <v>#N/A</v>
      </c>
      <c r="AJ72" s="22" t="e">
        <f t="shared" ca="1" si="30"/>
        <v>#N/A</v>
      </c>
      <c r="AK72" s="22" t="e">
        <f t="shared" ca="1" si="31"/>
        <v>#N/A</v>
      </c>
      <c r="AL72" s="22" t="e">
        <f t="shared" ca="1" si="32"/>
        <v>#N/A</v>
      </c>
      <c r="AM72" s="22" t="e">
        <f t="shared" ca="1" si="33"/>
        <v>#N/A</v>
      </c>
      <c r="AN72" s="22" t="e">
        <f t="shared" ca="1" si="34"/>
        <v>#N/A</v>
      </c>
      <c r="AO72" s="22" t="e">
        <f t="shared" ca="1" si="35"/>
        <v>#N/A</v>
      </c>
      <c r="AP72" s="27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52" x14ac:dyDescent="0.35">
      <c r="A73" s="14">
        <v>86656</v>
      </c>
      <c r="B73" s="15" t="e">
        <f>VLOOKUP($A73,Data!$A$2:$S$4,2,FALSE)</f>
        <v>#N/A</v>
      </c>
      <c r="C73" s="15" t="e">
        <f>VLOOKUP($A73,Data!$A$2:$S$4,3,FALSE)</f>
        <v>#N/A</v>
      </c>
      <c r="D73" s="15" t="e">
        <f>VLOOKUP($A73,Data!$A$2:$S$4,4,FALSE)</f>
        <v>#N/A</v>
      </c>
      <c r="E73" s="15" t="e">
        <f>VLOOKUP($A73,Data!$A$2:$S$4,5,FALSE)</f>
        <v>#N/A</v>
      </c>
      <c r="F73" s="15" t="e">
        <f>VLOOKUP($A73,Data!$A$2:$S$4,6,FALSE)</f>
        <v>#N/A</v>
      </c>
      <c r="G73" s="15" t="e">
        <f>VLOOKUP($A73,Data!$A$2:$S$4,7,FALSE)</f>
        <v>#N/A</v>
      </c>
      <c r="H73" s="15" t="e">
        <f>VLOOKUP($A73,Data!$A$2:$S$4,11,FALSE)</f>
        <v>#N/A</v>
      </c>
      <c r="I73" s="15" t="e">
        <f ca="1">$AP$1-VLOOKUP($A73,Data!$A$2:$S$4,8,FALSE)</f>
        <v>#N/A</v>
      </c>
      <c r="J73" s="15" t="e">
        <f>VLOOKUP($A73,Data!$A$2:$S$4,10,FALSE)</f>
        <v>#N/A</v>
      </c>
      <c r="K73" s="15" t="e">
        <f>VLOOKUP($A73,Data!$A$2:$S$4,11,FALSE)</f>
        <v>#N/A</v>
      </c>
      <c r="L73" s="15" t="e">
        <f>VLOOKUP($A73,Data!$A$2:$S$4,12,FALSE)</f>
        <v>#N/A</v>
      </c>
      <c r="M73" s="15" t="e">
        <f>VLOOKUP($A73,Data!$A$2:$S$4,13,FALSE)</f>
        <v>#N/A</v>
      </c>
      <c r="N73" s="15" t="e">
        <f>VLOOKUP($A73,Data!$A$2:$S$4,14,FALSE)</f>
        <v>#N/A</v>
      </c>
      <c r="O73" s="15"/>
      <c r="P73" s="15"/>
      <c r="Q73" s="17" t="e">
        <f>VLOOKUP($A73,Data!$A$2:$S$4,17,FALSE)</f>
        <v>#N/A</v>
      </c>
      <c r="R73" s="20" t="e">
        <f>VLOOKUP($A73,Data!$A$2:$S$4,18,FALSE)</f>
        <v>#N/A</v>
      </c>
      <c r="S73" s="17" t="e">
        <f>VLOOKUP($A73,Data!$A$2:$S$4,19,FALSE)</f>
        <v>#N/A</v>
      </c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33" t="str">
        <f t="shared" si="24"/>
        <v>N/A</v>
      </c>
      <c r="AE73" s="34" t="str">
        <f t="shared" si="25"/>
        <v>N/A</v>
      </c>
      <c r="AF73" s="33" t="str">
        <f t="shared" si="26"/>
        <v>N/A</v>
      </c>
      <c r="AG73" s="34" t="str">
        <f t="shared" si="27"/>
        <v>N/A</v>
      </c>
      <c r="AH73" s="21">
        <f t="shared" si="28"/>
        <v>0</v>
      </c>
      <c r="AI73" s="22" t="e">
        <f t="shared" si="29"/>
        <v>#N/A</v>
      </c>
      <c r="AJ73" s="22" t="e">
        <f t="shared" ca="1" si="30"/>
        <v>#N/A</v>
      </c>
      <c r="AK73" s="22" t="e">
        <f t="shared" ca="1" si="31"/>
        <v>#N/A</v>
      </c>
      <c r="AL73" s="22" t="e">
        <f t="shared" ca="1" si="32"/>
        <v>#N/A</v>
      </c>
      <c r="AM73" s="22" t="e">
        <f t="shared" ca="1" si="33"/>
        <v>#N/A</v>
      </c>
      <c r="AN73" s="22" t="e">
        <f t="shared" ca="1" si="34"/>
        <v>#N/A</v>
      </c>
      <c r="AO73" s="22" t="e">
        <f t="shared" ca="1" si="35"/>
        <v>#N/A</v>
      </c>
      <c r="AP73" s="27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52" x14ac:dyDescent="0.35">
      <c r="A74" s="14">
        <v>733470</v>
      </c>
      <c r="B74" s="15" t="e">
        <f>VLOOKUP($A74,Data!$A$2:$S$4,2,FALSE)</f>
        <v>#N/A</v>
      </c>
      <c r="C74" s="15" t="e">
        <f>VLOOKUP($A74,Data!$A$2:$S$4,3,FALSE)</f>
        <v>#N/A</v>
      </c>
      <c r="D74" s="15" t="e">
        <f>VLOOKUP($A74,Data!$A$2:$S$4,4,FALSE)</f>
        <v>#N/A</v>
      </c>
      <c r="E74" s="15" t="e">
        <f>VLOOKUP($A74,Data!$A$2:$S$4,5,FALSE)</f>
        <v>#N/A</v>
      </c>
      <c r="F74" s="15" t="e">
        <f>VLOOKUP($A74,Data!$A$2:$S$4,6,FALSE)</f>
        <v>#N/A</v>
      </c>
      <c r="G74" s="15" t="e">
        <f>VLOOKUP($A74,Data!$A$2:$S$4,7,FALSE)</f>
        <v>#N/A</v>
      </c>
      <c r="H74" s="15" t="e">
        <f>VLOOKUP($A74,Data!$A$2:$S$4,11,FALSE)</f>
        <v>#N/A</v>
      </c>
      <c r="I74" s="15" t="e">
        <f ca="1">$AP$1-VLOOKUP($A74,Data!$A$2:$S$4,8,FALSE)</f>
        <v>#N/A</v>
      </c>
      <c r="J74" s="15" t="e">
        <f>VLOOKUP($A74,Data!$A$2:$S$4,10,FALSE)</f>
        <v>#N/A</v>
      </c>
      <c r="K74" s="15" t="e">
        <f>VLOOKUP($A74,Data!$A$2:$S$4,11,FALSE)</f>
        <v>#N/A</v>
      </c>
      <c r="L74" s="15" t="e">
        <f>VLOOKUP($A74,Data!$A$2:$S$4,12,FALSE)</f>
        <v>#N/A</v>
      </c>
      <c r="M74" s="15" t="e">
        <f>VLOOKUP($A74,Data!$A$2:$S$4,13,FALSE)</f>
        <v>#N/A</v>
      </c>
      <c r="N74" s="15" t="e">
        <f>VLOOKUP($A74,Data!$A$2:$S$4,14,FALSE)</f>
        <v>#N/A</v>
      </c>
      <c r="O74" s="15"/>
      <c r="P74" s="15"/>
      <c r="Q74" s="17" t="e">
        <f>VLOOKUP($A74,Data!$A$2:$S$4,17,FALSE)</f>
        <v>#N/A</v>
      </c>
      <c r="R74" s="20" t="e">
        <f>VLOOKUP($A74,Data!$A$2:$S$4,18,FALSE)</f>
        <v>#N/A</v>
      </c>
      <c r="S74" s="17" t="e">
        <f>VLOOKUP($A74,Data!$A$2:$S$4,19,FALSE)</f>
        <v>#N/A</v>
      </c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33" t="str">
        <f t="shared" si="24"/>
        <v>N/A</v>
      </c>
      <c r="AE74" s="34" t="str">
        <f t="shared" si="25"/>
        <v>N/A</v>
      </c>
      <c r="AF74" s="33" t="str">
        <f t="shared" si="26"/>
        <v>N/A</v>
      </c>
      <c r="AG74" s="34" t="str">
        <f t="shared" si="27"/>
        <v>N/A</v>
      </c>
      <c r="AH74" s="21">
        <f t="shared" si="28"/>
        <v>0</v>
      </c>
      <c r="AI74" s="22" t="e">
        <f t="shared" si="29"/>
        <v>#N/A</v>
      </c>
      <c r="AJ74" s="22" t="e">
        <f t="shared" ca="1" si="30"/>
        <v>#N/A</v>
      </c>
      <c r="AK74" s="22" t="e">
        <f t="shared" ca="1" si="31"/>
        <v>#N/A</v>
      </c>
      <c r="AL74" s="22" t="e">
        <f t="shared" ca="1" si="32"/>
        <v>#N/A</v>
      </c>
      <c r="AM74" s="22" t="e">
        <f t="shared" ca="1" si="33"/>
        <v>#N/A</v>
      </c>
      <c r="AN74" s="22" t="e">
        <f t="shared" ca="1" si="34"/>
        <v>#N/A</v>
      </c>
      <c r="AO74" s="22" t="e">
        <f t="shared" ca="1" si="35"/>
        <v>#N/A</v>
      </c>
      <c r="AP74" s="27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52" x14ac:dyDescent="0.35">
      <c r="A75" s="14">
        <v>73171</v>
      </c>
      <c r="B75" s="15" t="e">
        <f>VLOOKUP($A75,Data!$A$2:$S$4,2,FALSE)</f>
        <v>#N/A</v>
      </c>
      <c r="C75" s="15" t="e">
        <f>VLOOKUP($A75,Data!$A$2:$S$4,3,FALSE)</f>
        <v>#N/A</v>
      </c>
      <c r="D75" s="15" t="e">
        <f>VLOOKUP($A75,Data!$A$2:$S$4,4,FALSE)</f>
        <v>#N/A</v>
      </c>
      <c r="E75" s="15" t="e">
        <f>VLOOKUP($A75,Data!$A$2:$S$4,5,FALSE)</f>
        <v>#N/A</v>
      </c>
      <c r="F75" s="15" t="e">
        <f>VLOOKUP($A75,Data!$A$2:$S$4,6,FALSE)</f>
        <v>#N/A</v>
      </c>
      <c r="G75" s="15" t="e">
        <f>VLOOKUP($A75,Data!$A$2:$S$4,7,FALSE)</f>
        <v>#N/A</v>
      </c>
      <c r="H75" s="15" t="e">
        <f>VLOOKUP($A75,Data!$A$2:$S$4,11,FALSE)</f>
        <v>#N/A</v>
      </c>
      <c r="I75" s="15" t="e">
        <f ca="1">$AP$1-VLOOKUP($A75,Data!$A$2:$S$4,8,FALSE)</f>
        <v>#N/A</v>
      </c>
      <c r="J75" s="15" t="e">
        <f>VLOOKUP($A75,Data!$A$2:$S$4,10,FALSE)</f>
        <v>#N/A</v>
      </c>
      <c r="K75" s="15" t="e">
        <f>VLOOKUP($A75,Data!$A$2:$S$4,11,FALSE)</f>
        <v>#N/A</v>
      </c>
      <c r="L75" s="15" t="e">
        <f>VLOOKUP($A75,Data!$A$2:$S$4,12,FALSE)</f>
        <v>#N/A</v>
      </c>
      <c r="M75" s="15" t="e">
        <f>VLOOKUP($A75,Data!$A$2:$S$4,13,FALSE)</f>
        <v>#N/A</v>
      </c>
      <c r="N75" s="15" t="e">
        <f>VLOOKUP($A75,Data!$A$2:$S$4,14,FALSE)</f>
        <v>#N/A</v>
      </c>
      <c r="O75" s="15"/>
      <c r="P75" s="15"/>
      <c r="Q75" s="17" t="e">
        <f>VLOOKUP($A75,Data!$A$2:$S$4,17,FALSE)</f>
        <v>#N/A</v>
      </c>
      <c r="R75" s="20" t="e">
        <f>VLOOKUP($A75,Data!$A$2:$S$4,18,FALSE)</f>
        <v>#N/A</v>
      </c>
      <c r="S75" s="17" t="e">
        <f>VLOOKUP($A75,Data!$A$2:$S$4,19,FALSE)</f>
        <v>#N/A</v>
      </c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33" t="str">
        <f t="shared" si="24"/>
        <v>N/A</v>
      </c>
      <c r="AE75" s="34" t="str">
        <f t="shared" si="25"/>
        <v>N/A</v>
      </c>
      <c r="AF75" s="33" t="str">
        <f t="shared" si="26"/>
        <v>N/A</v>
      </c>
      <c r="AG75" s="34" t="str">
        <f t="shared" si="27"/>
        <v>N/A</v>
      </c>
      <c r="AH75" s="21">
        <f t="shared" si="28"/>
        <v>0</v>
      </c>
      <c r="AI75" s="22" t="e">
        <f t="shared" si="29"/>
        <v>#N/A</v>
      </c>
      <c r="AJ75" s="22" t="e">
        <f t="shared" ca="1" si="30"/>
        <v>#N/A</v>
      </c>
      <c r="AK75" s="22" t="e">
        <f t="shared" ca="1" si="31"/>
        <v>#N/A</v>
      </c>
      <c r="AL75" s="22" t="e">
        <f t="shared" ca="1" si="32"/>
        <v>#N/A</v>
      </c>
      <c r="AM75" s="22" t="e">
        <f t="shared" ca="1" si="33"/>
        <v>#N/A</v>
      </c>
      <c r="AN75" s="22" t="e">
        <f t="shared" ca="1" si="34"/>
        <v>#N/A</v>
      </c>
      <c r="AO75" s="22" t="e">
        <f t="shared" ca="1" si="35"/>
        <v>#N/A</v>
      </c>
      <c r="AP75" s="27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52" x14ac:dyDescent="0.35">
      <c r="A76" s="14">
        <v>45226</v>
      </c>
      <c r="B76" s="15" t="e">
        <f>VLOOKUP($A76,Data!$A$2:$S$4,2,FALSE)</f>
        <v>#N/A</v>
      </c>
      <c r="C76" s="15" t="e">
        <f>VLOOKUP($A76,Data!$A$2:$S$4,3,FALSE)</f>
        <v>#N/A</v>
      </c>
      <c r="D76" s="15" t="e">
        <f>VLOOKUP($A76,Data!$A$2:$S$4,4,FALSE)</f>
        <v>#N/A</v>
      </c>
      <c r="E76" s="15" t="e">
        <f>VLOOKUP($A76,Data!$A$2:$S$4,5,FALSE)</f>
        <v>#N/A</v>
      </c>
      <c r="F76" s="15" t="e">
        <f>VLOOKUP($A76,Data!$A$2:$S$4,6,FALSE)</f>
        <v>#N/A</v>
      </c>
      <c r="G76" s="15" t="e">
        <f>VLOOKUP($A76,Data!$A$2:$S$4,7,FALSE)</f>
        <v>#N/A</v>
      </c>
      <c r="H76" s="15" t="e">
        <f>VLOOKUP($A76,Data!$A$2:$S$4,11,FALSE)</f>
        <v>#N/A</v>
      </c>
      <c r="I76" s="15" t="e">
        <f ca="1">$AP$1-VLOOKUP($A76,Data!$A$2:$S$4,8,FALSE)</f>
        <v>#N/A</v>
      </c>
      <c r="J76" s="15" t="e">
        <f>VLOOKUP($A76,Data!$A$2:$S$4,10,FALSE)</f>
        <v>#N/A</v>
      </c>
      <c r="K76" s="15" t="e">
        <f>VLOOKUP($A76,Data!$A$2:$S$4,11,FALSE)</f>
        <v>#N/A</v>
      </c>
      <c r="L76" s="15" t="e">
        <f>VLOOKUP($A76,Data!$A$2:$S$4,12,FALSE)</f>
        <v>#N/A</v>
      </c>
      <c r="M76" s="15" t="e">
        <f>VLOOKUP($A76,Data!$A$2:$S$4,13,FALSE)</f>
        <v>#N/A</v>
      </c>
      <c r="N76" s="15" t="e">
        <f>VLOOKUP($A76,Data!$A$2:$S$4,14,FALSE)</f>
        <v>#N/A</v>
      </c>
      <c r="O76" s="15"/>
      <c r="P76" s="15"/>
      <c r="Q76" s="17" t="e">
        <f>VLOOKUP($A76,Data!$A$2:$S$4,17,FALSE)</f>
        <v>#N/A</v>
      </c>
      <c r="R76" s="20" t="e">
        <f>VLOOKUP($A76,Data!$A$2:$S$4,18,FALSE)</f>
        <v>#N/A</v>
      </c>
      <c r="S76" s="17" t="e">
        <f>VLOOKUP($A76,Data!$A$2:$S$4,19,FALSE)</f>
        <v>#N/A</v>
      </c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33" t="str">
        <f t="shared" si="24"/>
        <v>N/A</v>
      </c>
      <c r="AE76" s="34" t="str">
        <f t="shared" si="25"/>
        <v>N/A</v>
      </c>
      <c r="AF76" s="33" t="str">
        <f t="shared" si="26"/>
        <v>N/A</v>
      </c>
      <c r="AG76" s="34" t="str">
        <f t="shared" si="27"/>
        <v>N/A</v>
      </c>
      <c r="AH76" s="21">
        <f t="shared" si="28"/>
        <v>0</v>
      </c>
      <c r="AI76" s="22" t="e">
        <f t="shared" si="29"/>
        <v>#N/A</v>
      </c>
      <c r="AJ76" s="22" t="e">
        <f t="shared" ca="1" si="30"/>
        <v>#N/A</v>
      </c>
      <c r="AK76" s="22" t="e">
        <f t="shared" ca="1" si="31"/>
        <v>#N/A</v>
      </c>
      <c r="AL76" s="22" t="e">
        <f t="shared" ca="1" si="32"/>
        <v>#N/A</v>
      </c>
      <c r="AM76" s="22" t="e">
        <f t="shared" ca="1" si="33"/>
        <v>#N/A</v>
      </c>
      <c r="AN76" s="22" t="e">
        <f t="shared" ca="1" si="34"/>
        <v>#N/A</v>
      </c>
      <c r="AO76" s="22" t="e">
        <f t="shared" ca="1" si="35"/>
        <v>#N/A</v>
      </c>
      <c r="AP76" s="27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52" x14ac:dyDescent="0.35">
      <c r="A77" s="14">
        <v>55722</v>
      </c>
      <c r="B77" s="15" t="e">
        <f>VLOOKUP($A77,Data!$A$2:$S$4,2,FALSE)</f>
        <v>#N/A</v>
      </c>
      <c r="C77" s="15" t="e">
        <f>VLOOKUP($A77,Data!$A$2:$S$4,3,FALSE)</f>
        <v>#N/A</v>
      </c>
      <c r="D77" s="15" t="e">
        <f>VLOOKUP($A77,Data!$A$2:$S$4,4,FALSE)</f>
        <v>#N/A</v>
      </c>
      <c r="E77" s="15" t="e">
        <f>VLOOKUP($A77,Data!$A$2:$S$4,5,FALSE)</f>
        <v>#N/A</v>
      </c>
      <c r="F77" s="15" t="e">
        <f>VLOOKUP($A77,Data!$A$2:$S$4,6,FALSE)</f>
        <v>#N/A</v>
      </c>
      <c r="G77" s="15" t="e">
        <f>VLOOKUP($A77,Data!$A$2:$S$4,7,FALSE)</f>
        <v>#N/A</v>
      </c>
      <c r="H77" s="15" t="e">
        <f>VLOOKUP($A77,Data!$A$2:$S$4,11,FALSE)</f>
        <v>#N/A</v>
      </c>
      <c r="I77" s="15" t="e">
        <f ca="1">$AP$1-VLOOKUP($A77,Data!$A$2:$S$4,8,FALSE)</f>
        <v>#N/A</v>
      </c>
      <c r="J77" s="15" t="e">
        <f>VLOOKUP($A77,Data!$A$2:$S$4,10,FALSE)</f>
        <v>#N/A</v>
      </c>
      <c r="K77" s="15" t="e">
        <f>VLOOKUP($A77,Data!$A$2:$S$4,11,FALSE)</f>
        <v>#N/A</v>
      </c>
      <c r="L77" s="15" t="e">
        <f>VLOOKUP($A77,Data!$A$2:$S$4,12,FALSE)</f>
        <v>#N/A</v>
      </c>
      <c r="M77" s="15" t="e">
        <f>VLOOKUP($A77,Data!$A$2:$S$4,13,FALSE)</f>
        <v>#N/A</v>
      </c>
      <c r="N77" s="15" t="e">
        <f>VLOOKUP($A77,Data!$A$2:$S$4,14,FALSE)</f>
        <v>#N/A</v>
      </c>
      <c r="O77" s="15"/>
      <c r="P77" s="15"/>
      <c r="Q77" s="17" t="e">
        <f>VLOOKUP($A77,Data!$A$2:$S$4,17,FALSE)</f>
        <v>#N/A</v>
      </c>
      <c r="R77" s="20" t="e">
        <f>VLOOKUP($A77,Data!$A$2:$S$4,18,FALSE)</f>
        <v>#N/A</v>
      </c>
      <c r="S77" s="17" t="e">
        <f>VLOOKUP($A77,Data!$A$2:$S$4,19,FALSE)</f>
        <v>#N/A</v>
      </c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33" t="str">
        <f t="shared" si="24"/>
        <v>N/A</v>
      </c>
      <c r="AE77" s="34" t="str">
        <f t="shared" si="25"/>
        <v>N/A</v>
      </c>
      <c r="AF77" s="33" t="str">
        <f t="shared" si="26"/>
        <v>N/A</v>
      </c>
      <c r="AG77" s="34" t="str">
        <f t="shared" si="27"/>
        <v>N/A</v>
      </c>
      <c r="AH77" s="21">
        <f t="shared" si="28"/>
        <v>0</v>
      </c>
      <c r="AI77" s="22" t="e">
        <f t="shared" si="29"/>
        <v>#N/A</v>
      </c>
      <c r="AJ77" s="22" t="e">
        <f t="shared" ca="1" si="30"/>
        <v>#N/A</v>
      </c>
      <c r="AK77" s="22" t="e">
        <f t="shared" ca="1" si="31"/>
        <v>#N/A</v>
      </c>
      <c r="AL77" s="22" t="e">
        <f t="shared" ca="1" si="32"/>
        <v>#N/A</v>
      </c>
      <c r="AM77" s="22" t="e">
        <f t="shared" ca="1" si="33"/>
        <v>#N/A</v>
      </c>
      <c r="AN77" s="22" t="e">
        <f t="shared" ca="1" si="34"/>
        <v>#N/A</v>
      </c>
      <c r="AO77" s="22" t="e">
        <f t="shared" ca="1" si="35"/>
        <v>#N/A</v>
      </c>
      <c r="AP77" s="27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52" x14ac:dyDescent="0.35">
      <c r="A78" s="14">
        <v>51725</v>
      </c>
      <c r="B78" s="15" t="e">
        <f>VLOOKUP($A78,Data!$A$2:$S$4,2,FALSE)</f>
        <v>#N/A</v>
      </c>
      <c r="C78" s="15" t="e">
        <f>VLOOKUP($A78,Data!$A$2:$S$4,3,FALSE)</f>
        <v>#N/A</v>
      </c>
      <c r="D78" s="15" t="e">
        <f>VLOOKUP($A78,Data!$A$2:$S$4,4,FALSE)</f>
        <v>#N/A</v>
      </c>
      <c r="E78" s="15" t="e">
        <f>VLOOKUP($A78,Data!$A$2:$S$4,5,FALSE)</f>
        <v>#N/A</v>
      </c>
      <c r="F78" s="15" t="e">
        <f>VLOOKUP($A78,Data!$A$2:$S$4,6,FALSE)</f>
        <v>#N/A</v>
      </c>
      <c r="G78" s="15" t="e">
        <f>VLOOKUP($A78,Data!$A$2:$S$4,7,FALSE)</f>
        <v>#N/A</v>
      </c>
      <c r="H78" s="15" t="e">
        <f>VLOOKUP($A78,Data!$A$2:$S$4,11,FALSE)</f>
        <v>#N/A</v>
      </c>
      <c r="I78" s="15" t="e">
        <f ca="1">$AP$1-VLOOKUP($A78,Data!$A$2:$S$4,8,FALSE)</f>
        <v>#N/A</v>
      </c>
      <c r="J78" s="15" t="e">
        <f>VLOOKUP($A78,Data!$A$2:$S$4,10,FALSE)</f>
        <v>#N/A</v>
      </c>
      <c r="K78" s="15" t="e">
        <f>VLOOKUP($A78,Data!$A$2:$S$4,11,FALSE)</f>
        <v>#N/A</v>
      </c>
      <c r="L78" s="15" t="e">
        <f>VLOOKUP($A78,Data!$A$2:$S$4,12,FALSE)</f>
        <v>#N/A</v>
      </c>
      <c r="M78" s="15" t="e">
        <f>VLOOKUP($A78,Data!$A$2:$S$4,13,FALSE)</f>
        <v>#N/A</v>
      </c>
      <c r="N78" s="15" t="e">
        <f>VLOOKUP($A78,Data!$A$2:$S$4,14,FALSE)</f>
        <v>#N/A</v>
      </c>
      <c r="O78" s="15"/>
      <c r="P78" s="15"/>
      <c r="Q78" s="17" t="e">
        <f>VLOOKUP($A78,Data!$A$2:$S$4,17,FALSE)</f>
        <v>#N/A</v>
      </c>
      <c r="R78" s="20" t="e">
        <f>VLOOKUP($A78,Data!$A$2:$S$4,18,FALSE)</f>
        <v>#N/A</v>
      </c>
      <c r="S78" s="17" t="e">
        <f>VLOOKUP($A78,Data!$A$2:$S$4,19,FALSE)</f>
        <v>#N/A</v>
      </c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33" t="str">
        <f t="shared" si="24"/>
        <v>N/A</v>
      </c>
      <c r="AE78" s="34" t="str">
        <f t="shared" si="25"/>
        <v>N/A</v>
      </c>
      <c r="AF78" s="33" t="str">
        <f t="shared" si="26"/>
        <v>N/A</v>
      </c>
      <c r="AG78" s="34" t="str">
        <f t="shared" si="27"/>
        <v>N/A</v>
      </c>
      <c r="AH78" s="21">
        <f t="shared" si="28"/>
        <v>0</v>
      </c>
      <c r="AI78" s="22" t="e">
        <f t="shared" si="29"/>
        <v>#N/A</v>
      </c>
      <c r="AJ78" s="22" t="e">
        <f t="shared" ca="1" si="30"/>
        <v>#N/A</v>
      </c>
      <c r="AK78" s="22" t="e">
        <f t="shared" ca="1" si="31"/>
        <v>#N/A</v>
      </c>
      <c r="AL78" s="22" t="e">
        <f t="shared" ca="1" si="32"/>
        <v>#N/A</v>
      </c>
      <c r="AM78" s="22" t="e">
        <f t="shared" ca="1" si="33"/>
        <v>#N/A</v>
      </c>
      <c r="AN78" s="22" t="e">
        <f t="shared" ca="1" si="34"/>
        <v>#N/A</v>
      </c>
      <c r="AO78" s="22" t="e">
        <f t="shared" ca="1" si="35"/>
        <v>#N/A</v>
      </c>
      <c r="AP78" s="27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52" x14ac:dyDescent="0.35">
      <c r="A79" s="14">
        <v>44695</v>
      </c>
      <c r="B79" s="15" t="e">
        <f>VLOOKUP($A79,Data!$A$2:$S$4,2,FALSE)</f>
        <v>#N/A</v>
      </c>
      <c r="C79" s="15" t="e">
        <f>VLOOKUP($A79,Data!$A$2:$S$4,3,FALSE)</f>
        <v>#N/A</v>
      </c>
      <c r="D79" s="15" t="e">
        <f>VLOOKUP($A79,Data!$A$2:$S$4,4,FALSE)</f>
        <v>#N/A</v>
      </c>
      <c r="E79" s="15" t="e">
        <f>VLOOKUP($A79,Data!$A$2:$S$4,5,FALSE)</f>
        <v>#N/A</v>
      </c>
      <c r="F79" s="15" t="e">
        <f>VLOOKUP($A79,Data!$A$2:$S$4,6,FALSE)</f>
        <v>#N/A</v>
      </c>
      <c r="G79" s="15" t="e">
        <f>VLOOKUP($A79,Data!$A$2:$S$4,7,FALSE)</f>
        <v>#N/A</v>
      </c>
      <c r="H79" s="15" t="e">
        <f>VLOOKUP($A79,Data!$A$2:$S$4,11,FALSE)</f>
        <v>#N/A</v>
      </c>
      <c r="I79" s="15" t="e">
        <f ca="1">$AP$1-VLOOKUP($A79,Data!$A$2:$S$4,8,FALSE)</f>
        <v>#N/A</v>
      </c>
      <c r="J79" s="15" t="e">
        <f>VLOOKUP($A79,Data!$A$2:$S$4,10,FALSE)</f>
        <v>#N/A</v>
      </c>
      <c r="K79" s="15" t="e">
        <f>VLOOKUP($A79,Data!$A$2:$S$4,11,FALSE)</f>
        <v>#N/A</v>
      </c>
      <c r="L79" s="15" t="e">
        <f>VLOOKUP($A79,Data!$A$2:$S$4,12,FALSE)</f>
        <v>#N/A</v>
      </c>
      <c r="M79" s="15" t="e">
        <f>VLOOKUP($A79,Data!$A$2:$S$4,13,FALSE)</f>
        <v>#N/A</v>
      </c>
      <c r="N79" s="15" t="e">
        <f>VLOOKUP($A79,Data!$A$2:$S$4,14,FALSE)</f>
        <v>#N/A</v>
      </c>
      <c r="O79" s="15"/>
      <c r="P79" s="15"/>
      <c r="Q79" s="17" t="e">
        <f>VLOOKUP($A79,Data!$A$2:$S$4,17,FALSE)</f>
        <v>#N/A</v>
      </c>
      <c r="R79" s="20" t="e">
        <f>VLOOKUP($A79,Data!$A$2:$S$4,18,FALSE)</f>
        <v>#N/A</v>
      </c>
      <c r="S79" s="17" t="e">
        <f>VLOOKUP($A79,Data!$A$2:$S$4,19,FALSE)</f>
        <v>#N/A</v>
      </c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33" t="str">
        <f t="shared" si="24"/>
        <v>N/A</v>
      </c>
      <c r="AE79" s="34" t="str">
        <f t="shared" si="25"/>
        <v>N/A</v>
      </c>
      <c r="AF79" s="33" t="str">
        <f t="shared" si="26"/>
        <v>N/A</v>
      </c>
      <c r="AG79" s="34" t="str">
        <f t="shared" si="27"/>
        <v>N/A</v>
      </c>
      <c r="AH79" s="21">
        <f t="shared" si="28"/>
        <v>0</v>
      </c>
      <c r="AI79" s="22" t="e">
        <f t="shared" si="29"/>
        <v>#N/A</v>
      </c>
      <c r="AJ79" s="22" t="e">
        <f t="shared" ca="1" si="30"/>
        <v>#N/A</v>
      </c>
      <c r="AK79" s="22" t="e">
        <f t="shared" ca="1" si="31"/>
        <v>#N/A</v>
      </c>
      <c r="AL79" s="22" t="e">
        <f t="shared" ca="1" si="32"/>
        <v>#N/A</v>
      </c>
      <c r="AM79" s="22" t="e">
        <f t="shared" ca="1" si="33"/>
        <v>#N/A</v>
      </c>
      <c r="AN79" s="22" t="e">
        <f t="shared" ca="1" si="34"/>
        <v>#N/A</v>
      </c>
      <c r="AO79" s="22" t="e">
        <f t="shared" ca="1" si="35"/>
        <v>#N/A</v>
      </c>
      <c r="AP79" s="27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52" x14ac:dyDescent="0.35">
      <c r="A80" s="14">
        <v>90999</v>
      </c>
      <c r="B80" s="15" t="e">
        <f>VLOOKUP($A80,Data!$A$2:$S$4,2,FALSE)</f>
        <v>#N/A</v>
      </c>
      <c r="C80" s="15" t="e">
        <f>VLOOKUP($A80,Data!$A$2:$S$4,3,FALSE)</f>
        <v>#N/A</v>
      </c>
      <c r="D80" s="15" t="e">
        <f>VLOOKUP($A80,Data!$A$2:$S$4,4,FALSE)</f>
        <v>#N/A</v>
      </c>
      <c r="E80" s="15" t="e">
        <f>VLOOKUP($A80,Data!$A$2:$S$4,5,FALSE)</f>
        <v>#N/A</v>
      </c>
      <c r="F80" s="15" t="e">
        <f>VLOOKUP($A80,Data!$A$2:$S$4,6,FALSE)</f>
        <v>#N/A</v>
      </c>
      <c r="G80" s="15" t="e">
        <f>VLOOKUP($A80,Data!$A$2:$S$4,7,FALSE)</f>
        <v>#N/A</v>
      </c>
      <c r="H80" s="15" t="e">
        <f>VLOOKUP($A80,Data!$A$2:$S$4,11,FALSE)</f>
        <v>#N/A</v>
      </c>
      <c r="I80" s="15" t="e">
        <f ca="1">$AP$1-VLOOKUP($A80,Data!$A$2:$S$4,8,FALSE)</f>
        <v>#N/A</v>
      </c>
      <c r="J80" s="15" t="e">
        <f>VLOOKUP($A80,Data!$A$2:$S$4,10,FALSE)</f>
        <v>#N/A</v>
      </c>
      <c r="K80" s="15" t="e">
        <f>VLOOKUP($A80,Data!$A$2:$S$4,11,FALSE)</f>
        <v>#N/A</v>
      </c>
      <c r="L80" s="15" t="e">
        <f>VLOOKUP($A80,Data!$A$2:$S$4,12,FALSE)</f>
        <v>#N/A</v>
      </c>
      <c r="M80" s="15" t="e">
        <f>VLOOKUP($A80,Data!$A$2:$S$4,13,FALSE)</f>
        <v>#N/A</v>
      </c>
      <c r="N80" s="15" t="e">
        <f>VLOOKUP($A80,Data!$A$2:$S$4,14,FALSE)</f>
        <v>#N/A</v>
      </c>
      <c r="O80" s="15"/>
      <c r="P80" s="15"/>
      <c r="Q80" s="17" t="e">
        <f>VLOOKUP($A80,Data!$A$2:$S$4,17,FALSE)</f>
        <v>#N/A</v>
      </c>
      <c r="R80" s="20" t="e">
        <f>VLOOKUP($A80,Data!$A$2:$S$4,18,FALSE)</f>
        <v>#N/A</v>
      </c>
      <c r="S80" s="17" t="e">
        <f>VLOOKUP($A80,Data!$A$2:$S$4,19,FALSE)</f>
        <v>#N/A</v>
      </c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33" t="str">
        <f t="shared" si="24"/>
        <v>N/A</v>
      </c>
      <c r="AE80" s="34" t="str">
        <f t="shared" si="25"/>
        <v>N/A</v>
      </c>
      <c r="AF80" s="33" t="str">
        <f t="shared" si="26"/>
        <v>N/A</v>
      </c>
      <c r="AG80" s="34" t="str">
        <f t="shared" si="27"/>
        <v>N/A</v>
      </c>
      <c r="AH80" s="21">
        <f t="shared" si="28"/>
        <v>0</v>
      </c>
      <c r="AI80" s="22" t="e">
        <f t="shared" si="29"/>
        <v>#N/A</v>
      </c>
      <c r="AJ80" s="22" t="e">
        <f t="shared" ca="1" si="30"/>
        <v>#N/A</v>
      </c>
      <c r="AK80" s="22" t="e">
        <f t="shared" ca="1" si="31"/>
        <v>#N/A</v>
      </c>
      <c r="AL80" s="22" t="e">
        <f t="shared" ca="1" si="32"/>
        <v>#N/A</v>
      </c>
      <c r="AM80" s="22" t="e">
        <f t="shared" ca="1" si="33"/>
        <v>#N/A</v>
      </c>
      <c r="AN80" s="22" t="e">
        <f t="shared" ca="1" si="34"/>
        <v>#N/A</v>
      </c>
      <c r="AO80" s="22" t="e">
        <f t="shared" ca="1" si="35"/>
        <v>#N/A</v>
      </c>
      <c r="AP80" s="27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52" x14ac:dyDescent="0.35">
      <c r="A81" s="14">
        <v>86418</v>
      </c>
      <c r="B81" s="15" t="e">
        <f>VLOOKUP($A81,Data!$A$2:$S$4,2,FALSE)</f>
        <v>#N/A</v>
      </c>
      <c r="C81" s="15" t="e">
        <f>VLOOKUP($A81,Data!$A$2:$S$4,3,FALSE)</f>
        <v>#N/A</v>
      </c>
      <c r="D81" s="15" t="e">
        <f>VLOOKUP($A81,Data!$A$2:$S$4,4,FALSE)</f>
        <v>#N/A</v>
      </c>
      <c r="E81" s="15" t="e">
        <f>VLOOKUP($A81,Data!$A$2:$S$4,5,FALSE)</f>
        <v>#N/A</v>
      </c>
      <c r="F81" s="15" t="e">
        <f>VLOOKUP($A81,Data!$A$2:$S$4,6,FALSE)</f>
        <v>#N/A</v>
      </c>
      <c r="G81" s="15" t="e">
        <f>VLOOKUP($A81,Data!$A$2:$S$4,7,FALSE)</f>
        <v>#N/A</v>
      </c>
      <c r="H81" s="15" t="e">
        <f>VLOOKUP($A81,Data!$A$2:$S$4,11,FALSE)</f>
        <v>#N/A</v>
      </c>
      <c r="I81" s="15" t="e">
        <f ca="1">$AP$1-VLOOKUP($A81,Data!$A$2:$S$4,8,FALSE)</f>
        <v>#N/A</v>
      </c>
      <c r="J81" s="15" t="e">
        <f>VLOOKUP($A81,Data!$A$2:$S$4,10,FALSE)</f>
        <v>#N/A</v>
      </c>
      <c r="K81" s="15" t="e">
        <f>VLOOKUP($A81,Data!$A$2:$S$4,11,FALSE)</f>
        <v>#N/A</v>
      </c>
      <c r="L81" s="15" t="e">
        <f>VLOOKUP($A81,Data!$A$2:$S$4,12,FALSE)</f>
        <v>#N/A</v>
      </c>
      <c r="M81" s="15" t="e">
        <f>VLOOKUP($A81,Data!$A$2:$S$4,13,FALSE)</f>
        <v>#N/A</v>
      </c>
      <c r="N81" s="15" t="e">
        <f>VLOOKUP($A81,Data!$A$2:$S$4,14,FALSE)</f>
        <v>#N/A</v>
      </c>
      <c r="O81" s="15"/>
      <c r="P81" s="15"/>
      <c r="Q81" s="17" t="e">
        <f>VLOOKUP($A81,Data!$A$2:$S$4,17,FALSE)</f>
        <v>#N/A</v>
      </c>
      <c r="R81" s="20" t="e">
        <f>VLOOKUP($A81,Data!$A$2:$S$4,18,FALSE)</f>
        <v>#N/A</v>
      </c>
      <c r="S81" s="17" t="e">
        <f>VLOOKUP($A81,Data!$A$2:$S$4,19,FALSE)</f>
        <v>#N/A</v>
      </c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33" t="str">
        <f t="shared" si="24"/>
        <v>N/A</v>
      </c>
      <c r="AE81" s="34" t="str">
        <f t="shared" si="25"/>
        <v>N/A</v>
      </c>
      <c r="AF81" s="33" t="str">
        <f t="shared" si="26"/>
        <v>N/A</v>
      </c>
      <c r="AG81" s="34" t="str">
        <f t="shared" si="27"/>
        <v>N/A</v>
      </c>
      <c r="AH81" s="21">
        <f t="shared" si="28"/>
        <v>0</v>
      </c>
      <c r="AI81" s="22" t="e">
        <f t="shared" si="29"/>
        <v>#N/A</v>
      </c>
      <c r="AJ81" s="22" t="e">
        <f t="shared" ca="1" si="30"/>
        <v>#N/A</v>
      </c>
      <c r="AK81" s="22" t="e">
        <f t="shared" ca="1" si="31"/>
        <v>#N/A</v>
      </c>
      <c r="AL81" s="22" t="e">
        <f t="shared" ca="1" si="32"/>
        <v>#N/A</v>
      </c>
      <c r="AM81" s="22" t="e">
        <f t="shared" ca="1" si="33"/>
        <v>#N/A</v>
      </c>
      <c r="AN81" s="22" t="e">
        <f t="shared" ca="1" si="34"/>
        <v>#N/A</v>
      </c>
      <c r="AO81" s="22" t="e">
        <f t="shared" ca="1" si="35"/>
        <v>#N/A</v>
      </c>
      <c r="AP81" s="27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52" x14ac:dyDescent="0.35">
      <c r="A82" s="14">
        <v>52680</v>
      </c>
      <c r="B82" s="15" t="e">
        <f>VLOOKUP($A82,Data!$A$2:$S$4,2,FALSE)</f>
        <v>#N/A</v>
      </c>
      <c r="C82" s="15" t="e">
        <f>VLOOKUP($A82,Data!$A$2:$S$4,3,FALSE)</f>
        <v>#N/A</v>
      </c>
      <c r="D82" s="15" t="e">
        <f>VLOOKUP($A82,Data!$A$2:$S$4,4,FALSE)</f>
        <v>#N/A</v>
      </c>
      <c r="E82" s="15" t="e">
        <f>VLOOKUP($A82,Data!$A$2:$S$4,5,FALSE)</f>
        <v>#N/A</v>
      </c>
      <c r="F82" s="15" t="e">
        <f>VLOOKUP($A82,Data!$A$2:$S$4,6,FALSE)</f>
        <v>#N/A</v>
      </c>
      <c r="G82" s="15" t="e">
        <f>VLOOKUP($A82,Data!$A$2:$S$4,7,FALSE)</f>
        <v>#N/A</v>
      </c>
      <c r="H82" s="15" t="e">
        <f>VLOOKUP($A82,Data!$A$2:$S$4,11,FALSE)</f>
        <v>#N/A</v>
      </c>
      <c r="I82" s="15" t="e">
        <f ca="1">$AP$1-VLOOKUP($A82,Data!$A$2:$S$4,8,FALSE)</f>
        <v>#N/A</v>
      </c>
      <c r="J82" s="15" t="e">
        <f>VLOOKUP($A82,Data!$A$2:$S$4,10,FALSE)</f>
        <v>#N/A</v>
      </c>
      <c r="K82" s="15" t="e">
        <f>VLOOKUP($A82,Data!$A$2:$S$4,11,FALSE)</f>
        <v>#N/A</v>
      </c>
      <c r="L82" s="15" t="e">
        <f>VLOOKUP($A82,Data!$A$2:$S$4,12,FALSE)</f>
        <v>#N/A</v>
      </c>
      <c r="M82" s="15" t="e">
        <f>VLOOKUP($A82,Data!$A$2:$S$4,13,FALSE)</f>
        <v>#N/A</v>
      </c>
      <c r="N82" s="15" t="e">
        <f>VLOOKUP($A82,Data!$A$2:$S$4,14,FALSE)</f>
        <v>#N/A</v>
      </c>
      <c r="O82" s="15"/>
      <c r="P82" s="15"/>
      <c r="Q82" s="17" t="e">
        <f>VLOOKUP($A82,Data!$A$2:$S$4,17,FALSE)</f>
        <v>#N/A</v>
      </c>
      <c r="R82" s="20" t="e">
        <f>VLOOKUP($A82,Data!$A$2:$S$4,18,FALSE)</f>
        <v>#N/A</v>
      </c>
      <c r="S82" s="17" t="e">
        <f>VLOOKUP($A82,Data!$A$2:$S$4,19,FALSE)</f>
        <v>#N/A</v>
      </c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33" t="str">
        <f t="shared" si="24"/>
        <v>N/A</v>
      </c>
      <c r="AE82" s="34" t="str">
        <f t="shared" si="25"/>
        <v>N/A</v>
      </c>
      <c r="AF82" s="33" t="str">
        <f t="shared" si="26"/>
        <v>N/A</v>
      </c>
      <c r="AG82" s="34" t="str">
        <f t="shared" si="27"/>
        <v>N/A</v>
      </c>
      <c r="AH82" s="21">
        <f t="shared" si="28"/>
        <v>0</v>
      </c>
      <c r="AI82" s="22" t="e">
        <f t="shared" si="29"/>
        <v>#N/A</v>
      </c>
      <c r="AJ82" s="22" t="e">
        <f t="shared" ca="1" si="30"/>
        <v>#N/A</v>
      </c>
      <c r="AK82" s="22" t="e">
        <f t="shared" ca="1" si="31"/>
        <v>#N/A</v>
      </c>
      <c r="AL82" s="22" t="e">
        <f t="shared" ca="1" si="32"/>
        <v>#N/A</v>
      </c>
      <c r="AM82" s="22" t="e">
        <f t="shared" ca="1" si="33"/>
        <v>#N/A</v>
      </c>
      <c r="AN82" s="22" t="e">
        <f t="shared" ca="1" si="34"/>
        <v>#N/A</v>
      </c>
      <c r="AO82" s="22" t="e">
        <f t="shared" ca="1" si="35"/>
        <v>#N/A</v>
      </c>
      <c r="AP82" s="27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52" x14ac:dyDescent="0.35">
      <c r="A83" s="14">
        <v>85507</v>
      </c>
      <c r="B83" s="15" t="e">
        <f>VLOOKUP($A83,Data!$A$2:$S$4,2,FALSE)</f>
        <v>#N/A</v>
      </c>
      <c r="C83" s="15" t="e">
        <f>VLOOKUP($A83,Data!$A$2:$S$4,3,FALSE)</f>
        <v>#N/A</v>
      </c>
      <c r="D83" s="15" t="e">
        <f>VLOOKUP($A83,Data!$A$2:$S$4,4,FALSE)</f>
        <v>#N/A</v>
      </c>
      <c r="E83" s="15" t="e">
        <f>VLOOKUP($A83,Data!$A$2:$S$4,5,FALSE)</f>
        <v>#N/A</v>
      </c>
      <c r="F83" s="15" t="e">
        <f>VLOOKUP($A83,Data!$A$2:$S$4,6,FALSE)</f>
        <v>#N/A</v>
      </c>
      <c r="G83" s="15" t="e">
        <f>VLOOKUP($A83,Data!$A$2:$S$4,7,FALSE)</f>
        <v>#N/A</v>
      </c>
      <c r="H83" s="15" t="e">
        <f>VLOOKUP($A83,Data!$A$2:$S$4,11,FALSE)</f>
        <v>#N/A</v>
      </c>
      <c r="I83" s="15" t="e">
        <f ca="1">$AP$1-VLOOKUP($A83,Data!$A$2:$S$4,8,FALSE)</f>
        <v>#N/A</v>
      </c>
      <c r="J83" s="15" t="e">
        <f>VLOOKUP($A83,Data!$A$2:$S$4,10,FALSE)</f>
        <v>#N/A</v>
      </c>
      <c r="K83" s="15" t="e">
        <f>VLOOKUP($A83,Data!$A$2:$S$4,11,FALSE)</f>
        <v>#N/A</v>
      </c>
      <c r="L83" s="15" t="e">
        <f>VLOOKUP($A83,Data!$A$2:$S$4,12,FALSE)</f>
        <v>#N/A</v>
      </c>
      <c r="M83" s="15" t="e">
        <f>VLOOKUP($A83,Data!$A$2:$S$4,13,FALSE)</f>
        <v>#N/A</v>
      </c>
      <c r="N83" s="15" t="e">
        <f>VLOOKUP($A83,Data!$A$2:$S$4,14,FALSE)</f>
        <v>#N/A</v>
      </c>
      <c r="O83" s="15"/>
      <c r="P83" s="15"/>
      <c r="Q83" s="17" t="e">
        <f>VLOOKUP($A83,Data!$A$2:$S$4,17,FALSE)</f>
        <v>#N/A</v>
      </c>
      <c r="R83" s="20" t="e">
        <f>VLOOKUP($A83,Data!$A$2:$S$4,18,FALSE)</f>
        <v>#N/A</v>
      </c>
      <c r="S83" s="17" t="e">
        <f>VLOOKUP($A83,Data!$A$2:$S$4,19,FALSE)</f>
        <v>#N/A</v>
      </c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33" t="str">
        <f t="shared" si="24"/>
        <v>N/A</v>
      </c>
      <c r="AE83" s="34" t="str">
        <f t="shared" si="25"/>
        <v>N/A</v>
      </c>
      <c r="AF83" s="33" t="str">
        <f t="shared" si="26"/>
        <v>N/A</v>
      </c>
      <c r="AG83" s="34" t="str">
        <f t="shared" si="27"/>
        <v>N/A</v>
      </c>
      <c r="AH83" s="21">
        <f t="shared" si="28"/>
        <v>0</v>
      </c>
      <c r="AI83" s="22" t="e">
        <f t="shared" si="29"/>
        <v>#N/A</v>
      </c>
      <c r="AJ83" s="22" t="e">
        <f t="shared" ca="1" si="30"/>
        <v>#N/A</v>
      </c>
      <c r="AK83" s="22" t="e">
        <f t="shared" ca="1" si="31"/>
        <v>#N/A</v>
      </c>
      <c r="AL83" s="22" t="e">
        <f t="shared" ca="1" si="32"/>
        <v>#N/A</v>
      </c>
      <c r="AM83" s="22" t="e">
        <f t="shared" ca="1" si="33"/>
        <v>#N/A</v>
      </c>
      <c r="AN83" s="22" t="e">
        <f t="shared" ca="1" si="34"/>
        <v>#N/A</v>
      </c>
      <c r="AO83" s="22" t="e">
        <f t="shared" ca="1" si="35"/>
        <v>#N/A</v>
      </c>
      <c r="AP83" s="27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52" x14ac:dyDescent="0.35">
      <c r="A84" s="14">
        <v>61804</v>
      </c>
      <c r="B84" s="15" t="e">
        <f>VLOOKUP($A84,Data!$A$2:$S$4,2,FALSE)</f>
        <v>#N/A</v>
      </c>
      <c r="C84" s="15" t="e">
        <f>VLOOKUP($A84,Data!$A$2:$S$4,3,FALSE)</f>
        <v>#N/A</v>
      </c>
      <c r="D84" s="15" t="e">
        <f>VLOOKUP($A84,Data!$A$2:$S$4,4,FALSE)</f>
        <v>#N/A</v>
      </c>
      <c r="E84" s="15" t="e">
        <f>VLOOKUP($A84,Data!$A$2:$S$4,5,FALSE)</f>
        <v>#N/A</v>
      </c>
      <c r="F84" s="15" t="e">
        <f>VLOOKUP($A84,Data!$A$2:$S$4,6,FALSE)</f>
        <v>#N/A</v>
      </c>
      <c r="G84" s="15" t="e">
        <f>VLOOKUP($A84,Data!$A$2:$S$4,7,FALSE)</f>
        <v>#N/A</v>
      </c>
      <c r="H84" s="15" t="e">
        <f>VLOOKUP($A84,Data!$A$2:$S$4,11,FALSE)</f>
        <v>#N/A</v>
      </c>
      <c r="I84" s="15" t="e">
        <f ca="1">$AP$1-VLOOKUP($A84,Data!$A$2:$S$4,8,FALSE)</f>
        <v>#N/A</v>
      </c>
      <c r="J84" s="15" t="e">
        <f>VLOOKUP($A84,Data!$A$2:$S$4,10,FALSE)</f>
        <v>#N/A</v>
      </c>
      <c r="K84" s="15" t="e">
        <f>VLOOKUP($A84,Data!$A$2:$S$4,11,FALSE)</f>
        <v>#N/A</v>
      </c>
      <c r="L84" s="15" t="e">
        <f>VLOOKUP($A84,Data!$A$2:$S$4,12,FALSE)</f>
        <v>#N/A</v>
      </c>
      <c r="M84" s="15" t="e">
        <f>VLOOKUP($A84,Data!$A$2:$S$4,13,FALSE)</f>
        <v>#N/A</v>
      </c>
      <c r="N84" s="15" t="e">
        <f>VLOOKUP($A84,Data!$A$2:$S$4,14,FALSE)</f>
        <v>#N/A</v>
      </c>
      <c r="O84" s="15"/>
      <c r="P84" s="15"/>
      <c r="Q84" s="17" t="e">
        <f>VLOOKUP($A84,Data!$A$2:$S$4,17,FALSE)</f>
        <v>#N/A</v>
      </c>
      <c r="R84" s="20" t="e">
        <f>VLOOKUP($A84,Data!$A$2:$S$4,18,FALSE)</f>
        <v>#N/A</v>
      </c>
      <c r="S84" s="17" t="e">
        <f>VLOOKUP($A84,Data!$A$2:$S$4,19,FALSE)</f>
        <v>#N/A</v>
      </c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33" t="str">
        <f t="shared" si="24"/>
        <v>N/A</v>
      </c>
      <c r="AE84" s="34" t="str">
        <f t="shared" si="25"/>
        <v>N/A</v>
      </c>
      <c r="AF84" s="33" t="str">
        <f t="shared" si="26"/>
        <v>N/A</v>
      </c>
      <c r="AG84" s="34" t="str">
        <f t="shared" si="27"/>
        <v>N/A</v>
      </c>
      <c r="AH84" s="21">
        <f t="shared" si="28"/>
        <v>0</v>
      </c>
      <c r="AI84" s="22" t="e">
        <f t="shared" si="29"/>
        <v>#N/A</v>
      </c>
      <c r="AJ84" s="22" t="e">
        <f t="shared" ca="1" si="30"/>
        <v>#N/A</v>
      </c>
      <c r="AK84" s="22" t="e">
        <f t="shared" ca="1" si="31"/>
        <v>#N/A</v>
      </c>
      <c r="AL84" s="22" t="e">
        <f t="shared" ca="1" si="32"/>
        <v>#N/A</v>
      </c>
      <c r="AM84" s="22" t="e">
        <f t="shared" ca="1" si="33"/>
        <v>#N/A</v>
      </c>
      <c r="AN84" s="22" t="e">
        <f t="shared" ca="1" si="34"/>
        <v>#N/A</v>
      </c>
      <c r="AO84" s="22" t="e">
        <f t="shared" ca="1" si="35"/>
        <v>#N/A</v>
      </c>
      <c r="AP84" s="27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52" x14ac:dyDescent="0.35">
      <c r="A85" s="14">
        <v>19522</v>
      </c>
      <c r="B85" s="15" t="e">
        <f>VLOOKUP($A85,Data!$A$2:$S$4,2,FALSE)</f>
        <v>#N/A</v>
      </c>
      <c r="C85" s="15" t="e">
        <f>VLOOKUP($A85,Data!$A$2:$S$4,3,FALSE)</f>
        <v>#N/A</v>
      </c>
      <c r="D85" s="15" t="e">
        <f>VLOOKUP($A85,Data!$A$2:$S$4,4,FALSE)</f>
        <v>#N/A</v>
      </c>
      <c r="E85" s="15" t="e">
        <f>VLOOKUP($A85,Data!$A$2:$S$4,5,FALSE)</f>
        <v>#N/A</v>
      </c>
      <c r="F85" s="15" t="e">
        <f>VLOOKUP($A85,Data!$A$2:$S$4,6,FALSE)</f>
        <v>#N/A</v>
      </c>
      <c r="G85" s="15" t="e">
        <f>VLOOKUP($A85,Data!$A$2:$S$4,7,FALSE)</f>
        <v>#N/A</v>
      </c>
      <c r="H85" s="15" t="e">
        <f>VLOOKUP($A85,Data!$A$2:$S$4,11,FALSE)</f>
        <v>#N/A</v>
      </c>
      <c r="I85" s="15" t="e">
        <f ca="1">$AP$1-VLOOKUP($A85,Data!$A$2:$S$4,8,FALSE)</f>
        <v>#N/A</v>
      </c>
      <c r="J85" s="15" t="e">
        <f>VLOOKUP($A85,Data!$A$2:$S$4,10,FALSE)</f>
        <v>#N/A</v>
      </c>
      <c r="K85" s="15" t="e">
        <f>VLOOKUP($A85,Data!$A$2:$S$4,11,FALSE)</f>
        <v>#N/A</v>
      </c>
      <c r="L85" s="15" t="e">
        <f>VLOOKUP($A85,Data!$A$2:$S$4,12,FALSE)</f>
        <v>#N/A</v>
      </c>
      <c r="M85" s="15" t="e">
        <f>VLOOKUP($A85,Data!$A$2:$S$4,13,FALSE)</f>
        <v>#N/A</v>
      </c>
      <c r="N85" s="15" t="e">
        <f>VLOOKUP($A85,Data!$A$2:$S$4,14,FALSE)</f>
        <v>#N/A</v>
      </c>
      <c r="O85" s="15"/>
      <c r="P85" s="15"/>
      <c r="Q85" s="17" t="e">
        <f>VLOOKUP($A85,Data!$A$2:$S$4,17,FALSE)</f>
        <v>#N/A</v>
      </c>
      <c r="R85" s="20" t="e">
        <f>VLOOKUP($A85,Data!$A$2:$S$4,18,FALSE)</f>
        <v>#N/A</v>
      </c>
      <c r="S85" s="17" t="e">
        <f>VLOOKUP($A85,Data!$A$2:$S$4,19,FALSE)</f>
        <v>#N/A</v>
      </c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33" t="str">
        <f t="shared" si="24"/>
        <v>N/A</v>
      </c>
      <c r="AE85" s="34" t="str">
        <f t="shared" si="25"/>
        <v>N/A</v>
      </c>
      <c r="AF85" s="33" t="str">
        <f t="shared" si="26"/>
        <v>N/A</v>
      </c>
      <c r="AG85" s="34" t="str">
        <f t="shared" si="27"/>
        <v>N/A</v>
      </c>
      <c r="AH85" s="21">
        <f t="shared" si="28"/>
        <v>0</v>
      </c>
      <c r="AI85" s="22" t="e">
        <f t="shared" si="29"/>
        <v>#N/A</v>
      </c>
      <c r="AJ85" s="22" t="e">
        <f t="shared" ca="1" si="30"/>
        <v>#N/A</v>
      </c>
      <c r="AK85" s="22" t="e">
        <f t="shared" ca="1" si="31"/>
        <v>#N/A</v>
      </c>
      <c r="AL85" s="22" t="e">
        <f t="shared" ca="1" si="32"/>
        <v>#N/A</v>
      </c>
      <c r="AM85" s="22" t="e">
        <f t="shared" ca="1" si="33"/>
        <v>#N/A</v>
      </c>
      <c r="AN85" s="22" t="e">
        <f t="shared" ca="1" si="34"/>
        <v>#N/A</v>
      </c>
      <c r="AO85" s="22" t="e">
        <f t="shared" ca="1" si="35"/>
        <v>#N/A</v>
      </c>
      <c r="AP85" s="27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52" x14ac:dyDescent="0.35">
      <c r="A86" s="14">
        <v>31228</v>
      </c>
      <c r="B86" s="15" t="e">
        <f>VLOOKUP($A86,Data!$A$2:$S$4,2,FALSE)</f>
        <v>#N/A</v>
      </c>
      <c r="C86" s="15" t="e">
        <f>VLOOKUP($A86,Data!$A$2:$S$4,3,FALSE)</f>
        <v>#N/A</v>
      </c>
      <c r="D86" s="15" t="e">
        <f>VLOOKUP($A86,Data!$A$2:$S$4,4,FALSE)</f>
        <v>#N/A</v>
      </c>
      <c r="E86" s="15" t="e">
        <f>VLOOKUP($A86,Data!$A$2:$S$4,5,FALSE)</f>
        <v>#N/A</v>
      </c>
      <c r="F86" s="15" t="e">
        <f>VLOOKUP($A86,Data!$A$2:$S$4,6,FALSE)</f>
        <v>#N/A</v>
      </c>
      <c r="G86" s="15" t="e">
        <f>VLOOKUP($A86,Data!$A$2:$S$4,7,FALSE)</f>
        <v>#N/A</v>
      </c>
      <c r="H86" s="15" t="e">
        <f>VLOOKUP($A86,Data!$A$2:$S$4,11,FALSE)</f>
        <v>#N/A</v>
      </c>
      <c r="I86" s="15" t="e">
        <f ca="1">$AP$1-VLOOKUP($A86,Data!$A$2:$S$4,8,FALSE)</f>
        <v>#N/A</v>
      </c>
      <c r="J86" s="15" t="e">
        <f>VLOOKUP($A86,Data!$A$2:$S$4,10,FALSE)</f>
        <v>#N/A</v>
      </c>
      <c r="K86" s="15" t="e">
        <f>VLOOKUP($A86,Data!$A$2:$S$4,11,FALSE)</f>
        <v>#N/A</v>
      </c>
      <c r="L86" s="15" t="e">
        <f>VLOOKUP($A86,Data!$A$2:$S$4,12,FALSE)</f>
        <v>#N/A</v>
      </c>
      <c r="M86" s="15" t="e">
        <f>VLOOKUP($A86,Data!$A$2:$S$4,13,FALSE)</f>
        <v>#N/A</v>
      </c>
      <c r="N86" s="15" t="e">
        <f>VLOOKUP($A86,Data!$A$2:$S$4,14,FALSE)</f>
        <v>#N/A</v>
      </c>
      <c r="O86" s="15"/>
      <c r="P86" s="15"/>
      <c r="Q86" s="17" t="e">
        <f>VLOOKUP($A86,Data!$A$2:$S$4,17,FALSE)</f>
        <v>#N/A</v>
      </c>
      <c r="R86" s="20" t="e">
        <f>VLOOKUP($A86,Data!$A$2:$S$4,18,FALSE)</f>
        <v>#N/A</v>
      </c>
      <c r="S86" s="17" t="e">
        <f>VLOOKUP($A86,Data!$A$2:$S$4,19,FALSE)</f>
        <v>#N/A</v>
      </c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33" t="str">
        <f t="shared" si="24"/>
        <v>N/A</v>
      </c>
      <c r="AE86" s="34" t="str">
        <f t="shared" si="25"/>
        <v>N/A</v>
      </c>
      <c r="AF86" s="33" t="str">
        <f t="shared" si="26"/>
        <v>N/A</v>
      </c>
      <c r="AG86" s="34" t="str">
        <f t="shared" si="27"/>
        <v>N/A</v>
      </c>
      <c r="AH86" s="21">
        <f t="shared" si="28"/>
        <v>0</v>
      </c>
      <c r="AI86" s="22" t="e">
        <f t="shared" si="29"/>
        <v>#N/A</v>
      </c>
      <c r="AJ86" s="22" t="e">
        <f t="shared" ca="1" si="30"/>
        <v>#N/A</v>
      </c>
      <c r="AK86" s="22" t="e">
        <f t="shared" ca="1" si="31"/>
        <v>#N/A</v>
      </c>
      <c r="AL86" s="22" t="e">
        <f t="shared" ca="1" si="32"/>
        <v>#N/A</v>
      </c>
      <c r="AM86" s="22" t="e">
        <f t="shared" ca="1" si="33"/>
        <v>#N/A</v>
      </c>
      <c r="AN86" s="22" t="e">
        <f t="shared" ca="1" si="34"/>
        <v>#N/A</v>
      </c>
      <c r="AO86" s="22" t="e">
        <f t="shared" ca="1" si="35"/>
        <v>#N/A</v>
      </c>
      <c r="AP86" s="27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52" x14ac:dyDescent="0.35">
      <c r="A87" s="14">
        <v>79672</v>
      </c>
      <c r="B87" s="15" t="e">
        <f>VLOOKUP($A87,Data!$A$2:$S$4,2,FALSE)</f>
        <v>#N/A</v>
      </c>
      <c r="C87" s="15" t="e">
        <f>VLOOKUP($A87,Data!$A$2:$S$4,3,FALSE)</f>
        <v>#N/A</v>
      </c>
      <c r="D87" s="15" t="e">
        <f>VLOOKUP($A87,Data!$A$2:$S$4,4,FALSE)</f>
        <v>#N/A</v>
      </c>
      <c r="E87" s="15" t="e">
        <f>VLOOKUP($A87,Data!$A$2:$S$4,5,FALSE)</f>
        <v>#N/A</v>
      </c>
      <c r="F87" s="15" t="e">
        <f>VLOOKUP($A87,Data!$A$2:$S$4,6,FALSE)</f>
        <v>#N/A</v>
      </c>
      <c r="G87" s="15" t="e">
        <f>VLOOKUP($A87,Data!$A$2:$S$4,7,FALSE)</f>
        <v>#N/A</v>
      </c>
      <c r="H87" s="15" t="e">
        <f>VLOOKUP($A87,Data!$A$2:$S$4,11,FALSE)</f>
        <v>#N/A</v>
      </c>
      <c r="I87" s="15" t="e">
        <f ca="1">$AP$1-VLOOKUP($A87,Data!$A$2:$S$4,8,FALSE)</f>
        <v>#N/A</v>
      </c>
      <c r="J87" s="15" t="e">
        <f>VLOOKUP($A87,Data!$A$2:$S$4,10,FALSE)</f>
        <v>#N/A</v>
      </c>
      <c r="K87" s="15" t="e">
        <f>VLOOKUP($A87,Data!$A$2:$S$4,11,FALSE)</f>
        <v>#N/A</v>
      </c>
      <c r="L87" s="15" t="e">
        <f>VLOOKUP($A87,Data!$A$2:$S$4,12,FALSE)</f>
        <v>#N/A</v>
      </c>
      <c r="M87" s="15" t="e">
        <f>VLOOKUP($A87,Data!$A$2:$S$4,13,FALSE)</f>
        <v>#N/A</v>
      </c>
      <c r="N87" s="15" t="e">
        <f>VLOOKUP($A87,Data!$A$2:$S$4,14,FALSE)</f>
        <v>#N/A</v>
      </c>
      <c r="O87" s="15"/>
      <c r="P87" s="15"/>
      <c r="Q87" s="17" t="e">
        <f>VLOOKUP($A87,Data!$A$2:$S$4,17,FALSE)</f>
        <v>#N/A</v>
      </c>
      <c r="R87" s="20" t="e">
        <f>VLOOKUP($A87,Data!$A$2:$S$4,18,FALSE)</f>
        <v>#N/A</v>
      </c>
      <c r="S87" s="17" t="e">
        <f>VLOOKUP($A87,Data!$A$2:$S$4,19,FALSE)</f>
        <v>#N/A</v>
      </c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33" t="str">
        <f t="shared" si="24"/>
        <v>N/A</v>
      </c>
      <c r="AE87" s="34" t="str">
        <f t="shared" si="25"/>
        <v>N/A</v>
      </c>
      <c r="AF87" s="33" t="str">
        <f t="shared" si="26"/>
        <v>N/A</v>
      </c>
      <c r="AG87" s="34" t="str">
        <f t="shared" si="27"/>
        <v>N/A</v>
      </c>
      <c r="AH87" s="21">
        <f t="shared" si="28"/>
        <v>0</v>
      </c>
      <c r="AI87" s="22" t="e">
        <f t="shared" si="29"/>
        <v>#N/A</v>
      </c>
      <c r="AJ87" s="22" t="e">
        <f t="shared" ca="1" si="30"/>
        <v>#N/A</v>
      </c>
      <c r="AK87" s="22" t="e">
        <f t="shared" ca="1" si="31"/>
        <v>#N/A</v>
      </c>
      <c r="AL87" s="22" t="e">
        <f t="shared" ca="1" si="32"/>
        <v>#N/A</v>
      </c>
      <c r="AM87" s="22" t="e">
        <f t="shared" ca="1" si="33"/>
        <v>#N/A</v>
      </c>
      <c r="AN87" s="22" t="e">
        <f t="shared" ca="1" si="34"/>
        <v>#N/A</v>
      </c>
      <c r="AO87" s="22" t="e">
        <f t="shared" ca="1" si="35"/>
        <v>#N/A</v>
      </c>
      <c r="AP87" s="27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52" x14ac:dyDescent="0.35">
      <c r="A88" s="14">
        <v>43009</v>
      </c>
      <c r="B88" s="15" t="e">
        <f>VLOOKUP($A88,Data!$A$2:$S$4,2,FALSE)</f>
        <v>#N/A</v>
      </c>
      <c r="C88" s="15" t="e">
        <f>VLOOKUP($A88,Data!$A$2:$S$4,3,FALSE)</f>
        <v>#N/A</v>
      </c>
      <c r="D88" s="15" t="e">
        <f>VLOOKUP($A88,Data!$A$2:$S$4,4,FALSE)</f>
        <v>#N/A</v>
      </c>
      <c r="E88" s="15" t="e">
        <f>VLOOKUP($A88,Data!$A$2:$S$4,5,FALSE)</f>
        <v>#N/A</v>
      </c>
      <c r="F88" s="15" t="e">
        <f>VLOOKUP($A88,Data!$A$2:$S$4,6,FALSE)</f>
        <v>#N/A</v>
      </c>
      <c r="G88" s="15" t="e">
        <f>VLOOKUP($A88,Data!$A$2:$S$4,7,FALSE)</f>
        <v>#N/A</v>
      </c>
      <c r="H88" s="15" t="e">
        <f>VLOOKUP($A88,Data!$A$2:$S$4,11,FALSE)</f>
        <v>#N/A</v>
      </c>
      <c r="I88" s="15" t="e">
        <f ca="1">$AP$1-VLOOKUP($A88,Data!$A$2:$S$4,8,FALSE)</f>
        <v>#N/A</v>
      </c>
      <c r="J88" s="15" t="e">
        <f>VLOOKUP($A88,Data!$A$2:$S$4,10,FALSE)</f>
        <v>#N/A</v>
      </c>
      <c r="K88" s="15" t="e">
        <f>VLOOKUP($A88,Data!$A$2:$S$4,11,FALSE)</f>
        <v>#N/A</v>
      </c>
      <c r="L88" s="15" t="e">
        <f>VLOOKUP($A88,Data!$A$2:$S$4,12,FALSE)</f>
        <v>#N/A</v>
      </c>
      <c r="M88" s="15" t="e">
        <f>VLOOKUP($A88,Data!$A$2:$S$4,13,FALSE)</f>
        <v>#N/A</v>
      </c>
      <c r="N88" s="15" t="e">
        <f>VLOOKUP($A88,Data!$A$2:$S$4,14,FALSE)</f>
        <v>#N/A</v>
      </c>
      <c r="O88" s="15"/>
      <c r="P88" s="15"/>
      <c r="Q88" s="17" t="e">
        <f>VLOOKUP($A88,Data!$A$2:$S$4,17,FALSE)</f>
        <v>#N/A</v>
      </c>
      <c r="R88" s="20" t="e">
        <f>VLOOKUP($A88,Data!$A$2:$S$4,18,FALSE)</f>
        <v>#N/A</v>
      </c>
      <c r="S88" s="17" t="e">
        <f>VLOOKUP($A88,Data!$A$2:$S$4,19,FALSE)</f>
        <v>#N/A</v>
      </c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33" t="str">
        <f t="shared" si="24"/>
        <v>N/A</v>
      </c>
      <c r="AE88" s="34" t="str">
        <f t="shared" si="25"/>
        <v>N/A</v>
      </c>
      <c r="AF88" s="33" t="str">
        <f t="shared" si="26"/>
        <v>N/A</v>
      </c>
      <c r="AG88" s="34" t="str">
        <f t="shared" si="27"/>
        <v>N/A</v>
      </c>
      <c r="AH88" s="21">
        <f t="shared" si="28"/>
        <v>0</v>
      </c>
      <c r="AI88" s="22" t="e">
        <f t="shared" si="29"/>
        <v>#N/A</v>
      </c>
      <c r="AJ88" s="22" t="e">
        <f t="shared" ca="1" si="30"/>
        <v>#N/A</v>
      </c>
      <c r="AK88" s="22" t="e">
        <f t="shared" ca="1" si="31"/>
        <v>#N/A</v>
      </c>
      <c r="AL88" s="22" t="e">
        <f t="shared" ca="1" si="32"/>
        <v>#N/A</v>
      </c>
      <c r="AM88" s="22" t="e">
        <f t="shared" ca="1" si="33"/>
        <v>#N/A</v>
      </c>
      <c r="AN88" s="22" t="e">
        <f t="shared" ca="1" si="34"/>
        <v>#N/A</v>
      </c>
      <c r="AO88" s="22" t="e">
        <f t="shared" ca="1" si="35"/>
        <v>#N/A</v>
      </c>
      <c r="AP88" s="27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52" x14ac:dyDescent="0.35">
      <c r="A89" s="14">
        <v>51793</v>
      </c>
      <c r="B89" s="15" t="e">
        <f>VLOOKUP($A89,Data!$A$2:$S$4,2,FALSE)</f>
        <v>#N/A</v>
      </c>
      <c r="C89" s="15" t="e">
        <f>VLOOKUP($A89,Data!$A$2:$S$4,3,FALSE)</f>
        <v>#N/A</v>
      </c>
      <c r="D89" s="15" t="e">
        <f>VLOOKUP($A89,Data!$A$2:$S$4,4,FALSE)</f>
        <v>#N/A</v>
      </c>
      <c r="E89" s="15" t="e">
        <f>VLOOKUP($A89,Data!$A$2:$S$4,5,FALSE)</f>
        <v>#N/A</v>
      </c>
      <c r="F89" s="15" t="e">
        <f>VLOOKUP($A89,Data!$A$2:$S$4,6,FALSE)</f>
        <v>#N/A</v>
      </c>
      <c r="G89" s="15" t="e">
        <f>VLOOKUP($A89,Data!$A$2:$S$4,7,FALSE)</f>
        <v>#N/A</v>
      </c>
      <c r="H89" s="15" t="e">
        <f>VLOOKUP($A89,Data!$A$2:$S$4,11,FALSE)</f>
        <v>#N/A</v>
      </c>
      <c r="I89" s="15" t="e">
        <f ca="1">$AP$1-VLOOKUP($A89,Data!$A$2:$S$4,8,FALSE)</f>
        <v>#N/A</v>
      </c>
      <c r="J89" s="15" t="e">
        <f>VLOOKUP($A89,Data!$A$2:$S$4,10,FALSE)</f>
        <v>#N/A</v>
      </c>
      <c r="K89" s="15" t="e">
        <f>VLOOKUP($A89,Data!$A$2:$S$4,11,FALSE)</f>
        <v>#N/A</v>
      </c>
      <c r="L89" s="15" t="e">
        <f>VLOOKUP($A89,Data!$A$2:$S$4,12,FALSE)</f>
        <v>#N/A</v>
      </c>
      <c r="M89" s="15" t="e">
        <f>VLOOKUP($A89,Data!$A$2:$S$4,13,FALSE)</f>
        <v>#N/A</v>
      </c>
      <c r="N89" s="15" t="e">
        <f>VLOOKUP($A89,Data!$A$2:$S$4,14,FALSE)</f>
        <v>#N/A</v>
      </c>
      <c r="O89" s="15"/>
      <c r="P89" s="15"/>
      <c r="Q89" s="17" t="e">
        <f>VLOOKUP($A89,Data!$A$2:$S$4,17,FALSE)</f>
        <v>#N/A</v>
      </c>
      <c r="R89" s="20" t="e">
        <f>VLOOKUP($A89,Data!$A$2:$S$4,18,FALSE)</f>
        <v>#N/A</v>
      </c>
      <c r="S89" s="17" t="e">
        <f>VLOOKUP($A89,Data!$A$2:$S$4,19,FALSE)</f>
        <v>#N/A</v>
      </c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33" t="str">
        <f t="shared" si="24"/>
        <v>N/A</v>
      </c>
      <c r="AE89" s="34" t="str">
        <f t="shared" si="25"/>
        <v>N/A</v>
      </c>
      <c r="AF89" s="33" t="str">
        <f t="shared" si="26"/>
        <v>N/A</v>
      </c>
      <c r="AG89" s="34" t="str">
        <f t="shared" si="27"/>
        <v>N/A</v>
      </c>
      <c r="AH89" s="21">
        <f t="shared" si="28"/>
        <v>0</v>
      </c>
      <c r="AI89" s="22" t="e">
        <f t="shared" si="29"/>
        <v>#N/A</v>
      </c>
      <c r="AJ89" s="22" t="e">
        <f t="shared" ca="1" si="30"/>
        <v>#N/A</v>
      </c>
      <c r="AK89" s="22" t="e">
        <f t="shared" ca="1" si="31"/>
        <v>#N/A</v>
      </c>
      <c r="AL89" s="22" t="e">
        <f t="shared" ca="1" si="32"/>
        <v>#N/A</v>
      </c>
      <c r="AM89" s="22" t="e">
        <f t="shared" ca="1" si="33"/>
        <v>#N/A</v>
      </c>
      <c r="AN89" s="22" t="e">
        <f t="shared" ca="1" si="34"/>
        <v>#N/A</v>
      </c>
      <c r="AO89" s="22" t="e">
        <f t="shared" ca="1" si="35"/>
        <v>#N/A</v>
      </c>
      <c r="AP89" s="27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52" x14ac:dyDescent="0.35">
      <c r="A90" s="14">
        <v>17862</v>
      </c>
      <c r="B90" s="15" t="e">
        <f>VLOOKUP($A90,Data!$A$2:$S$4,2,FALSE)</f>
        <v>#N/A</v>
      </c>
      <c r="C90" s="15" t="e">
        <f>VLOOKUP($A90,Data!$A$2:$S$4,3,FALSE)</f>
        <v>#N/A</v>
      </c>
      <c r="D90" s="15" t="e">
        <f>VLOOKUP($A90,Data!$A$2:$S$4,4,FALSE)</f>
        <v>#N/A</v>
      </c>
      <c r="E90" s="15" t="e">
        <f>VLOOKUP($A90,Data!$A$2:$S$4,5,FALSE)</f>
        <v>#N/A</v>
      </c>
      <c r="F90" s="15" t="e">
        <f>VLOOKUP($A90,Data!$A$2:$S$4,6,FALSE)</f>
        <v>#N/A</v>
      </c>
      <c r="G90" s="15" t="e">
        <f>VLOOKUP($A90,Data!$A$2:$S$4,7,FALSE)</f>
        <v>#N/A</v>
      </c>
      <c r="H90" s="15" t="e">
        <f>VLOOKUP($A90,Data!$A$2:$S$4,11,FALSE)</f>
        <v>#N/A</v>
      </c>
      <c r="I90" s="15" t="e">
        <f ca="1">$AP$1-VLOOKUP($A90,Data!$A$2:$S$4,8,FALSE)</f>
        <v>#N/A</v>
      </c>
      <c r="J90" s="15" t="e">
        <f>VLOOKUP($A90,Data!$A$2:$S$4,10,FALSE)</f>
        <v>#N/A</v>
      </c>
      <c r="K90" s="15" t="e">
        <f>VLOOKUP($A90,Data!$A$2:$S$4,11,FALSE)</f>
        <v>#N/A</v>
      </c>
      <c r="L90" s="15" t="e">
        <f>VLOOKUP($A90,Data!$A$2:$S$4,12,FALSE)</f>
        <v>#N/A</v>
      </c>
      <c r="M90" s="15" t="e">
        <f>VLOOKUP($A90,Data!$A$2:$S$4,13,FALSE)</f>
        <v>#N/A</v>
      </c>
      <c r="N90" s="15" t="e">
        <f>VLOOKUP($A90,Data!$A$2:$S$4,14,FALSE)</f>
        <v>#N/A</v>
      </c>
      <c r="O90" s="15"/>
      <c r="P90" s="15"/>
      <c r="Q90" s="17" t="e">
        <f>VLOOKUP($A90,Data!$A$2:$S$4,17,FALSE)</f>
        <v>#N/A</v>
      </c>
      <c r="R90" s="20" t="e">
        <f>VLOOKUP($A90,Data!$A$2:$S$4,18,FALSE)</f>
        <v>#N/A</v>
      </c>
      <c r="S90" s="17" t="e">
        <f>VLOOKUP($A90,Data!$A$2:$S$4,19,FALSE)</f>
        <v>#N/A</v>
      </c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33" t="str">
        <f t="shared" si="24"/>
        <v>N/A</v>
      </c>
      <c r="AE90" s="34" t="str">
        <f t="shared" si="25"/>
        <v>N/A</v>
      </c>
      <c r="AF90" s="33" t="str">
        <f t="shared" si="26"/>
        <v>N/A</v>
      </c>
      <c r="AG90" s="34" t="str">
        <f t="shared" si="27"/>
        <v>N/A</v>
      </c>
      <c r="AH90" s="21">
        <f t="shared" si="28"/>
        <v>0</v>
      </c>
      <c r="AI90" s="22" t="e">
        <f t="shared" si="29"/>
        <v>#N/A</v>
      </c>
      <c r="AJ90" s="22" t="e">
        <f t="shared" ca="1" si="30"/>
        <v>#N/A</v>
      </c>
      <c r="AK90" s="22" t="e">
        <f t="shared" ca="1" si="31"/>
        <v>#N/A</v>
      </c>
      <c r="AL90" s="22" t="e">
        <f t="shared" ca="1" si="32"/>
        <v>#N/A</v>
      </c>
      <c r="AM90" s="22" t="e">
        <f t="shared" ca="1" si="33"/>
        <v>#N/A</v>
      </c>
      <c r="AN90" s="22" t="e">
        <f t="shared" ca="1" si="34"/>
        <v>#N/A</v>
      </c>
      <c r="AO90" s="22" t="e">
        <f t="shared" ca="1" si="35"/>
        <v>#N/A</v>
      </c>
      <c r="AP90" s="27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52" x14ac:dyDescent="0.35">
      <c r="A91" s="14">
        <v>14749</v>
      </c>
      <c r="B91" s="15" t="e">
        <f>VLOOKUP($A91,Data!$A$2:$S$4,2,FALSE)</f>
        <v>#N/A</v>
      </c>
      <c r="C91" s="15" t="e">
        <f>VLOOKUP($A91,Data!$A$2:$S$4,3,FALSE)</f>
        <v>#N/A</v>
      </c>
      <c r="D91" s="15" t="e">
        <f>VLOOKUP($A91,Data!$A$2:$S$4,4,FALSE)</f>
        <v>#N/A</v>
      </c>
      <c r="E91" s="15" t="e">
        <f>VLOOKUP($A91,Data!$A$2:$S$4,5,FALSE)</f>
        <v>#N/A</v>
      </c>
      <c r="F91" s="15" t="e">
        <f>VLOOKUP($A91,Data!$A$2:$S$4,6,FALSE)</f>
        <v>#N/A</v>
      </c>
      <c r="G91" s="15" t="e">
        <f>VLOOKUP($A91,Data!$A$2:$S$4,7,FALSE)</f>
        <v>#N/A</v>
      </c>
      <c r="H91" s="15" t="e">
        <f>VLOOKUP($A91,Data!$A$2:$S$4,11,FALSE)</f>
        <v>#N/A</v>
      </c>
      <c r="I91" s="15" t="e">
        <f ca="1">$AP$1-VLOOKUP($A91,Data!$A$2:$S$4,8,FALSE)</f>
        <v>#N/A</v>
      </c>
      <c r="J91" s="15" t="e">
        <f>VLOOKUP($A91,Data!$A$2:$S$4,10,FALSE)</f>
        <v>#N/A</v>
      </c>
      <c r="K91" s="15" t="e">
        <f>VLOOKUP($A91,Data!$A$2:$S$4,11,FALSE)</f>
        <v>#N/A</v>
      </c>
      <c r="L91" s="15" t="e">
        <f>VLOOKUP($A91,Data!$A$2:$S$4,12,FALSE)</f>
        <v>#N/A</v>
      </c>
      <c r="M91" s="15" t="e">
        <f>VLOOKUP($A91,Data!$A$2:$S$4,13,FALSE)</f>
        <v>#N/A</v>
      </c>
      <c r="N91" s="15" t="e">
        <f>VLOOKUP($A91,Data!$A$2:$S$4,14,FALSE)</f>
        <v>#N/A</v>
      </c>
      <c r="O91" s="15"/>
      <c r="P91" s="15"/>
      <c r="Q91" s="17" t="e">
        <f>VLOOKUP($A91,Data!$A$2:$S$4,17,FALSE)</f>
        <v>#N/A</v>
      </c>
      <c r="R91" s="20" t="e">
        <f>VLOOKUP($A91,Data!$A$2:$S$4,18,FALSE)</f>
        <v>#N/A</v>
      </c>
      <c r="S91" s="17" t="e">
        <f>VLOOKUP($A91,Data!$A$2:$S$4,19,FALSE)</f>
        <v>#N/A</v>
      </c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33" t="str">
        <f t="shared" si="24"/>
        <v>N/A</v>
      </c>
      <c r="AE91" s="34" t="str">
        <f t="shared" si="25"/>
        <v>N/A</v>
      </c>
      <c r="AF91" s="33" t="str">
        <f t="shared" si="26"/>
        <v>N/A</v>
      </c>
      <c r="AG91" s="34" t="str">
        <f t="shared" si="27"/>
        <v>N/A</v>
      </c>
      <c r="AH91" s="21">
        <f t="shared" si="28"/>
        <v>0</v>
      </c>
      <c r="AI91" s="22" t="e">
        <f t="shared" si="29"/>
        <v>#N/A</v>
      </c>
      <c r="AJ91" s="22" t="e">
        <f t="shared" ca="1" si="30"/>
        <v>#N/A</v>
      </c>
      <c r="AK91" s="22" t="e">
        <f t="shared" ca="1" si="31"/>
        <v>#N/A</v>
      </c>
      <c r="AL91" s="22" t="e">
        <f t="shared" ca="1" si="32"/>
        <v>#N/A</v>
      </c>
      <c r="AM91" s="22" t="e">
        <f t="shared" ca="1" si="33"/>
        <v>#N/A</v>
      </c>
      <c r="AN91" s="22" t="e">
        <f t="shared" ca="1" si="34"/>
        <v>#N/A</v>
      </c>
      <c r="AO91" s="22" t="e">
        <f t="shared" ca="1" si="35"/>
        <v>#N/A</v>
      </c>
      <c r="AP91" s="27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52" x14ac:dyDescent="0.35">
      <c r="AH92" s="23"/>
      <c r="AI92" s="23"/>
      <c r="AJ92" s="23"/>
      <c r="AK92" s="23"/>
      <c r="AL92" s="23"/>
      <c r="AM92" s="23"/>
      <c r="AN92" s="23"/>
      <c r="AO92" s="23"/>
    </row>
  </sheetData>
  <autoFilter ref="A2:AZ2">
    <sortState ref="A3:AT91">
      <sortCondition ref="B2"/>
    </sortState>
  </autoFilter>
  <mergeCells count="7">
    <mergeCell ref="D1:N1"/>
    <mergeCell ref="Q1:S1"/>
    <mergeCell ref="T1:W1"/>
    <mergeCell ref="AD1:AG1"/>
    <mergeCell ref="AH1:AO1"/>
    <mergeCell ref="AA1:AC1"/>
    <mergeCell ref="X1:Z1"/>
  </mergeCells>
  <conditionalFormatting sqref="AD3:AD91">
    <cfRule type="cellIs" dxfId="9" priority="6" operator="equal">
      <formula>"PROGRÈS REQ"</formula>
    </cfRule>
    <cfRule type="cellIs" dxfId="8" priority="7" operator="equal">
      <formula>"EXCEP"</formula>
    </cfRule>
    <cfRule type="cellIs" dxfId="7" priority="8" operator="equal">
      <formula>"TRÈS BIEN"</formula>
    </cfRule>
    <cfRule type="cellIs" dxfId="6" priority="9" operator="equal">
      <formula>"BIEN"</formula>
    </cfRule>
    <cfRule type="containsText" dxfId="5" priority="10" operator="containsText" text="!">
      <formula>NOT(ISERROR(SEARCH("!",AD3)))</formula>
    </cfRule>
  </conditionalFormatting>
  <conditionalFormatting sqref="AF3:AF91">
    <cfRule type="containsText" dxfId="4" priority="1" operator="containsText" text="!">
      <formula>NOT(ISERROR(SEARCH("!",AF3)))</formula>
    </cfRule>
    <cfRule type="cellIs" dxfId="3" priority="2" operator="equal">
      <formula>"D"</formula>
    </cfRule>
    <cfRule type="cellIs" dxfId="2" priority="3" operator="equal">
      <formula>"C"</formula>
    </cfRule>
    <cfRule type="cellIs" dxfId="1" priority="4" operator="equal">
      <formula>"B"</formula>
    </cfRule>
    <cfRule type="cellIs" dxfId="0" priority="5" operator="equal">
      <formula>"A"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5" sqref="E5"/>
    </sheetView>
  </sheetViews>
  <sheetFormatPr baseColWidth="10" defaultRowHeight="14.5" x14ac:dyDescent="0.35"/>
  <cols>
    <col min="1" max="1" width="7.36328125" bestFit="1" customWidth="1"/>
    <col min="2" max="2" width="8.1796875" bestFit="1" customWidth="1"/>
    <col min="3" max="3" width="13.26953125" bestFit="1" customWidth="1"/>
    <col min="4" max="5" width="13.26953125" customWidth="1"/>
    <col min="6" max="6" width="16.7265625" bestFit="1" customWidth="1"/>
    <col min="7" max="7" width="15.08984375" customWidth="1"/>
  </cols>
  <sheetData>
    <row r="1" spans="1:7" x14ac:dyDescent="0.35">
      <c r="A1" s="72" t="s">
        <v>85</v>
      </c>
      <c r="B1" s="72"/>
      <c r="C1" s="72"/>
      <c r="D1" s="72"/>
      <c r="E1" s="72"/>
      <c r="F1" s="72"/>
      <c r="G1" s="5" t="s">
        <v>89</v>
      </c>
    </row>
    <row r="2" spans="1:7" x14ac:dyDescent="0.35">
      <c r="A2" s="5" t="s">
        <v>86</v>
      </c>
      <c r="B2" s="5" t="s">
        <v>87</v>
      </c>
      <c r="C2" s="5" t="s">
        <v>91</v>
      </c>
      <c r="D2" s="5" t="s">
        <v>92</v>
      </c>
      <c r="E2" s="5" t="s">
        <v>93</v>
      </c>
      <c r="F2" s="5" t="s">
        <v>88</v>
      </c>
      <c r="G2" s="5" t="s">
        <v>90</v>
      </c>
    </row>
    <row r="3" spans="1:7" x14ac:dyDescent="0.35">
      <c r="A3" s="4" t="s">
        <v>7</v>
      </c>
      <c r="B3" s="4" t="s">
        <v>6</v>
      </c>
      <c r="C3" s="4" t="s">
        <v>84</v>
      </c>
      <c r="D3" s="4" t="s">
        <v>33</v>
      </c>
      <c r="E3" s="4" t="s">
        <v>21</v>
      </c>
      <c r="F3" s="4" t="s">
        <v>8</v>
      </c>
      <c r="G3" s="4" t="s">
        <v>81</v>
      </c>
    </row>
  </sheetData>
  <mergeCells count="1">
    <mergeCell ref="A1:F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3FDE578D-433B-40C2-BAE8-0A8134F161A5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</vt:lpstr>
      <vt:lpstr>TemplateCRH</vt:lpstr>
      <vt:lpstr>CRH201810</vt:lpstr>
      <vt:lpstr>Parameters</vt:lpstr>
    </vt:vector>
  </TitlesOfParts>
  <Company>SopraSteria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AMOR MARTIN Ismael</dc:creator>
  <cp:lastModifiedBy>AMOR MARTIN Ismael</cp:lastModifiedBy>
  <dcterms:created xsi:type="dcterms:W3CDTF">2017-11-06T16:46:24Z</dcterms:created>
  <dcterms:modified xsi:type="dcterms:W3CDTF">2020-04-30T14:34:51Z</dcterms:modified>
</cp:coreProperties>
</file>